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97" i="371" l="1"/>
  <c r="U97" i="371"/>
  <c r="T97" i="371"/>
  <c r="S97" i="371"/>
  <c r="R97" i="371"/>
  <c r="Q97" i="371"/>
  <c r="U96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U88" i="371"/>
  <c r="T88" i="371"/>
  <c r="V88" i="371" s="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U28" i="371"/>
  <c r="T28" i="371"/>
  <c r="V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U22" i="371"/>
  <c r="T22" i="371"/>
  <c r="V22" i="371" s="1"/>
  <c r="S22" i="371"/>
  <c r="R22" i="371"/>
  <c r="Q22" i="371"/>
  <c r="T21" i="371"/>
  <c r="V21" i="371" s="1"/>
  <c r="S21" i="371"/>
  <c r="R21" i="371"/>
  <c r="Q21" i="371"/>
  <c r="U20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15" i="371"/>
  <c r="U21" i="371"/>
  <c r="U27" i="371"/>
  <c r="U29" i="371"/>
  <c r="U33" i="371"/>
  <c r="U35" i="371"/>
  <c r="U37" i="371"/>
  <c r="U43" i="371"/>
  <c r="U45" i="371"/>
  <c r="U49" i="371"/>
  <c r="U51" i="371"/>
  <c r="U57" i="371"/>
  <c r="U59" i="371"/>
  <c r="U61" i="371"/>
  <c r="U63" i="371"/>
  <c r="U65" i="371"/>
  <c r="U67" i="371"/>
  <c r="U79" i="371"/>
  <c r="U81" i="371"/>
  <c r="U83" i="371"/>
  <c r="U85" i="371"/>
  <c r="U87" i="371"/>
  <c r="U89" i="371"/>
  <c r="U91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C23" i="419" s="1"/>
  <c r="AB20" i="419"/>
  <c r="AA20" i="419"/>
  <c r="Z20" i="419"/>
  <c r="Y20" i="419"/>
  <c r="X20" i="419"/>
  <c r="W20" i="419"/>
  <c r="V20" i="419"/>
  <c r="U20" i="419"/>
  <c r="U23" i="419" s="1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Y16" i="419"/>
  <c r="X16" i="419"/>
  <c r="W16" i="419"/>
  <c r="V16" i="419"/>
  <c r="V18" i="419" s="1"/>
  <c r="U16" i="419"/>
  <c r="T16" i="419"/>
  <c r="S16" i="419"/>
  <c r="R16" i="419"/>
  <c r="Q16" i="419"/>
  <c r="P16" i="419"/>
  <c r="O16" i="419"/>
  <c r="N16" i="419"/>
  <c r="N18" i="419" s="1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R18" i="419"/>
  <c r="Z18" i="419"/>
  <c r="J23" i="419"/>
  <c r="N23" i="419"/>
  <c r="R23" i="419"/>
  <c r="Z23" i="419"/>
  <c r="AD23" i="419"/>
  <c r="N22" i="419"/>
  <c r="AD22" i="419"/>
  <c r="M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F6" i="419"/>
  <c r="X6" i="419"/>
  <c r="P6" i="419"/>
  <c r="H6" i="419"/>
  <c r="AD6" i="419"/>
  <c r="R6" i="419"/>
  <c r="AB6" i="419"/>
  <c r="T6" i="419"/>
  <c r="L6" i="419"/>
  <c r="Z6" i="419"/>
  <c r="N6" i="419"/>
  <c r="AH6" i="419"/>
  <c r="AE6" i="419"/>
  <c r="AA6" i="419"/>
  <c r="W6" i="419"/>
  <c r="S6" i="419"/>
  <c r="O6" i="419"/>
  <c r="K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<sst xmlns="http://schemas.openxmlformats.org/spreadsheetml/2006/main" count="52989" uniqueCount="7181">
  <si>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</si>
  <si>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</si>
  <si>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</si>
  <si>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</si>
  <si>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</si>
  <si>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</si>
  <si>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</si>
  <si>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</si>
  <si>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</si>
  <si>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</si>
  <si>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</si>
  <si>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</si>
  <si>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</si>
  <si>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</si>
  <si>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</si>
  <si>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</si>
  <si>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</si>
  <si>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</si>
  <si>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</si>
  <si>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</si>
  <si>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</si>
  <si>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</si>
  <si>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</si>
  <si>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</si>
  <si>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</si>
  <si>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</si>
  <si>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</si>
  <si>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</si>
  <si>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</si>
  <si>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</si>
  <si>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</si>
  <si>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</si>
  <si>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</si>
  <si>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</si>
  <si>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</si>
  <si>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</si>
  <si>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</si>
  <si>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</si>
  <si>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</si>
  <si>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</si>
  <si>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</si>
  <si>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</si>
  <si>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</si>
  <si>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</si>
  <si>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</si>
  <si>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</si>
  <si>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</si>
  <si>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</si>
  <si>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</si>
  <si>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</si>
  <si>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</si>
  <si>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</si>
  <si>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</si>
  <si>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</si>
  <si>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</si>
  <si>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</si>
  <si>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</si>
  <si>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</si>
  <si>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</si>
  <si>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</si>
  <si>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</si>
  <si>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</si>
  <si>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</si>
  <si>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</si>
  <si>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</si>
  <si>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</si>
  <si>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</si>
  <si>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</si>
  <si>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</si>
  <si>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</si>
  <si>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</si>
  <si>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</si>
  <si>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</si>
  <si>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</si>
  <si>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</si>
  <si>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</si>
  <si>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</si>
  <si>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</si>
  <si>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</si>
  <si>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</si>
  <si>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</si>
  <si>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</si>
  <si>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</si>
  <si>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</si>
  <si>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</si>
  <si>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</si>
  <si>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</si>
  <si>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</si>
  <si>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</si>
  <si>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</si>
  <si>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</si>
  <si>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</si>
  <si>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</si>
  <si>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</si>
  <si>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</si>
  <si>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</si>
  <si>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</si>
  <si>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</si>
  <si>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</si>
  <si>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</si>
  <si>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</si>
  <si>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</si>
  <si>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</si>
  <si>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</si>
  <si>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</si>
  <si>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</si>
  <si>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</si>
  <si>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</si>
  <si>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</si>
  <si>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</si>
  <si>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</si>
  <si>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</si>
  <si>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</si>
  <si>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</si>
  <si>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</si>
  <si>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</si>
  <si>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</si>
  <si>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</si>
  <si>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</si>
  <si>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</si>
  <si>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</si>
  <si>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</si>
  <si>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</si>
  <si>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</si>
  <si>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</si>
  <si>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</si>
  <si>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</si>
  <si>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</si>
  <si>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</si>
  <si>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</si>
  <si>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</si>
  <si>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</si>
  <si>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</si>
  <si>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</si>
  <si>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</si>
  <si>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</si>
  <si>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</si>
  <si>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</si>
  <si>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</si>
  <si>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</si>
  <si>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</si>
  <si>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</si>
  <si>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</si>
  <si>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</si>
  <si>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</si>
  <si>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</si>
  <si>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</si>
  <si>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</si>
  <si>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</si>
  <si>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</si>
  <si>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</si>
  <si>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</si>
  <si>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</si>
  <si>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</si>
  <si>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</si>
  <si>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</si>
  <si>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</si>
  <si>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</si>
  <si>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</si>
  <si>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</si>
  <si>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</si>
  <si>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</si>
  <si>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</si>
  <si>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</si>
  <si>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</si>
  <si>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</si>
  <si>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</si>
  <si>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</si>
  <si>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</si>
  <si>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</si>
  <si>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</si>
  <si>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</si>
  <si>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</si>
  <si>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</si>
  <si>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</si>
  <si>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</si>
  <si>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</si>
  <si>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</si>
  <si>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</si>
  <si>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</si>
  <si>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</si>
  <si>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</si>
  <si>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</si>
  <si>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</si>
  <si>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</si>
  <si>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</si>
  <si>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</si>
  <si>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</si>
  <si>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</si>
  <si>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</si>
  <si>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</si>
  <si>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</si>
  <si>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</si>
  <si>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</si>
  <si>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</si>
  <si>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</si>
  <si>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</si>
  <si>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</si>
  <si>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</si>
  <si>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</si>
  <si>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</si>
  <si>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</si>
  <si>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</si>
  <si>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</si>
  <si>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</si>
  <si>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</si>
  <si>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</si>
  <si>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</si>
  <si>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</si>
  <si>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</si>
  <si>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</si>
  <si>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</si>
  <si>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</si>
  <si>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</si>
  <si>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</si>
  <si>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</si>
  <si>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</si>
  <si>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</si>
  <si>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</si>
  <si>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</si>
  <si>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</si>
  <si>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</si>
  <si>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</si>
  <si>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</si>
  <si>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</si>
  <si>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</si>
  <si>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</si>
  <si>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</si>
  <si>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</si>
  <si>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</si>
  <si>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</si>
  <si>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</si>
  <si>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</si>
  <si>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</si>
  <si>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</si>
  <si>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</si>
  <si>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</si>
  <si>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</si>
  <si>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</si>
  <si>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</si>
  <si>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</si>
  <si>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</si>
  <si>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</si>
  <si>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</si>
  <si>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</si>
  <si>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</si>
  <si>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</si>
  <si>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</si>
  <si>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</si>
  <si>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</si>
  <si>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</si>
  <si>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</si>
  <si>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</si>
  <si>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</si>
  <si>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</si>
  <si>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</si>
  <si>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</si>
  <si>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</si>
  <si>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</si>
  <si>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</si>
  <si>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</si>
  <si>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</si>
  <si>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</si>
  <si>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</si>
  <si>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</si>
  <si>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</si>
  <si>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</si>
  <si>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</si>
  <si>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</si>
  <si>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</si>
  <si>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</si>
  <si>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</si>
  <si>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</si>
  <si>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</si>
  <si>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</si>
  <si>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</si>
  <si>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</si>
  <si>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</si>
  <si>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</si>
  <si>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</si>
  <si>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</si>
  <si>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</si>
  <si>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</si>
  <si>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</si>
  <si>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</si>
  <si>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</si>
  <si>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</si>
  <si>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</si>
  <si>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</si>
  <si>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</si>
  <si>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</si>
  <si>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</si>
  <si>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</si>
  <si>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</si>
  <si>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</si>
  <si>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</si>
  <si>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</si>
  <si>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</si>
  <si>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</si>
  <si>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</si>
  <si>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</si>
  <si>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</si>
  <si>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</si>
  <si>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</si>
  <si>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</si>
  <si>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</si>
  <si>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</si>
  <si>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</si>
  <si>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</si>
  <si>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</si>
  <si>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</si>
  <si>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</si>
  <si>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</si>
  <si>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</si>
  <si>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</si>
  <si>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</si>
  <si>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</si>
  <si>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</si>
  <si>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</si>
  <si>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</si>
  <si>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</si>
  <si>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</si>
  <si>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</si>
  <si>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</si>
  <si>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</si>
  <si>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</si>
  <si>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</si>
  <si>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</si>
  <si>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</si>
  <si>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</si>
  <si>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</si>
  <si>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</si>
  <si>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</si>
  <si>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</si>
  <si>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</si>
  <si>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</si>
  <si>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</si>
  <si>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</si>
  <si>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</si>
  <si>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</si>
  <si>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</si>
  <si>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</si>
  <si>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</si>
  <si>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</si>
  <si>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</si>
  <si>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</si>
  <si>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</si>
  <si>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</si>
  <si>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--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</si>
  <si>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</si>
  <si>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</si>
  <si>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</si>
  <si>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</si>
  <si>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</si>
  <si>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</si>
  <si>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</si>
  <si>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</si>
  <si>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</si>
  <si>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</si>
  <si>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(sk.Z_504)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</si>
  <si>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</si>
  <si>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</si>
  <si>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</si>
  <si>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</si>
  <si>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</si>
  <si>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</si>
  <si>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</si>
  <si>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</si>
  <si>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50115069     ostatní ZPr - porty (sk.Z_534)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</si>
  <si>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</si>
  <si>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</si>
  <si>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</si>
  <si>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</si>
  <si>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</si>
  <si>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</si>
  <si>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</si>
  <si>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</si>
  <si>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</si>
  <si>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</si>
  <si>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</si>
  <si>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</si>
  <si>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</si>
  <si>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</si>
  <si>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</si>
  <si>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</si>
  <si>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</si>
  <si>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</si>
  <si>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</si>
  <si>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</si>
  <si>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</si>
  <si>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</si>
  <si>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</si>
  <si>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</si>
  <si>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</si>
  <si>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</si>
  <si>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</si>
  <si>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</si>
  <si>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</si>
  <si>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</si>
  <si>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</si>
  <si>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</si>
  <si>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</si>
  <si>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</si>
  <si>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</si>
  <si>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</si>
  <si>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</si>
  <si>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</si>
  <si>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</si>
  <si>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</si>
  <si>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</si>
  <si>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</si>
  <si>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</si>
  <si>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</si>
  <si>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</si>
  <si>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</si>
  <si>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</si>
  <si>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</si>
  <si>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</si>
  <si>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</si>
  <si>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</si>
  <si>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</si>
  <si>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</si>
  <si>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</si>
  <si>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</si>
  <si>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</si>
  <si>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</si>
  <si>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</si>
  <si>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</si>
  <si>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</si>
  <si>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</si>
  <si>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</si>
  <si>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</si>
  <si>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</si>
  <si>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</si>
  <si>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</si>
  <si>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</si>
  <si>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</si>
  <si>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</si>
  <si>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</si>
  <si>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</si>
  <si>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</si>
  <si>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</si>
  <si>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</si>
  <si>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</si>
  <si>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</si>
  <si>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51874008     právní zastupování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</si>
  <si>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</si>
  <si>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</si>
  <si>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</si>
  <si>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</si>
  <si>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</si>
  <si>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</si>
  <si>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</si>
  <si>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</si>
  <si>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</si>
  <si>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</si>
  <si>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</si>
  <si>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</si>
  <si>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</si>
  <si>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</si>
  <si>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</si>
  <si>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</si>
  <si>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</si>
  <si>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</si>
  <si>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</si>
  <si>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</si>
  <si>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</si>
  <si>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</si>
  <si>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</si>
  <si>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</si>
  <si>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</si>
  <si>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</si>
  <si>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</si>
  <si>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</si>
  <si>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</si>
  <si>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</si>
  <si>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</si>
  <si>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</si>
  <si>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</si>
  <si>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</si>
  <si>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</si>
  <si>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</si>
  <si>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</si>
  <si>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</si>
  <si>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</si>
  <si>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</si>
  <si>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</si>
  <si>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</si>
  <si>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</si>
  <si>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</si>
  <si>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</si>
  <si>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</si>
  <si>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</si>
  <si>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</si>
  <si>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</si>
  <si>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</si>
  <si>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</si>
  <si>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</si>
  <si>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</si>
  <si>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</si>
  <si>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</si>
  <si>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</si>
  <si>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</si>
  <si>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</si>
  <si>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</si>
  <si>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</si>
  <si>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</si>
  <si>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</si>
  <si>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</si>
  <si>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</si>
  <si>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</si>
  <si>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</si>
  <si>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</si>
  <si>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</si>
  <si>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</si>
  <si>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</si>
  <si>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</si>
  <si>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</si>
  <si>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</si>
  <si>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</si>
  <si>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</si>
  <si>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</si>
  <si>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</si>
  <si>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</si>
  <si>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</si>
  <si>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</si>
  <si>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</si>
  <si>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</si>
  <si>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</si>
  <si>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</si>
  <si>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</si>
  <si>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</si>
  <si>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</si>
  <si>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</si>
  <si>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</si>
  <si>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</si>
  <si>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</si>
  <si>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</si>
  <si>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</si>
  <si>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</si>
  <si>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</si>
  <si>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</si>
  <si>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</si>
  <si>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</si>
  <si>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</si>
  <si>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</si>
  <si>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</si>
  <si>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</si>
  <si>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67101001     transfery MZ na VaV - věcné náklady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</si>
  <si>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</si>
  <si>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</si>
  <si>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</si>
  <si>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</si>
  <si>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</si>
  <si>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</si>
  <si>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</si>
  <si>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</si>
  <si>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</si>
  <si>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</si>
  <si>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</si>
  <si>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</si>
  <si>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</si>
  <si>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</si>
  <si>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</si>
  <si>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</si>
  <si>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</si>
  <si>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</si>
  <si>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</si>
  <si>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</si>
  <si>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</si>
  <si>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</si>
  <si>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</si>
  <si>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</si>
  <si>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</si>
  <si>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</si>
  <si>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</si>
  <si>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</si>
  <si>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</si>
  <si>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</si>
  <si>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</si>
  <si>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</si>
  <si>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</si>
  <si>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</si>
  <si>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</si>
  <si>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</si>
  <si>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</si>
  <si>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</si>
  <si>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</si>
  <si>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</si>
  <si>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</si>
  <si>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</si>
  <si>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</si>
  <si>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</si>
  <si>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</si>
  <si>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</si>
  <si>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</si>
  <si>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</si>
  <si>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</si>
  <si>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</si>
  <si>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</si>
  <si>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</si>
  <si>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</si>
  <si>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</si>
  <si>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155098</t>
  </si>
  <si>
    <t>EPIRUBICIN ACCORD 2 MG/ML</t>
  </si>
  <si>
    <t>INJ+INF SOL 1X25ML/50MG I</t>
  </si>
  <si>
    <t>183072</t>
  </si>
  <si>
    <t>TELMISARTAN EGIS 80 MG</t>
  </si>
  <si>
    <t>POR TBL FLM 28X80MG</t>
  </si>
  <si>
    <t>124348</t>
  </si>
  <si>
    <t>INJ+INF SOL 1X5ML/10MG I</t>
  </si>
  <si>
    <t>186204</t>
  </si>
  <si>
    <t>ISOPTIN 80 MG</t>
  </si>
  <si>
    <t>POR TBL FLM 50X80MG</t>
  </si>
  <si>
    <t>24550</t>
  </si>
  <si>
    <t>ONDANSETRON KABI 2 MG/ML</t>
  </si>
  <si>
    <t>INJ SOL 5X4ML</t>
  </si>
  <si>
    <t>147471</t>
  </si>
  <si>
    <t>47471</t>
  </si>
  <si>
    <t>RANISAN 150 MG</t>
  </si>
  <si>
    <t>POR TBLFLM60X150MG</t>
  </si>
  <si>
    <t>213480</t>
  </si>
  <si>
    <t>FRAXIPARINE FORTE</t>
  </si>
  <si>
    <t>INJ SOL 10X0.6ML</t>
  </si>
  <si>
    <t>849268</t>
  </si>
  <si>
    <t>126623</t>
  </si>
  <si>
    <t>BETAHISTIN-RATIOPHARM 24 MG</t>
  </si>
  <si>
    <t>POR TBL NOB 60X24MG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</si>
  <si>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</si>
  <si>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</si>
  <si>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</si>
  <si>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</si>
  <si>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</si>
  <si>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</si>
  <si>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</si>
  <si>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</si>
  <si>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</si>
  <si>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</si>
  <si>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</si>
  <si>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</si>
  <si>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</si>
  <si>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</si>
  <si>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</si>
  <si>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</si>
  <si>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</si>
  <si>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</si>
  <si>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</si>
  <si>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</si>
  <si>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</si>
  <si>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</si>
  <si>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</si>
  <si>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</si>
  <si>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</si>
  <si>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</si>
  <si>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</si>
  <si>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</si>
  <si>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</si>
  <si>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</si>
  <si>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</si>
  <si>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</si>
  <si>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</si>
  <si>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</si>
  <si>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</si>
  <si>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</si>
  <si>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</si>
  <si>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</si>
  <si>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</si>
  <si>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</si>
  <si>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</si>
  <si>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</si>
  <si>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</si>
  <si>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</si>
  <si>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</si>
  <si>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</si>
  <si>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</si>
  <si>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</si>
  <si>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</si>
  <si>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</si>
  <si>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</si>
  <si>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</si>
  <si>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</si>
  <si>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</si>
  <si>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</si>
  <si>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</si>
  <si>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</si>
  <si>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</si>
  <si>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</si>
  <si>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</si>
  <si>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</si>
  <si>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</si>
  <si>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</si>
  <si>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</si>
  <si>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</si>
  <si>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</si>
  <si>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</si>
  <si>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</si>
  <si>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</si>
  <si>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</si>
  <si>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</si>
  <si>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</si>
  <si>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</si>
  <si>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</si>
  <si>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</si>
  <si>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</si>
  <si>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</si>
  <si>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</si>
  <si>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</si>
  <si>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</si>
  <si>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</si>
  <si>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</si>
  <si>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</si>
  <si>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</si>
  <si>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</si>
  <si>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</si>
  <si>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</si>
  <si>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</si>
  <si>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</si>
  <si>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</si>
  <si>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</si>
  <si>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</si>
  <si>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</si>
  <si>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</si>
  <si>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</si>
  <si>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</si>
  <si>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</si>
  <si>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</si>
  <si>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</si>
  <si>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</si>
  <si>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</si>
  <si>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</si>
  <si>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</si>
  <si>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</si>
  <si>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</si>
  <si>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</si>
  <si>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</si>
  <si>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</si>
  <si>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</si>
  <si>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</si>
  <si>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</si>
  <si>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</si>
  <si>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</si>
  <si>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</si>
  <si>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</si>
  <si>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</si>
  <si>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</si>
  <si>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</si>
  <si>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</si>
  <si>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</si>
  <si>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</si>
  <si>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</si>
  <si>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</si>
  <si>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</si>
  <si>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</si>
  <si>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</si>
  <si>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</si>
  <si>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</si>
  <si>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</si>
  <si>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</si>
  <si>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</si>
  <si>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</si>
  <si>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</si>
  <si>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</si>
  <si>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</si>
  <si>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</si>
  <si>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</si>
  <si>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</si>
  <si>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</si>
  <si>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</si>
  <si>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</si>
  <si>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</si>
  <si>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</si>
  <si>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</si>
  <si>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</si>
  <si>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</si>
  <si>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</si>
  <si>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</si>
  <si>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</si>
  <si>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</si>
  <si>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</si>
  <si>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</si>
  <si>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</si>
  <si>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</si>
  <si>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</si>
  <si>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</si>
  <si>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</si>
  <si>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</si>
  <si>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</si>
  <si>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</si>
  <si>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</si>
  <si>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</si>
  <si>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</si>
  <si>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</si>
  <si>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</si>
  <si>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</si>
  <si>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</si>
  <si>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</si>
  <si>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</si>
  <si>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</si>
  <si>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</si>
  <si>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</si>
  <si>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</si>
  <si>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</si>
  <si>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</si>
  <si>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</si>
  <si>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</si>
  <si>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</si>
  <si>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</si>
  <si>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</si>
  <si>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</si>
  <si>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</si>
  <si>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</si>
  <si>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</si>
  <si>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</si>
  <si>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</si>
  <si>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</si>
  <si>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</si>
  <si>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</si>
  <si>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</si>
  <si>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</si>
  <si>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</si>
  <si>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</si>
  <si>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</si>
  <si>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</si>
  <si>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</si>
  <si>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</si>
  <si>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</si>
  <si>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</si>
  <si>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</si>
  <si>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</si>
  <si>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</si>
  <si>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</si>
  <si>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</si>
  <si>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</si>
  <si>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</si>
  <si>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</si>
  <si>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</si>
  <si>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</si>
  <si>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</si>
  <si>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</si>
  <si>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</si>
  <si>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</si>
  <si>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</si>
  <si>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</si>
  <si>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</si>
  <si>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</si>
  <si>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</si>
  <si>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</si>
  <si>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</si>
  <si>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</si>
  <si>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</si>
  <si>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</si>
  <si>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</si>
  <si>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</si>
  <si>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</si>
  <si>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</si>
  <si>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</si>
  <si>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</si>
  <si>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</si>
  <si>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</si>
  <si>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</si>
  <si>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</si>
  <si>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</si>
  <si>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</si>
  <si>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</si>
  <si>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</si>
  <si>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</si>
  <si>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</si>
  <si>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</si>
  <si>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</si>
  <si>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</si>
  <si>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</si>
  <si>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</si>
  <si>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</si>
  <si>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</si>
  <si>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</si>
  <si>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</si>
  <si>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</si>
  <si>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</si>
  <si>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</si>
  <si>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</si>
  <si>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</si>
  <si>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</si>
  <si>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</si>
  <si>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</si>
  <si>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</si>
  <si>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</si>
  <si>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</si>
  <si>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</si>
  <si>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</si>
  <si>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</si>
  <si>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</si>
  <si>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</si>
  <si>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</si>
  <si>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</si>
  <si>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</si>
  <si>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</si>
  <si>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</si>
  <si>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</si>
  <si>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</si>
  <si>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</si>
  <si>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</si>
  <si>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</si>
  <si>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</si>
  <si>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</si>
  <si>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</si>
  <si>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</si>
  <si>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</si>
  <si>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</si>
  <si>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</si>
  <si>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</si>
  <si>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</si>
  <si>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</si>
  <si>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</si>
  <si>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</si>
  <si>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</si>
  <si>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</si>
  <si>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</si>
  <si>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</si>
  <si>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</si>
  <si>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</si>
  <si>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</si>
  <si>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</si>
  <si>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</si>
  <si>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</si>
  <si>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</si>
  <si>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</si>
  <si>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</si>
  <si>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</si>
  <si>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</si>
  <si>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</si>
  <si>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</si>
  <si>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</si>
  <si>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</si>
  <si>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</si>
  <si>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</si>
  <si>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</si>
  <si>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</si>
  <si>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</si>
  <si>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</si>
  <si>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</si>
  <si>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</si>
  <si>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</si>
  <si>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</si>
  <si>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</si>
  <si>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</si>
  <si>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</si>
  <si>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</si>
  <si>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</si>
  <si>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</si>
  <si>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</si>
  <si>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</si>
  <si>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</si>
  <si>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</si>
  <si>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</si>
  <si>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</si>
  <si>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</si>
  <si>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</si>
  <si>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</si>
  <si>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</si>
  <si>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</si>
  <si>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</si>
  <si>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</si>
  <si>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</si>
  <si>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</si>
  <si>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</si>
  <si>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</si>
  <si>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</si>
  <si>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</si>
  <si>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</si>
  <si>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</si>
  <si>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</si>
  <si>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</si>
  <si>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</si>
  <si>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</si>
  <si>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</si>
  <si>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</si>
  <si>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</si>
  <si>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</si>
  <si>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</si>
  <si>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</si>
  <si>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</si>
  <si>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</si>
  <si>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</si>
  <si>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</si>
  <si>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</si>
  <si>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</si>
  <si>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</si>
  <si>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</si>
  <si>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</si>
  <si>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</si>
  <si>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</si>
  <si>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</si>
  <si>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</si>
  <si>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</si>
  <si>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</si>
  <si>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</si>
  <si>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</si>
  <si>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</si>
  <si>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</si>
  <si>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</si>
  <si>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</si>
  <si>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</si>
  <si>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</si>
  <si>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</si>
  <si>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</si>
  <si>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</si>
  <si>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</si>
  <si>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</si>
  <si>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</si>
  <si>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</si>
  <si>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</si>
  <si>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</si>
  <si>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</si>
  <si>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</si>
  <si>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</si>
  <si>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</si>
  <si>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</si>
  <si>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</si>
  <si>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</si>
  <si>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848402</t>
  </si>
  <si>
    <t>100273</t>
  </si>
  <si>
    <t>LIPOBASE</t>
  </si>
  <si>
    <t>DRM CRM 1X100GM</t>
  </si>
  <si>
    <t>848793</t>
  </si>
  <si>
    <t>Emspoma U mas.eml základní 300g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</si>
  <si>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</si>
  <si>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</si>
  <si>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</si>
  <si>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</si>
  <si>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</si>
  <si>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</si>
  <si>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</si>
  <si>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</si>
  <si>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</si>
  <si>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</si>
  <si>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</si>
  <si>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</si>
  <si>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</si>
  <si>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</si>
  <si>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</si>
  <si>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</si>
  <si>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</si>
  <si>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</si>
  <si>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</si>
  <si>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850551</t>
  </si>
  <si>
    <t>167859</t>
  </si>
  <si>
    <t>TWYNSTA 80 MG/10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</si>
  <si>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</si>
  <si>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</si>
  <si>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</si>
  <si>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</si>
  <si>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</si>
  <si>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</si>
  <si>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</si>
  <si>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</si>
  <si>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</si>
  <si>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</si>
  <si>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</si>
  <si>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</si>
  <si>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</si>
  <si>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</si>
  <si>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</si>
  <si>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</si>
  <si>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</si>
  <si>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</si>
  <si>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</si>
  <si>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</si>
  <si>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</si>
  <si>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</si>
  <si>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</si>
  <si>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</si>
  <si>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</si>
  <si>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</si>
  <si>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</si>
  <si>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</si>
  <si>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</si>
  <si>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116028</t>
  </si>
  <si>
    <t>16028</t>
  </si>
  <si>
    <t>ANAFRANIL SR 75</t>
  </si>
  <si>
    <t>TBL RET 20X75MG</t>
  </si>
  <si>
    <t>117983</t>
  </si>
  <si>
    <t>17983</t>
  </si>
  <si>
    <t>OXYPHYLLIN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</si>
  <si>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</si>
  <si>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</si>
  <si>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</si>
  <si>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</si>
  <si>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</si>
  <si>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</si>
  <si>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</si>
  <si>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</si>
  <si>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</si>
  <si>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</si>
  <si>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</si>
  <si>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</si>
  <si>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</si>
  <si>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</si>
  <si>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</si>
  <si>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</si>
  <si>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</si>
  <si>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</si>
  <si>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</si>
  <si>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</si>
  <si>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</si>
  <si>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</si>
  <si>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</si>
  <si>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</si>
  <si>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</si>
  <si>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</si>
  <si>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</si>
  <si>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</si>
  <si>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</si>
  <si>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</si>
  <si>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</si>
  <si>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</si>
  <si>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</si>
  <si>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</si>
  <si>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</si>
  <si>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</si>
  <si>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</si>
  <si>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</si>
  <si>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</si>
  <si>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</si>
  <si>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</si>
  <si>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</si>
  <si>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</si>
  <si>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</si>
  <si>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</si>
  <si>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</si>
  <si>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</si>
  <si>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</si>
  <si>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</si>
  <si>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</si>
  <si>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</si>
  <si>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</si>
  <si>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</si>
  <si>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</si>
  <si>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102684</t>
  </si>
  <si>
    <t>2684</t>
  </si>
  <si>
    <t>GEL 1X20GM</t>
  </si>
  <si>
    <t>104071</t>
  </si>
  <si>
    <t>4071</t>
  </si>
  <si>
    <t>INJ 10X2ML</t>
  </si>
  <si>
    <t>100874</t>
  </si>
  <si>
    <t>874</t>
  </si>
  <si>
    <t>OPHTHALMO-AZULEN</t>
  </si>
  <si>
    <t>110555</t>
  </si>
  <si>
    <t>10555</t>
  </si>
  <si>
    <t>AQUA PRO INJECTIONE BRAUN</t>
  </si>
  <si>
    <t>PAR LQF 20X100ML-PE</t>
  </si>
  <si>
    <t>196885</t>
  </si>
  <si>
    <t>96885</t>
  </si>
  <si>
    <t>0.9% W/V SODIUM CHLORIDE I.V.   REF. 3500403</t>
  </si>
  <si>
    <t>INF 1X1000ML(PE)</t>
  </si>
  <si>
    <t>841550</t>
  </si>
  <si>
    <t>Emspoma Z 300 ml/proti bolesti</t>
  </si>
  <si>
    <t>841645</t>
  </si>
  <si>
    <t>DZ Ubrousky dětské vlhčené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</si>
  <si>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</si>
  <si>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</si>
  <si>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</si>
  <si>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</si>
  <si>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</si>
  <si>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</si>
  <si>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</si>
  <si>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</si>
  <si>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</si>
  <si>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</si>
  <si>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</si>
  <si>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</si>
  <si>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</si>
  <si>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</si>
  <si>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</si>
  <si>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</si>
  <si>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</si>
  <si>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</si>
  <si>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</si>
  <si>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</si>
  <si>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</si>
  <si>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</si>
  <si>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</si>
  <si>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</si>
  <si>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</si>
  <si>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</si>
  <si>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</si>
  <si>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</si>
  <si>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</si>
  <si>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</si>
  <si>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</si>
  <si>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</si>
  <si>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</si>
  <si>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</si>
  <si>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</si>
  <si>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</si>
  <si>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</si>
  <si>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</si>
  <si>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</si>
  <si>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</si>
  <si>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</si>
  <si>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</si>
  <si>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</si>
  <si>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</si>
  <si>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</si>
  <si>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</si>
  <si>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</si>
  <si>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</si>
  <si>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</si>
  <si>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</si>
  <si>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</si>
  <si>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</si>
  <si>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</si>
  <si>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176432</t>
  </si>
  <si>
    <t>76432</t>
  </si>
  <si>
    <t>UROLOGICKÁ ČAJOVÁ SMĚS</t>
  </si>
  <si>
    <t>SPC 20X1.5GM(SACKY)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</si>
  <si>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</si>
  <si>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</si>
  <si>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</si>
  <si>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</si>
  <si>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</si>
  <si>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</si>
  <si>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</si>
  <si>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</si>
  <si>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845265</t>
  </si>
  <si>
    <t>107935</t>
  </si>
  <si>
    <t>GLYVENOL 400</t>
  </si>
  <si>
    <t>POR CPS MOL 60X400MG</t>
  </si>
  <si>
    <t>142630</t>
  </si>
  <si>
    <t>42630</t>
  </si>
  <si>
    <t>INJ SOL 5X5ML/50MG</t>
  </si>
  <si>
    <t>146444</t>
  </si>
  <si>
    <t>46444</t>
  </si>
  <si>
    <t>TRITTICO AC 150</t>
  </si>
  <si>
    <t>TBL RET 60X150MG</t>
  </si>
  <si>
    <t>159358</t>
  </si>
  <si>
    <t>59358</t>
  </si>
  <si>
    <t>INF 10X1000ML(LDPE)</t>
  </si>
  <si>
    <t>199466</t>
  </si>
  <si>
    <t>BURONIL 25 MG</t>
  </si>
  <si>
    <t>POR TBL OBD 50X25MG</t>
  </si>
  <si>
    <t>849143</t>
  </si>
  <si>
    <t>155940</t>
  </si>
  <si>
    <t>Herpesin krém 1x2g 5%</t>
  </si>
  <si>
    <t>849390</t>
  </si>
  <si>
    <t>163314</t>
  </si>
  <si>
    <t>ATROPIN-POS 0,5% gtt.</t>
  </si>
  <si>
    <t>GTT. OPh .1 x 10 ml</t>
  </si>
  <si>
    <t>920356</t>
  </si>
  <si>
    <t>KL SOL.BORGLYCEROLI  3% 100 G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</si>
  <si>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</si>
  <si>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</si>
  <si>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</si>
  <si>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</si>
  <si>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</si>
  <si>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</si>
  <si>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</si>
  <si>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</si>
  <si>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113191</t>
  </si>
  <si>
    <t>13191</t>
  </si>
  <si>
    <t>GINGIO 80</t>
  </si>
  <si>
    <t>POR TBL FLM 60X80MG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</si>
  <si>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</si>
  <si>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</si>
  <si>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</si>
  <si>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</si>
  <si>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</si>
  <si>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</si>
  <si>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</si>
  <si>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</si>
  <si>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</si>
  <si>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</si>
  <si>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</si>
  <si>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</si>
  <si>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</si>
  <si>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</si>
  <si>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</si>
  <si>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</si>
  <si>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192730</t>
  </si>
  <si>
    <t>92730</t>
  </si>
  <si>
    <t>ACIDUM ASCORBICUM</t>
  </si>
  <si>
    <t>INJ 50X5ML</t>
  </si>
  <si>
    <t>500224</t>
  </si>
  <si>
    <t>Parodontax Extra 300ml ústní voda</t>
  </si>
  <si>
    <t>844920</t>
  </si>
  <si>
    <t>107584</t>
  </si>
  <si>
    <t>MUTAFLOR</t>
  </si>
  <si>
    <t>POR CPS ETD 20X100MG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</si>
  <si>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</si>
  <si>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</si>
  <si>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</si>
  <si>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</si>
  <si>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</si>
  <si>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</si>
  <si>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</si>
  <si>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</si>
  <si>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</si>
  <si>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</si>
  <si>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</si>
  <si>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</si>
  <si>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</si>
  <si>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</si>
  <si>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</si>
  <si>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</si>
  <si>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</si>
  <si>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</si>
  <si>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</si>
  <si>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163183</t>
  </si>
  <si>
    <t>PLATIDIAM 10</t>
  </si>
  <si>
    <t>INF CNC SOL 10X20ML</t>
  </si>
  <si>
    <t>848746</t>
  </si>
  <si>
    <t>9999999</t>
  </si>
  <si>
    <t>CYTO-chlorid sodný 0,9% 1x20ml</t>
  </si>
  <si>
    <t>500629</t>
  </si>
  <si>
    <t>180173</t>
  </si>
  <si>
    <t>Canesten Gyn 1 den</t>
  </si>
  <si>
    <t>vag.tbl.1x500mg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</si>
  <si>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</si>
  <si>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</si>
  <si>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</si>
  <si>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</si>
  <si>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</si>
  <si>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</si>
  <si>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</si>
  <si>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</si>
  <si>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</si>
  <si>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</si>
  <si>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</si>
  <si>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</si>
  <si>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</si>
  <si>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</si>
  <si>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</si>
  <si>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</si>
  <si>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</si>
  <si>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</si>
  <si>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</si>
  <si>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</si>
  <si>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</si>
  <si>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</si>
  <si>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</si>
  <si>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</si>
  <si>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900497</t>
  </si>
  <si>
    <t>KL CPS KOLITICKA  SMES, 50 CPS</t>
  </si>
  <si>
    <t>126324</t>
  </si>
  <si>
    <t>26324</t>
  </si>
  <si>
    <t>POR TBL FLM 10X5MG</t>
  </si>
  <si>
    <t>842266</t>
  </si>
  <si>
    <t>Ubrousky detske vlhčené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</si>
  <si>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</si>
  <si>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</si>
  <si>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</si>
  <si>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</si>
  <si>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</si>
  <si>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</si>
  <si>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</si>
  <si>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</si>
  <si>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162914</t>
  </si>
  <si>
    <t>62914</t>
  </si>
  <si>
    <t>TANAKAN</t>
  </si>
  <si>
    <t>TBL OBD 30X40MG</t>
  </si>
  <si>
    <t>176715</t>
  </si>
  <si>
    <t>76715</t>
  </si>
  <si>
    <t>TENORETIC</t>
  </si>
  <si>
    <t>TBL OBD 28</t>
  </si>
  <si>
    <t>101845</t>
  </si>
  <si>
    <t>1845</t>
  </si>
  <si>
    <t>TISERCIN</t>
  </si>
  <si>
    <t>INJ 10X1ML/25MG</t>
  </si>
  <si>
    <t>850305</t>
  </si>
  <si>
    <t>Biopron9 tob.120</t>
  </si>
  <si>
    <t>176435</t>
  </si>
  <si>
    <t>76435</t>
  </si>
  <si>
    <t>PRůDUŠKOVÁ ČAJOVÁ SMĚS</t>
  </si>
  <si>
    <t>848626</t>
  </si>
  <si>
    <t>107944</t>
  </si>
  <si>
    <t>MUSCORIL INJ</t>
  </si>
  <si>
    <t>INJ SOL 6X2ML/4MG</t>
  </si>
  <si>
    <t>128837</t>
  </si>
  <si>
    <t>28837</t>
  </si>
  <si>
    <t>AERIUS 0,5 MG/ML</t>
  </si>
  <si>
    <t>POR SOL 1X60ML+LŽ</t>
  </si>
  <si>
    <t>621370</t>
  </si>
  <si>
    <t>LEROS Šalvějový čaj n.s.</t>
  </si>
  <si>
    <t>395293</t>
  </si>
  <si>
    <t>180305</t>
  </si>
  <si>
    <t>LIQ 1X120ML-PET TR</t>
  </si>
  <si>
    <t>849180</t>
  </si>
  <si>
    <t>155941</t>
  </si>
  <si>
    <t>HERPESIN</t>
  </si>
  <si>
    <t>CRM 1X5GM 5%</t>
  </si>
  <si>
    <t>111420</t>
  </si>
  <si>
    <t>11420</t>
  </si>
  <si>
    <t>VINCRISTINE-TEVA</t>
  </si>
  <si>
    <t>INJ 1X1ML/1MG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</si>
  <si>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</si>
  <si>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</si>
  <si>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</si>
  <si>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</si>
  <si>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</si>
  <si>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</si>
  <si>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</si>
  <si>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</si>
  <si>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</si>
  <si>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</si>
  <si>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</si>
  <si>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</si>
  <si>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</si>
  <si>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</si>
  <si>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</si>
  <si>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</si>
  <si>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</si>
  <si>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</si>
  <si>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</si>
  <si>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</si>
  <si>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</si>
  <si>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621534</t>
  </si>
  <si>
    <t>140409</t>
  </si>
  <si>
    <t>ROZTOK K VÝPLACHŮM ÚSTNÍ DUTINY CAPHOSOL, MAXIMÁLN</t>
  </si>
  <si>
    <t>AMPULE 15 ML X 60 ..... na kliniky</t>
  </si>
  <si>
    <t>848273</t>
  </si>
  <si>
    <t>125298</t>
  </si>
  <si>
    <t>CALCIUMFOLINAT EBEWE 10 MG/ML</t>
  </si>
  <si>
    <t>INJ SOL 1X10ML/100MG</t>
  </si>
  <si>
    <t>180534</t>
  </si>
  <si>
    <t>MITOMYCIN C KYOWA</t>
  </si>
  <si>
    <t>INJ+INF PLV SOL 5X20MG</t>
  </si>
  <si>
    <t>185619</t>
  </si>
  <si>
    <t>85619</t>
  </si>
  <si>
    <t>FLUCON</t>
  </si>
  <si>
    <t>SUS OPH 1X5ML 0.1%</t>
  </si>
  <si>
    <t>850403</t>
  </si>
  <si>
    <t>163305</t>
  </si>
  <si>
    <t>TIMOLOL-POS 0,5%</t>
  </si>
  <si>
    <t>OPH GTT SOL 3X5ML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</si>
  <si>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</si>
  <si>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</si>
  <si>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</si>
  <si>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</si>
  <si>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</si>
  <si>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</si>
  <si>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</si>
  <si>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</si>
  <si>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</si>
  <si>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</si>
  <si>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179325</t>
  </si>
  <si>
    <t>DORETA 75 MG/650 MG</t>
  </si>
  <si>
    <t>394970</t>
  </si>
  <si>
    <t>172174</t>
  </si>
  <si>
    <t>1x25ml/1000mg</t>
  </si>
  <si>
    <t>146929</t>
  </si>
  <si>
    <t>46929</t>
  </si>
  <si>
    <t>DUROGESIC 100MCG/H</t>
  </si>
  <si>
    <t>EMP 5X10MG(40CM2)</t>
  </si>
  <si>
    <t>127909</t>
  </si>
  <si>
    <t>DOCETAXEL HOSPIRA 10 MG/ML KONCENTRÁT PRO PŘÍPRAVU</t>
  </si>
  <si>
    <t>INF CNC SOL 1X2ML/20MG</t>
  </si>
  <si>
    <t>127910</t>
  </si>
  <si>
    <t>INF CNC SOL 1X8ML/80MG</t>
  </si>
  <si>
    <t>172159</t>
  </si>
  <si>
    <t>172173</t>
  </si>
  <si>
    <t>1x50ml/2000mg</t>
  </si>
  <si>
    <t>159595</t>
  </si>
  <si>
    <t>59595</t>
  </si>
  <si>
    <t>TBL OBD 50X20MG</t>
  </si>
  <si>
    <t>846502</t>
  </si>
  <si>
    <t>128694</t>
  </si>
  <si>
    <t>NALGESIN S</t>
  </si>
  <si>
    <t>POR TBL FLM 20x275mg</t>
  </si>
  <si>
    <t>128132</t>
  </si>
  <si>
    <t>OXALIPLATIN KABI 5 MG/ML KONCENTRÁT PRO PŘÍPRAVU I</t>
  </si>
  <si>
    <t>INF CNC SOL 1X10ML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</si>
  <si>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</si>
  <si>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</si>
  <si>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</si>
  <si>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</si>
  <si>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</si>
  <si>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</si>
  <si>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</si>
  <si>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</si>
  <si>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159746</t>
  </si>
  <si>
    <t>59746</t>
  </si>
  <si>
    <t>HEŘMÁNKOVÝ ČAJ</t>
  </si>
  <si>
    <t>SPC 20X1.5GM(SCCKY)</t>
  </si>
  <si>
    <t>162387</t>
  </si>
  <si>
    <t>FLUOROURACIL HOSPIRA 50 MG/ML INJEKČNÍ ROZTOK</t>
  </si>
  <si>
    <t>INJ SOL 1X100ML/5GM</t>
  </si>
  <si>
    <t>180537</t>
  </si>
  <si>
    <t>80537</t>
  </si>
  <si>
    <t>QUAMATEL 20MG</t>
  </si>
  <si>
    <t>TBL OBD 28X20MG</t>
  </si>
  <si>
    <t>196874</t>
  </si>
  <si>
    <t>96874</t>
  </si>
  <si>
    <t>INF 1X1000ML-PE</t>
  </si>
  <si>
    <t>500676</t>
  </si>
  <si>
    <t>169242</t>
  </si>
  <si>
    <t>DZ Prontosan wound gel 250ml</t>
  </si>
  <si>
    <t>840312</t>
  </si>
  <si>
    <t>Dubová kůra her.1x75g LEROS</t>
  </si>
  <si>
    <t>841818</t>
  </si>
  <si>
    <t>Refresh oční kapky 15ml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</si>
  <si>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</si>
  <si>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</si>
  <si>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</si>
  <si>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</si>
  <si>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</si>
  <si>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</si>
  <si>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849385</t>
  </si>
  <si>
    <t>R 2- Zklidňující emulze s Laktokine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</si>
  <si>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</si>
  <si>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</si>
  <si>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</si>
  <si>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</si>
  <si>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</si>
  <si>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</si>
  <si>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</si>
  <si>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</si>
  <si>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382089</t>
  </si>
  <si>
    <t>82089</t>
  </si>
  <si>
    <t>KRYTÍ S HYALURONANEM A STŘÍBREM BIONECT SILVERSPRA</t>
  </si>
  <si>
    <t>50G, 1KS</t>
  </si>
  <si>
    <t>987460</t>
  </si>
  <si>
    <t>93435</t>
  </si>
  <si>
    <t>ROSALGIN IRIGÁTOR</t>
  </si>
  <si>
    <t>902077</t>
  </si>
  <si>
    <t>CYTO-Aqua pro injectione BRAUN 1x10ML</t>
  </si>
  <si>
    <t>395585</t>
  </si>
  <si>
    <t>Panthenol Forte 9% pěna Aloe Vera</t>
  </si>
  <si>
    <t>150ml - Altermed</t>
  </si>
  <si>
    <t>785912</t>
  </si>
  <si>
    <t>Dr.Muller Panthenol pěna 6% 150ml</t>
  </si>
  <si>
    <t>988011</t>
  </si>
  <si>
    <t>HemaGel PROCTO čípky 5ks</t>
  </si>
  <si>
    <t>500319</t>
  </si>
  <si>
    <t>45570</t>
  </si>
  <si>
    <t>JITROCELOVÝ ČAJ</t>
  </si>
  <si>
    <t>POR SPC 20X1.5GM</t>
  </si>
  <si>
    <t>196187</t>
  </si>
  <si>
    <t>96187</t>
  </si>
  <si>
    <t>MONOSAN 20MG</t>
  </si>
  <si>
    <t>TBL 50X20MG</t>
  </si>
  <si>
    <t>157871</t>
  </si>
  <si>
    <t>PARACETAMOL KABI 10 MG/ML</t>
  </si>
  <si>
    <t>INF SOL 10X50ML/500MG</t>
  </si>
  <si>
    <t>58159</t>
  </si>
  <si>
    <t>SANORIN 1 PM</t>
  </si>
  <si>
    <t>NAS SPR SOL 1X10ML</t>
  </si>
  <si>
    <t>107678</t>
  </si>
  <si>
    <t>KALIUMCHLORID 7.45% BRAUN</t>
  </si>
  <si>
    <t>INF CNC SOL 20X20ML</t>
  </si>
  <si>
    <t>155634</t>
  </si>
  <si>
    <t>55634</t>
  </si>
  <si>
    <t>TBL OBD 10X275MG</t>
  </si>
  <si>
    <t>183247</t>
  </si>
  <si>
    <t>83247</t>
  </si>
  <si>
    <t>ROBITUSSIN JUN.NA SUCH.DR.KAŠEL</t>
  </si>
  <si>
    <t>POR SIR 100ML/75MG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</si>
  <si>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</si>
  <si>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</si>
  <si>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</si>
  <si>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</si>
  <si>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</si>
  <si>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</si>
  <si>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</si>
  <si>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</si>
  <si>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</si>
  <si>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</si>
  <si>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</si>
  <si>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</si>
  <si>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987565</t>
  </si>
  <si>
    <t>ALTERMED Panthenol Forte 10% chladivý sprej 150ml</t>
  </si>
  <si>
    <t>55407</t>
  </si>
  <si>
    <t>MUSTOPHORAN</t>
  </si>
  <si>
    <t>INF PSO LQF 1X208MG+SO</t>
  </si>
  <si>
    <t>177658</t>
  </si>
  <si>
    <t>INF CNC SOL 1X15ML/150MG + PL</t>
  </si>
  <si>
    <t>841094</t>
  </si>
  <si>
    <t>Corsodyl ustni voda 0,1% 200 ml</t>
  </si>
  <si>
    <t>397100</t>
  </si>
  <si>
    <t>BICNU Carmustine for inj. ID</t>
  </si>
  <si>
    <t>1x100mg</t>
  </si>
  <si>
    <t>200863</t>
  </si>
  <si>
    <t>OPH GTT SOL 1X10ML PLAST</t>
  </si>
  <si>
    <t>128389</t>
  </si>
  <si>
    <t>28389</t>
  </si>
  <si>
    <t>CYMBALTA 60 MG</t>
  </si>
  <si>
    <t>POR CPS ETD 28X60MG</t>
  </si>
  <si>
    <t>177660</t>
  </si>
  <si>
    <t>INF CNC SOL 1X60ML/600MG + PL</t>
  </si>
  <si>
    <t>164738</t>
  </si>
  <si>
    <t>VENDAL RETARD 100 MG</t>
  </si>
  <si>
    <t>POR TBL PRO 30X100MG</t>
  </si>
  <si>
    <t>181714</t>
  </si>
  <si>
    <t>ZOMIKOS 4 MG/ 5 ML KONCENTRÁT PRO INFUZNÍ ROZTOK</t>
  </si>
  <si>
    <t>INF CNC SOL 1X5ML/4MG</t>
  </si>
  <si>
    <t>394153</t>
  </si>
  <si>
    <t>Calcium pantotenicum mast 30g Generica</t>
  </si>
  <si>
    <t>395712</t>
  </si>
  <si>
    <t>HBF Calcium panthotenát mast 30g</t>
  </si>
  <si>
    <t>179327</t>
  </si>
  <si>
    <t>201992</t>
  </si>
  <si>
    <t>POR TBL FLM 120X500MG</t>
  </si>
  <si>
    <t>988230</t>
  </si>
  <si>
    <t>Apotheke Urologický čaj 20x2g n.s.</t>
  </si>
  <si>
    <t>988201</t>
  </si>
  <si>
    <t>Apotheke Šalvěj lékařská čaj 20x2g n.s.</t>
  </si>
  <si>
    <t>198054</t>
  </si>
  <si>
    <t>SANVAL 10 MG</t>
  </si>
  <si>
    <t>POR TBL FLM 20X10MG</t>
  </si>
  <si>
    <t>202924</t>
  </si>
  <si>
    <t>POR TBL FLM 10X250MG</t>
  </si>
  <si>
    <t>842224</t>
  </si>
  <si>
    <t>Panthenol spray 10% 150ml</t>
  </si>
  <si>
    <t>126911</t>
  </si>
  <si>
    <t>FLUOROURACIL ACCORD 50 MG/ML</t>
  </si>
  <si>
    <t>INJ+INF SOL 1X10ML/500MG</t>
  </si>
  <si>
    <t>989676</t>
  </si>
  <si>
    <t>126913</t>
  </si>
  <si>
    <t>INJ+INF SOL 1X100ML/5G</t>
  </si>
  <si>
    <t>989705</t>
  </si>
  <si>
    <t>126912</t>
  </si>
  <si>
    <t>INJ+INF SOL 1X20ML/1G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</si>
  <si>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</si>
  <si>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</si>
  <si>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</si>
  <si>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</si>
  <si>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</si>
  <si>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</si>
  <si>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</si>
  <si>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</si>
  <si>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</si>
  <si>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</si>
  <si>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</si>
  <si>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</si>
  <si>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</si>
  <si>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200309</t>
  </si>
  <si>
    <t>KREON 25 000</t>
  </si>
  <si>
    <t>POR CPS ETD 50</t>
  </si>
  <si>
    <t>397339</t>
  </si>
  <si>
    <t>Menalind mycí žínky</t>
  </si>
  <si>
    <t>8ks</t>
  </si>
  <si>
    <t>849363</t>
  </si>
  <si>
    <t>122494</t>
  </si>
  <si>
    <t>INJ SOL 1X30ML/300MG</t>
  </si>
  <si>
    <t>988367</t>
  </si>
  <si>
    <t>Paranit Sensitive 150ml+hřeben+ šampon100ml zdarma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</si>
  <si>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</si>
  <si>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</si>
  <si>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</si>
  <si>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</si>
  <si>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</si>
  <si>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621119</t>
  </si>
  <si>
    <t>Baby Wipes Aloe Vera vlhčené ubrousky 80ks</t>
  </si>
  <si>
    <t>179333</t>
  </si>
  <si>
    <t>POR TBL FLM 90</t>
  </si>
  <si>
    <t>846425</t>
  </si>
  <si>
    <t>144419</t>
  </si>
  <si>
    <t>PACLITAXEL EBEWE 6 MG/ML KONCENTRÁT PRO P_x0007_ÍPRAVU I</t>
  </si>
  <si>
    <t>INF CNC SOL 1X25ML/150MG</t>
  </si>
  <si>
    <t>989656</t>
  </si>
  <si>
    <t>Calcium pantothenicum mast Generica 100g</t>
  </si>
  <si>
    <t>179326</t>
  </si>
  <si>
    <t>397116</t>
  </si>
  <si>
    <t>Vitamin A-POS oční mast 5g</t>
  </si>
  <si>
    <t>988837</t>
  </si>
  <si>
    <t>Calcium pantothenicum krém Generica  30g</t>
  </si>
  <si>
    <t>185369</t>
  </si>
  <si>
    <t>AFLUDITEN 25 MG/ML</t>
  </si>
  <si>
    <t>INJ SOL 5X1ML/25MG</t>
  </si>
  <si>
    <t>987860</t>
  </si>
  <si>
    <t>Biopron9 tob.60+20 ZDARMA VÁNOČNÍ BALENÍ 2012</t>
  </si>
  <si>
    <t>988647</t>
  </si>
  <si>
    <t>AMPULE 15 ML X 60</t>
  </si>
  <si>
    <t>201607</t>
  </si>
  <si>
    <t>ZALDIAR</t>
  </si>
  <si>
    <t>846104</t>
  </si>
  <si>
    <t>122191</t>
  </si>
  <si>
    <t>GINGIO TABLETY</t>
  </si>
  <si>
    <t>POR TBL FLM 90X40MG</t>
  </si>
  <si>
    <t>189992</t>
  </si>
  <si>
    <t>CISPLATIN EBEWE 1 MG/ML</t>
  </si>
  <si>
    <t>INF CNC SOL 1X100ML/100MG</t>
  </si>
  <si>
    <t>850379</t>
  </si>
  <si>
    <t>163324</t>
  </si>
  <si>
    <t>ALLERGO-COMOD OČNÍ KAPKY</t>
  </si>
  <si>
    <t>OPH GTT SOL 1X10ML</t>
  </si>
  <si>
    <t>P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</si>
  <si>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</si>
  <si>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</si>
  <si>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</si>
  <si>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</si>
  <si>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</si>
  <si>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</si>
  <si>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</si>
  <si>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</si>
  <si>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</si>
  <si>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</si>
  <si>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</si>
  <si>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</si>
  <si>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</si>
  <si>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</si>
  <si>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</si>
  <si>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</si>
  <si>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</si>
  <si>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</si>
  <si>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</si>
  <si>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</si>
  <si>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</si>
  <si>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</si>
  <si>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</si>
  <si>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</si>
  <si>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</si>
  <si>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</si>
  <si>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</si>
  <si>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</si>
  <si>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</si>
  <si>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</si>
  <si>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</si>
  <si>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</si>
  <si>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</si>
  <si>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</si>
  <si>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</si>
  <si>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</si>
  <si>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</si>
  <si>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</si>
  <si>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</si>
  <si>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</si>
  <si>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</si>
  <si>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</si>
  <si>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</si>
  <si>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</si>
  <si>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</si>
  <si>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</si>
  <si>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</si>
  <si>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</si>
  <si>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</si>
  <si>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</si>
  <si>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</si>
  <si>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</si>
  <si>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</si>
  <si>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</si>
  <si>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</si>
  <si>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</si>
  <si>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</si>
  <si>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</si>
  <si>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</si>
  <si>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</si>
  <si>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</si>
  <si>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</si>
  <si>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</si>
  <si>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</si>
  <si>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</si>
  <si>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</si>
  <si>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</si>
  <si>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</si>
  <si>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</si>
  <si>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</si>
  <si>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</si>
  <si>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</si>
  <si>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</si>
  <si>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</si>
  <si>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</si>
  <si>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</si>
  <si>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</si>
  <si>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159806</t>
  </si>
  <si>
    <t>59806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</si>
  <si>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</si>
  <si>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</si>
  <si>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</si>
  <si>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</si>
  <si>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</si>
  <si>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</si>
  <si>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</si>
  <si>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</si>
  <si>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</si>
  <si>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</si>
  <si>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</si>
  <si>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</si>
  <si>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</si>
  <si>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</si>
  <si>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</si>
  <si>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</si>
  <si>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</si>
  <si>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</si>
  <si>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</si>
  <si>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</si>
  <si>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</si>
  <si>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</si>
  <si>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</si>
  <si>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</si>
  <si>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</si>
  <si>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</si>
  <si>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</si>
  <si>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</si>
  <si>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</si>
  <si>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196977</t>
  </si>
  <si>
    <t>96977</t>
  </si>
  <si>
    <t>844738</t>
  </si>
  <si>
    <t>101227</t>
  </si>
  <si>
    <t>PRESTARIUM NEO FORTE</t>
  </si>
  <si>
    <t>846338</t>
  </si>
  <si>
    <t>122685</t>
  </si>
  <si>
    <t>PRESTARIUM NEO COMBI 5mg/1,25mg</t>
  </si>
  <si>
    <t>849444</t>
  </si>
  <si>
    <t>163085</t>
  </si>
  <si>
    <t>AMARYL 3 MG</t>
  </si>
  <si>
    <t>POR TBL NOB 30X3MG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</si>
  <si>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</si>
  <si>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</si>
  <si>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</si>
  <si>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</si>
  <si>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</si>
  <si>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</si>
  <si>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</si>
  <si>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</si>
  <si>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</si>
  <si>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</si>
  <si>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</si>
  <si>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</si>
  <si>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</si>
  <si>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</si>
  <si>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</si>
  <si>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</si>
  <si>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</si>
  <si>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</si>
  <si>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</si>
  <si>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</si>
  <si>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</si>
  <si>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</si>
  <si>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</si>
  <si>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</si>
  <si>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</si>
  <si>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</si>
  <si>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846824</t>
  </si>
  <si>
    <t>124087</t>
  </si>
  <si>
    <t>PRESTANCE 5 MG/5 MG</t>
  </si>
  <si>
    <t>846980</t>
  </si>
  <si>
    <t>124129</t>
  </si>
  <si>
    <t>PRESTANCE 10 MG/10 MG</t>
  </si>
  <si>
    <t>848947</t>
  </si>
  <si>
    <t>135928</t>
  </si>
  <si>
    <t>ESOPREX 10 MG</t>
  </si>
  <si>
    <t>849187</t>
  </si>
  <si>
    <t>111902</t>
  </si>
  <si>
    <t>NITRESAN 20 MG</t>
  </si>
  <si>
    <t>140777</t>
  </si>
  <si>
    <t>40777</t>
  </si>
  <si>
    <t>NEURONTIN 600 MG</t>
  </si>
  <si>
    <t>POR TBL FLM50X600MG</t>
  </si>
  <si>
    <t>110820</t>
  </si>
  <si>
    <t>10820</t>
  </si>
  <si>
    <t>ZOFRAN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</si>
  <si>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</si>
  <si>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</si>
  <si>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</si>
  <si>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</si>
  <si>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</si>
  <si>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</si>
  <si>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</si>
  <si>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</si>
  <si>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</si>
  <si>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</si>
  <si>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</si>
  <si>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POR GTT SOL 1x10ML</t>
  </si>
  <si>
    <t>153950</t>
  </si>
  <si>
    <t>53950</t>
  </si>
  <si>
    <t>ZOLOFT 50MG</t>
  </si>
  <si>
    <t>TBL OBD 28X50MG</t>
  </si>
  <si>
    <t>197563</t>
  </si>
  <si>
    <t>97563</t>
  </si>
  <si>
    <t>ZOFRAN ZYDIS 8 MG</t>
  </si>
  <si>
    <t>TBL SOL 10X8MG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</si>
  <si>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</si>
  <si>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</si>
  <si>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</si>
  <si>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</si>
  <si>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</si>
  <si>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</si>
  <si>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</si>
  <si>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166760</t>
  </si>
  <si>
    <t>KINITO 50 MG, POTAHOVANÉ TABLETY</t>
  </si>
  <si>
    <t>POR TBL FLM 100X50MG</t>
  </si>
  <si>
    <t>847766</t>
  </si>
  <si>
    <t>125520</t>
  </si>
  <si>
    <t>APO-TIC</t>
  </si>
  <si>
    <t>POR TBL FLM 30X250MG</t>
  </si>
  <si>
    <t>130652</t>
  </si>
  <si>
    <t>30652</t>
  </si>
  <si>
    <t>REASEC</t>
  </si>
  <si>
    <t>TBL 20X2.5MG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</si>
  <si>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</si>
  <si>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</si>
  <si>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</si>
  <si>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</si>
  <si>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</si>
  <si>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</si>
  <si>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</si>
  <si>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</si>
  <si>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</si>
  <si>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</si>
  <si>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</si>
  <si>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</si>
  <si>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184401</t>
  </si>
  <si>
    <t>84401</t>
  </si>
  <si>
    <t>NEURONTIN 400MG</t>
  </si>
  <si>
    <t>CPS 50X400MG</t>
  </si>
  <si>
    <t>59805</t>
  </si>
  <si>
    <t>INJ SOL 2X0.6ML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</si>
  <si>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</si>
  <si>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</si>
  <si>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</si>
  <si>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</si>
  <si>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</si>
  <si>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</si>
  <si>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</si>
  <si>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</si>
  <si>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</si>
  <si>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</si>
  <si>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</si>
  <si>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</si>
  <si>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</si>
  <si>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</si>
  <si>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</si>
  <si>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</si>
  <si>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</si>
  <si>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</si>
  <si>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</si>
  <si>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</si>
  <si>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</si>
  <si>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</si>
  <si>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</si>
  <si>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187425</t>
  </si>
  <si>
    <t>LETROX 50</t>
  </si>
  <si>
    <t>POR TBL NOB 100X50RG II</t>
  </si>
  <si>
    <t>191922</t>
  </si>
  <si>
    <t>SIOFOR 1000</t>
  </si>
  <si>
    <t>POR TBL FLM 60X1000MG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</si>
  <si>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</si>
  <si>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</si>
  <si>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</si>
  <si>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</si>
  <si>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</si>
  <si>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</si>
  <si>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</si>
  <si>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</si>
  <si>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</si>
  <si>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</si>
  <si>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</si>
  <si>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</si>
  <si>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988740</t>
  </si>
  <si>
    <t>Nutrison Advanced Diason 1000ml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</si>
  <si>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</si>
  <si>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</si>
  <si>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</si>
  <si>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</si>
  <si>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</si>
  <si>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</si>
  <si>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</si>
  <si>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</si>
  <si>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</si>
  <si>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</si>
  <si>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</si>
  <si>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</si>
  <si>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</si>
  <si>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</si>
  <si>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33526</t>
  </si>
  <si>
    <t>NUTRISON</t>
  </si>
  <si>
    <t>33677</t>
  </si>
  <si>
    <t>POR SOL 1X1500ML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</si>
  <si>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</si>
  <si>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</si>
  <si>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</si>
  <si>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</si>
  <si>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</si>
  <si>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</si>
  <si>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</si>
  <si>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</si>
  <si>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</si>
  <si>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</si>
  <si>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</si>
  <si>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</si>
  <si>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</si>
  <si>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</si>
  <si>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</si>
  <si>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</si>
  <si>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</si>
  <si>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</si>
  <si>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</si>
  <si>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</si>
  <si>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</si>
  <si>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</si>
  <si>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</si>
  <si>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</si>
  <si>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</si>
  <si>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</si>
  <si>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</si>
  <si>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</si>
  <si>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</si>
  <si>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</si>
  <si>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</si>
  <si>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</si>
  <si>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</si>
  <si>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</si>
  <si>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</si>
  <si>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</si>
  <si>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</si>
  <si>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</si>
  <si>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</si>
  <si>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</si>
  <si>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</si>
  <si>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</si>
  <si>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</si>
  <si>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</si>
  <si>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</si>
  <si>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</si>
  <si>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</si>
  <si>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</si>
  <si>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</si>
  <si>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</si>
  <si>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188746</t>
  </si>
  <si>
    <t>88746</t>
  </si>
  <si>
    <t>FUCIDIN</t>
  </si>
  <si>
    <t>UNG 1X15GM 2%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</si>
  <si>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</si>
  <si>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</si>
  <si>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</si>
  <si>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</si>
  <si>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</si>
  <si>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</si>
  <si>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</si>
  <si>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</si>
  <si>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140349</t>
  </si>
  <si>
    <t>40349</t>
  </si>
  <si>
    <t>BIOPAROX</t>
  </si>
  <si>
    <t>INHSOLPSS10ML/400DÁ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</si>
  <si>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</si>
  <si>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</si>
  <si>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</si>
  <si>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</si>
  <si>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</si>
  <si>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</si>
  <si>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</si>
  <si>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</si>
  <si>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</si>
  <si>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</si>
  <si>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</si>
  <si>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</si>
  <si>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</si>
  <si>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</si>
  <si>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</si>
  <si>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</si>
  <si>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</si>
  <si>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</si>
  <si>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</si>
  <si>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</si>
  <si>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</si>
  <si>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</si>
  <si>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</si>
  <si>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</si>
  <si>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</si>
  <si>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</si>
  <si>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</si>
  <si>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</si>
  <si>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</si>
  <si>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</si>
  <si>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</si>
  <si>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</si>
  <si>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166269</t>
  </si>
  <si>
    <t>VANCOMYCIN MYLAN 1000 MG</t>
  </si>
  <si>
    <t>INF PLV SOL 1X1GM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</si>
  <si>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</si>
  <si>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</si>
  <si>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</si>
  <si>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</si>
  <si>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</si>
  <si>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</si>
  <si>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</si>
  <si>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</si>
  <si>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</si>
  <si>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</si>
  <si>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</si>
  <si>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</si>
  <si>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</si>
  <si>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</si>
  <si>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</si>
  <si>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50113016</t>
  </si>
  <si>
    <t>128396</t>
  </si>
  <si>
    <t>28396</t>
  </si>
  <si>
    <t>AVASTIN</t>
  </si>
  <si>
    <t>INF CNCSOL100MG/4ML</t>
  </si>
  <si>
    <t>50113008</t>
  </si>
  <si>
    <t>6480</t>
  </si>
  <si>
    <t>Ocplex 20ml 500 I.U. Phoenix</t>
  </si>
  <si>
    <t>117190</t>
  </si>
  <si>
    <t>17190</t>
  </si>
  <si>
    <t>LACTULOSA BIOMEDICA</t>
  </si>
  <si>
    <t>POR SIR 250ML 50%</t>
  </si>
  <si>
    <t>196056</t>
  </si>
  <si>
    <t>96056</t>
  </si>
  <si>
    <t>RANISAN</t>
  </si>
  <si>
    <t>TBL OBD 30X150MG</t>
  </si>
  <si>
    <t>104311</t>
  </si>
  <si>
    <t>4311</t>
  </si>
  <si>
    <t>TRAMAL</t>
  </si>
  <si>
    <t>GTT 1X10ML/1GM</t>
  </si>
  <si>
    <t>136107</t>
  </si>
  <si>
    <t>QUETIAPIN TEVA 200 MG POTAHOVANÉ TABLETY</t>
  </si>
  <si>
    <t>POR TBL FLM 60X200MG</t>
  </si>
  <si>
    <t>154063</t>
  </si>
  <si>
    <t>GLIMEPIRID MYLAN 4 MG</t>
  </si>
  <si>
    <t>187607</t>
  </si>
  <si>
    <t>ONDANSETRON B. BRAUN 2 MG/ML</t>
  </si>
  <si>
    <t>INJ SOL 20X4ML/8MG LDPE</t>
  </si>
  <si>
    <t>47995</t>
  </si>
  <si>
    <t>EZETROL 10 MG TABLETY</t>
  </si>
  <si>
    <t>POR TBL NOB 30X10MG B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</si>
  <si>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</si>
  <si>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</si>
  <si>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</si>
  <si>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</si>
  <si>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</si>
  <si>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</si>
  <si>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</si>
  <si>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</si>
  <si>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</si>
  <si>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</si>
  <si>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</si>
  <si>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</si>
  <si>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100889</t>
  </si>
  <si>
    <t>889</t>
  </si>
  <si>
    <t>PITYOL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</si>
  <si>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</si>
  <si>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</si>
  <si>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</si>
  <si>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</si>
  <si>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</si>
  <si>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</si>
  <si>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</si>
  <si>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</si>
  <si>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103550</t>
  </si>
  <si>
    <t>3550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</si>
  <si>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</si>
  <si>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</si>
  <si>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</si>
  <si>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</si>
  <si>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</si>
  <si>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</si>
  <si>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</si>
  <si>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</si>
  <si>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</si>
  <si>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</si>
  <si>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</si>
  <si>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</si>
  <si>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114933</t>
  </si>
  <si>
    <t>14933</t>
  </si>
  <si>
    <t>INHIBACE PLUS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</si>
  <si>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</si>
  <si>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</si>
  <si>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</si>
  <si>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</si>
  <si>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</si>
  <si>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</si>
  <si>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</si>
  <si>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</si>
  <si>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</si>
  <si>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</si>
  <si>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</si>
  <si>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127542</t>
  </si>
  <si>
    <t>27542</t>
  </si>
  <si>
    <t>LUMIGAN 0.3 MG/ML</t>
  </si>
  <si>
    <t>OPH GTT SOL 1X3ML</t>
  </si>
  <si>
    <t>145273</t>
  </si>
  <si>
    <t>45273</t>
  </si>
  <si>
    <t>ENAP 5MG</t>
  </si>
  <si>
    <t>TBL 30X5MG</t>
  </si>
  <si>
    <t>145499</t>
  </si>
  <si>
    <t>45499</t>
  </si>
  <si>
    <t>BETALOC ZOK 100 MG</t>
  </si>
  <si>
    <t>TBL RET 30X100MG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</si>
  <si>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</si>
  <si>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</si>
  <si>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</si>
  <si>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</si>
  <si>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</si>
  <si>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</si>
  <si>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</si>
  <si>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</si>
  <si>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</si>
  <si>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</si>
  <si>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</si>
  <si>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</si>
  <si>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156807</t>
  </si>
  <si>
    <t>56807</t>
  </si>
  <si>
    <t>FURORESE 125</t>
  </si>
  <si>
    <t>TBL 30X125MG</t>
  </si>
  <si>
    <t>157395</t>
  </si>
  <si>
    <t>57395</t>
  </si>
  <si>
    <t>TBL EFF 10X600MG</t>
  </si>
  <si>
    <t>157525</t>
  </si>
  <si>
    <t>57525</t>
  </si>
  <si>
    <t>MYDOCALM 150MG</t>
  </si>
  <si>
    <t>158037</t>
  </si>
  <si>
    <t>58037</t>
  </si>
  <si>
    <t>BETALOC ZOK 50MG</t>
  </si>
  <si>
    <t>TBL RET 30X50MG</t>
  </si>
  <si>
    <t>162320</t>
  </si>
  <si>
    <t>62320</t>
  </si>
  <si>
    <t>BETADINE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</si>
  <si>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</si>
  <si>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</si>
  <si>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</si>
  <si>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</si>
  <si>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</si>
  <si>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</si>
  <si>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</si>
  <si>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</si>
  <si>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</si>
  <si>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</si>
  <si>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</si>
  <si>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</si>
  <si>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</si>
  <si>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83272</t>
  </si>
  <si>
    <t>EBRANTIL 60 RETARD</t>
  </si>
  <si>
    <t>POR CPS PRO 50X60MG</t>
  </si>
  <si>
    <t>187680</t>
  </si>
  <si>
    <t>87680</t>
  </si>
  <si>
    <t>ANOPYRIN</t>
  </si>
  <si>
    <t>TBL 10X400MG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</si>
  <si>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</si>
  <si>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</si>
  <si>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</si>
  <si>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</si>
  <si>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</si>
  <si>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</si>
  <si>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</si>
  <si>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</si>
  <si>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</si>
  <si>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</si>
  <si>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</si>
  <si>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</si>
  <si>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197522</t>
  </si>
  <si>
    <t>97522</t>
  </si>
  <si>
    <t>TBL OBD 30</t>
  </si>
  <si>
    <t>394281</t>
  </si>
  <si>
    <t>14813</t>
  </si>
  <si>
    <t xml:space="preserve">KREON 10 000 </t>
  </si>
  <si>
    <t xml:space="preserve">POR CPS ETD 20 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</si>
  <si>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</si>
  <si>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</si>
  <si>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</si>
  <si>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</si>
  <si>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</si>
  <si>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</si>
  <si>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</si>
  <si>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</si>
  <si>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</si>
  <si>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</si>
  <si>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</si>
  <si>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</si>
  <si>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</si>
  <si>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</si>
  <si>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</si>
  <si>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</si>
  <si>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</si>
  <si>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</si>
  <si>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</si>
  <si>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</si>
  <si>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</si>
  <si>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</si>
  <si>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</si>
  <si>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</si>
  <si>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</si>
  <si>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</si>
  <si>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</si>
  <si>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POR TBL FLM 100X400MG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</si>
  <si>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</si>
  <si>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</si>
  <si>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</si>
  <si>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</si>
  <si>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</si>
  <si>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</si>
  <si>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</si>
  <si>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</si>
  <si>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</si>
  <si>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</si>
  <si>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</si>
  <si>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</si>
  <si>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POR TBL NOB 12X500MG</t>
  </si>
  <si>
    <t>850552</t>
  </si>
  <si>
    <t>167852</t>
  </si>
  <si>
    <t>TWYNSTA 80 MG/5 MG</t>
  </si>
  <si>
    <t>850642</t>
  </si>
  <si>
    <t>169673</t>
  </si>
  <si>
    <t>CALTRATE PLUS</t>
  </si>
  <si>
    <t>905098</t>
  </si>
  <si>
    <t>23989</t>
  </si>
  <si>
    <t>DZ OCTENISEPT 1 l</t>
  </si>
  <si>
    <t>988466</t>
  </si>
  <si>
    <t>192729</t>
  </si>
  <si>
    <t>NO-SPA</t>
  </si>
  <si>
    <t>POR TBL NOB 24X40MG</t>
  </si>
  <si>
    <t>49020</t>
  </si>
  <si>
    <t>SOTAHEXAL 160</t>
  </si>
  <si>
    <t>POR TBL NOB 50X160MG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</si>
  <si>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</si>
  <si>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</si>
  <si>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</si>
  <si>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</si>
  <si>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</si>
  <si>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</si>
  <si>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</si>
  <si>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</si>
  <si>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</si>
  <si>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</si>
  <si>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100811</t>
  </si>
  <si>
    <t>811</t>
  </si>
  <si>
    <t>SANORIN</t>
  </si>
  <si>
    <t>LIQ 10ML 0.05%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</si>
  <si>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</si>
  <si>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</si>
  <si>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</si>
  <si>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</si>
  <si>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</si>
  <si>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</si>
  <si>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</si>
  <si>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</si>
  <si>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</si>
  <si>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</si>
  <si>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</si>
  <si>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</si>
  <si>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</si>
  <si>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</si>
  <si>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</si>
  <si>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</si>
  <si>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125925</t>
  </si>
  <si>
    <t>25925</t>
  </si>
  <si>
    <t>ZYPREXA 5 MG</t>
  </si>
  <si>
    <t>POR TBL FLM 28X5MG</t>
  </si>
  <si>
    <t>145324</t>
  </si>
  <si>
    <t>45324</t>
  </si>
  <si>
    <t>TBL 20X30MG</t>
  </si>
  <si>
    <t>147514</t>
  </si>
  <si>
    <t>47514</t>
  </si>
  <si>
    <t>CALCICHEW D3</t>
  </si>
  <si>
    <t>CTB 20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</si>
  <si>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</si>
  <si>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</si>
  <si>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</si>
  <si>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</si>
  <si>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</si>
  <si>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</si>
  <si>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</si>
  <si>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</si>
  <si>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164888</t>
  </si>
  <si>
    <t>CALTRATE 600 MG/400 IU D3 POTAHOVANÁ TABLETA</t>
  </si>
  <si>
    <t>184530</t>
  </si>
  <si>
    <t>84530</t>
  </si>
  <si>
    <t>MONOPRIL 20MG</t>
  </si>
  <si>
    <t>TBL 28X20MG</t>
  </si>
  <si>
    <t>194918</t>
  </si>
  <si>
    <t>94918</t>
  </si>
  <si>
    <t>AMBROBENE</t>
  </si>
  <si>
    <t>194919</t>
  </si>
  <si>
    <t>94919</t>
  </si>
  <si>
    <t>AMBROBENE 7.5MG/ML</t>
  </si>
  <si>
    <t>SOL 1X40ML</t>
  </si>
  <si>
    <t>194920</t>
  </si>
  <si>
    <t>94920</t>
  </si>
  <si>
    <t>SOL 1X100ML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</si>
  <si>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</si>
  <si>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</si>
  <si>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</si>
  <si>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</si>
  <si>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</si>
  <si>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</si>
  <si>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849425</t>
  </si>
  <si>
    <t>115479</t>
  </si>
  <si>
    <t>APO-ENALAPRIL 5 MG</t>
  </si>
  <si>
    <t>100231</t>
  </si>
  <si>
    <t>231</t>
  </si>
  <si>
    <t>NITROGLYCERIN SLOVAKOFARMA</t>
  </si>
  <si>
    <t>TBL 20X0.5MG</t>
  </si>
  <si>
    <t>145274</t>
  </si>
  <si>
    <t>45274</t>
  </si>
  <si>
    <t>ENAP 10MG</t>
  </si>
  <si>
    <t>TBL 30X10MG</t>
  </si>
  <si>
    <t>920170</t>
  </si>
  <si>
    <t>DZ TRIXO 500 ML</t>
  </si>
  <si>
    <t>58038</t>
  </si>
  <si>
    <t>BETALOC ZOK 50 MG</t>
  </si>
  <si>
    <t>POR TBL PRO 100X50MG</t>
  </si>
  <si>
    <t>147252</t>
  </si>
  <si>
    <t>47252</t>
  </si>
  <si>
    <t>GLUKÓZA 5 BRAUN, REF.450074</t>
  </si>
  <si>
    <t>INF SOL 1X100ML-PE</t>
  </si>
  <si>
    <t>190765</t>
  </si>
  <si>
    <t>90765</t>
  </si>
  <si>
    <t>EBRANTIL I.V.50</t>
  </si>
  <si>
    <t>INJ 5X10ML/50MG</t>
  </si>
  <si>
    <t>192410</t>
  </si>
  <si>
    <t>92410</t>
  </si>
  <si>
    <t>ALPICORT F</t>
  </si>
  <si>
    <t>100392</t>
  </si>
  <si>
    <t>392</t>
  </si>
  <si>
    <t>ATROPIN BIOTIKA 0.5MG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</si>
  <si>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</si>
  <si>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</si>
  <si>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</si>
  <si>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</si>
  <si>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</si>
  <si>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</si>
  <si>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</si>
  <si>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846813</t>
  </si>
  <si>
    <t>137120</t>
  </si>
  <si>
    <t>MAGNESIUM 250 MG PHARMAVIT</t>
  </si>
  <si>
    <t>POR TBL EFF 20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</si>
  <si>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</si>
  <si>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</si>
  <si>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</si>
  <si>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</si>
  <si>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</si>
  <si>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</si>
  <si>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</si>
  <si>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</si>
  <si>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</si>
  <si>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</si>
  <si>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</si>
  <si>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</si>
  <si>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</si>
  <si>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</si>
  <si>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</si>
  <si>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</si>
  <si>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</si>
  <si>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</si>
  <si>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</si>
  <si>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192489</t>
  </si>
  <si>
    <t>92489</t>
  </si>
  <si>
    <t>SOL 10X67.5ML</t>
  </si>
  <si>
    <t>394619</t>
  </si>
  <si>
    <t>Menalind Professional masážní gel 200ml</t>
  </si>
  <si>
    <t>703722</t>
  </si>
  <si>
    <t>MENALIND Olejový spray na ochranu kůže</t>
  </si>
  <si>
    <t>842351</t>
  </si>
  <si>
    <t>3929</t>
  </si>
  <si>
    <t>Stopangin sol. 250ml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</si>
  <si>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</si>
  <si>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</si>
  <si>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</si>
  <si>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</si>
  <si>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</si>
  <si>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</si>
  <si>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</si>
  <si>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</si>
  <si>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103065</t>
  </si>
  <si>
    <t>ZOVIRAX</t>
  </si>
  <si>
    <t>DRM CRM 1X2GM/100MG</t>
  </si>
  <si>
    <t>116547</t>
  </si>
  <si>
    <t>16547</t>
  </si>
  <si>
    <t>CYMEVENE</t>
  </si>
  <si>
    <t>INF SIC 1X500MG</t>
  </si>
  <si>
    <t>120401</t>
  </si>
  <si>
    <t>20401</t>
  </si>
  <si>
    <t>IBALGIN GEL 50G</t>
  </si>
  <si>
    <t>DRM GEL 1X50GM</t>
  </si>
  <si>
    <t>159714</t>
  </si>
  <si>
    <t>59714</t>
  </si>
  <si>
    <t>BEPANTHEN PLUS</t>
  </si>
  <si>
    <t>184325</t>
  </si>
  <si>
    <t>84325</t>
  </si>
  <si>
    <t>VIDISIC</t>
  </si>
  <si>
    <t>GEL OPH 1X10GM</t>
  </si>
  <si>
    <t>187764</t>
  </si>
  <si>
    <t>87764</t>
  </si>
  <si>
    <t>ARDEAELYTOSOL NA.HYDR.CARB.4.2%</t>
  </si>
  <si>
    <t>849045</t>
  </si>
  <si>
    <t>155938</t>
  </si>
  <si>
    <t>HERPESIN 200</t>
  </si>
  <si>
    <t>POR TBL NOB 25X200MG</t>
  </si>
  <si>
    <t>900886</t>
  </si>
  <si>
    <t>KL PATEOL GEL, 100G</t>
  </si>
  <si>
    <t>58880</t>
  </si>
  <si>
    <t>DOLMINA 100 SR</t>
  </si>
  <si>
    <t>POR TBL PRO 20X100MG</t>
  </si>
  <si>
    <t>111084</t>
  </si>
  <si>
    <t>11084</t>
  </si>
  <si>
    <t>OXYCONTIN 10 MG</t>
  </si>
  <si>
    <t>POR TBL PRO 30X10MG</t>
  </si>
  <si>
    <t>113703</t>
  </si>
  <si>
    <t>13703</t>
  </si>
  <si>
    <t>ZOVIRAX 200 MG</t>
  </si>
  <si>
    <t>POR TBL NOB25X200MG</t>
  </si>
  <si>
    <t>114711</t>
  </si>
  <si>
    <t>14711</t>
  </si>
  <si>
    <t>TARDYFERON</t>
  </si>
  <si>
    <t>TBL RET 30</t>
  </si>
  <si>
    <t>140378</t>
  </si>
  <si>
    <t>40378</t>
  </si>
  <si>
    <t>PANZYNORM FORTE-N</t>
  </si>
  <si>
    <t>147515</t>
  </si>
  <si>
    <t>47515</t>
  </si>
  <si>
    <t>CTB 60</t>
  </si>
  <si>
    <t>196974</t>
  </si>
  <si>
    <t>96974</t>
  </si>
  <si>
    <t>CERUCAL</t>
  </si>
  <si>
    <t>POR TBL NOB 50X10MG</t>
  </si>
  <si>
    <t>197580</t>
  </si>
  <si>
    <t>97580</t>
  </si>
  <si>
    <t>BEPANTHEN</t>
  </si>
  <si>
    <t>CRM 1X30GM 5%</t>
  </si>
  <si>
    <t>380715</t>
  </si>
  <si>
    <t>80715</t>
  </si>
  <si>
    <t>FLAMIGEL 250 ML     FLAM250</t>
  </si>
  <si>
    <t>HYDROKOLOIDNÍ GEL P</t>
  </si>
  <si>
    <t>98901</t>
  </si>
  <si>
    <t>GLUKÓZA 5% VIAFLO</t>
  </si>
  <si>
    <t>147285</t>
  </si>
  <si>
    <t>47285</t>
  </si>
  <si>
    <t>DUROGESIC 75MCG/H</t>
  </si>
  <si>
    <t>EMP 5X7.5MG(30CM2)</t>
  </si>
  <si>
    <t>192254</t>
  </si>
  <si>
    <t>92254</t>
  </si>
  <si>
    <t>MICTONORM</t>
  </si>
  <si>
    <t>DRG 30X15MG</t>
  </si>
  <si>
    <t>841314</t>
  </si>
  <si>
    <t>MENALIND Ochranná pěna 100ml</t>
  </si>
  <si>
    <t>847962</t>
  </si>
  <si>
    <t>AESCIN 30mg tbl.60 VULM</t>
  </si>
  <si>
    <t>849053</t>
  </si>
  <si>
    <t>Cyto-chlorid sodný 0,9% 1x 10ml</t>
  </si>
  <si>
    <t>119759</t>
  </si>
  <si>
    <t>19759</t>
  </si>
  <si>
    <t>BELODERM</t>
  </si>
  <si>
    <t>DRM CRM1X30GM 0.05%</t>
  </si>
  <si>
    <t>198880</t>
  </si>
  <si>
    <t>98880</t>
  </si>
  <si>
    <t>128743</t>
  </si>
  <si>
    <t>28743</t>
  </si>
  <si>
    <t>JANUVIA 100 MG</t>
  </si>
  <si>
    <t>POR TBL FLM 98X100MG</t>
  </si>
  <si>
    <t>798827</t>
  </si>
  <si>
    <t>Dermo-chlorophyl gel 50ml (Dr.Muller)</t>
  </si>
  <si>
    <t>100248</t>
  </si>
  <si>
    <t>176380</t>
  </si>
  <si>
    <t>PANTHENOL 100 MG JENAPHARM</t>
  </si>
  <si>
    <t>POR TBL NOB 20X100MG</t>
  </si>
  <si>
    <t>842500</t>
  </si>
  <si>
    <t>162391</t>
  </si>
  <si>
    <t>CHAMOMILLA</t>
  </si>
  <si>
    <t>LIQ 25ML</t>
  </si>
  <si>
    <t>187000</t>
  </si>
  <si>
    <t>87000</t>
  </si>
  <si>
    <t>ARDEAOSMOSOL MA 20 (Mannitol)</t>
  </si>
  <si>
    <t>845100</t>
  </si>
  <si>
    <t>40541</t>
  </si>
  <si>
    <t>Olynth HA 0,05</t>
  </si>
  <si>
    <t>175939</t>
  </si>
  <si>
    <t>75939</t>
  </si>
  <si>
    <t>ACECOR 400MG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</si>
  <si>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</si>
  <si>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</si>
  <si>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</si>
  <si>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</si>
  <si>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</si>
  <si>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</si>
  <si>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</si>
  <si>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</si>
  <si>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921404</t>
  </si>
  <si>
    <t>KL SUPP.IBUPROFENI 0,05G  20KS</t>
  </si>
  <si>
    <t>106215</t>
  </si>
  <si>
    <t>6215</t>
  </si>
  <si>
    <t>DIPHERELINE S.R. 11.25 MG</t>
  </si>
  <si>
    <t>INJPSULQF 11.25MG+S</t>
  </si>
  <si>
    <t>849757</t>
  </si>
  <si>
    <t>163175</t>
  </si>
  <si>
    <t>METHOTREXATE HOSPIRA 25 MG/ML INJEKČNÍ ROZTOK</t>
  </si>
  <si>
    <t>INJ SOL 1X2ML/50MG</t>
  </si>
  <si>
    <t>193460</t>
  </si>
  <si>
    <t>93460</t>
  </si>
  <si>
    <t>CORDIPIN RETARD</t>
  </si>
  <si>
    <t>TBL RET 30X20MG</t>
  </si>
  <si>
    <t>112895</t>
  </si>
  <si>
    <t>12895</t>
  </si>
  <si>
    <t>POR GRA SOL30SÁČKŮ</t>
  </si>
  <si>
    <t>843973</t>
  </si>
  <si>
    <t>Hylo-care ster.roztok 10 ml</t>
  </si>
  <si>
    <t>198203</t>
  </si>
  <si>
    <t>98203</t>
  </si>
  <si>
    <t>NAVELBINE</t>
  </si>
  <si>
    <t>INJ 10X5ML/50MG</t>
  </si>
  <si>
    <t>845356</t>
  </si>
  <si>
    <t>100027</t>
  </si>
  <si>
    <t>MEGACE 160 MG</t>
  </si>
  <si>
    <t>POR TBL NOB 30X160MG</t>
  </si>
  <si>
    <t>130228</t>
  </si>
  <si>
    <t>30228</t>
  </si>
  <si>
    <t>TBL OBD 12</t>
  </si>
  <si>
    <t>160164</t>
  </si>
  <si>
    <t>60164</t>
  </si>
  <si>
    <t>TIMONIL RETARD</t>
  </si>
  <si>
    <t>TBL 50X300MG</t>
  </si>
  <si>
    <t>121736</t>
  </si>
  <si>
    <t>21736</t>
  </si>
  <si>
    <t>VALETOL</t>
  </si>
  <si>
    <t>POR TBL NOB 10</t>
  </si>
  <si>
    <t>121597</t>
  </si>
  <si>
    <t>21597</t>
  </si>
  <si>
    <t>PALLADONE-SR 4 MG</t>
  </si>
  <si>
    <t>POR CPS PRO 30X4MG</t>
  </si>
  <si>
    <t>125918</t>
  </si>
  <si>
    <t>25918</t>
  </si>
  <si>
    <t>ZYPREXA VELOTAB 5 MG</t>
  </si>
  <si>
    <t>POR TBL DIS 28X5MG</t>
  </si>
  <si>
    <t>849678</t>
  </si>
  <si>
    <t>154010</t>
  </si>
  <si>
    <t>ALZIL 10 MG, POTAHOVANÁ TABLETA</t>
  </si>
  <si>
    <t>POR TBL FLM 28X10MG</t>
  </si>
  <si>
    <t>198034</t>
  </si>
  <si>
    <t>98034</t>
  </si>
  <si>
    <t>DIPROSONE</t>
  </si>
  <si>
    <t>110843</t>
  </si>
  <si>
    <t>10843</t>
  </si>
  <si>
    <t>PALLADONE-SR 8 MG</t>
  </si>
  <si>
    <t>POR CPS PRO 30X8MG</t>
  </si>
  <si>
    <t>165386</t>
  </si>
  <si>
    <t>65386</t>
  </si>
  <si>
    <t>ZOLADEX DEPOT</t>
  </si>
  <si>
    <t>INJ 1X3.6MG</t>
  </si>
  <si>
    <t>382100</t>
  </si>
  <si>
    <t>82100</t>
  </si>
  <si>
    <t>KRYTÍ GELOVÉ HEMAGEL 30G</t>
  </si>
  <si>
    <t>HEMAGEL V TUBĚ O OBSAHU 30G</t>
  </si>
  <si>
    <t>500570</t>
  </si>
  <si>
    <t>ZARZIO 48 MU/0,5 ML</t>
  </si>
  <si>
    <t>844483</t>
  </si>
  <si>
    <t>100234</t>
  </si>
  <si>
    <t>ROSALGIN</t>
  </si>
  <si>
    <t>VAG PLV SOL10X0.5GM</t>
  </si>
  <si>
    <t>128059</t>
  </si>
  <si>
    <t>28059</t>
  </si>
  <si>
    <t>FASLODEX 250MG/5ML</t>
  </si>
  <si>
    <t>INJ SOL 250MG/5ML</t>
  </si>
  <si>
    <t>162695</t>
  </si>
  <si>
    <t>NEUROTOP RETARD 600</t>
  </si>
  <si>
    <t>POR TBL PRO 50X600MG</t>
  </si>
  <si>
    <t>169629</t>
  </si>
  <si>
    <t>KAPIDIN 10 MG</t>
  </si>
  <si>
    <t>POR TBL FLM 100X10MG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</si>
  <si>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</si>
  <si>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</si>
  <si>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</si>
  <si>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</si>
  <si>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</si>
  <si>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</si>
  <si>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</si>
  <si>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846761</t>
  </si>
  <si>
    <t>CYTO-Aqua pro inj.100ml Braun</t>
  </si>
  <si>
    <t>396324</t>
  </si>
  <si>
    <t>149318</t>
  </si>
  <si>
    <t>Afinitor 5 mg  por.tbl. - studie</t>
  </si>
  <si>
    <t>30 x  5 mg</t>
  </si>
  <si>
    <t>920355</t>
  </si>
  <si>
    <t>KL SOL.BORGLYCEROLI 3% 10 G</t>
  </si>
  <si>
    <t>846920</t>
  </si>
  <si>
    <t>114967</t>
  </si>
  <si>
    <t>SEROQUEL PROLONG 200 MG TABLETY S PRODLOUŽENÝM UVO</t>
  </si>
  <si>
    <t>POR TBL PRO 60X200MG</t>
  </si>
  <si>
    <t>987477</t>
  </si>
  <si>
    <t>112666</t>
  </si>
  <si>
    <t>GLYCLADA 30 MG TABLETY S ŘÍZENÝM UVOLŇOVÁNÍM</t>
  </si>
  <si>
    <t>POR TBL RET 60X30MG</t>
  </si>
  <si>
    <t>382090</t>
  </si>
  <si>
    <t>82090</t>
  </si>
  <si>
    <t>KRYTÍ S HYALURONANEM  BIONECT KRÉM</t>
  </si>
  <si>
    <t>30G, 1KS</t>
  </si>
  <si>
    <t>12026</t>
  </si>
  <si>
    <t>GLIMEPIRID SANDOZ 1 MG TABLETY</t>
  </si>
  <si>
    <t>POR TBL NOB 30X1MG</t>
  </si>
  <si>
    <t>193745</t>
  </si>
  <si>
    <t>ELIQUIS 5 MG</t>
  </si>
  <si>
    <t>POR TBL FLM 60X5MG</t>
  </si>
  <si>
    <t>988727</t>
  </si>
  <si>
    <t>192247</t>
  </si>
  <si>
    <t>AMBROBENE 75 MG</t>
  </si>
  <si>
    <t>POR CPS PRO 20X75MG</t>
  </si>
  <si>
    <t>989354</t>
  </si>
  <si>
    <t>3M Cavilon Ochranný bariérový krém tuba 28g</t>
  </si>
  <si>
    <t>845529</t>
  </si>
  <si>
    <t>202879</t>
  </si>
  <si>
    <t>Infadolan ung 100g</t>
  </si>
  <si>
    <t>171571</t>
  </si>
  <si>
    <t>CARZAP HCT 16 MG/12,5 MG  TABLETY</t>
  </si>
  <si>
    <t>200305</t>
  </si>
  <si>
    <t>KREON 10 000</t>
  </si>
  <si>
    <t>170243</t>
  </si>
  <si>
    <t>MOVIPREP</t>
  </si>
  <si>
    <t>POR PLV SOL 1+1</t>
  </si>
  <si>
    <t>198058</t>
  </si>
  <si>
    <t>28814</t>
  </si>
  <si>
    <t>AERIUS 5 MG</t>
  </si>
  <si>
    <t>POR TBL DIS 60X5MG</t>
  </si>
  <si>
    <t>155960</t>
  </si>
  <si>
    <t>EGILOK SUCC 25 MG</t>
  </si>
  <si>
    <t>POR TBL PRO 30X25MG</t>
  </si>
  <si>
    <t>201452</t>
  </si>
  <si>
    <t>OPHTAL</t>
  </si>
  <si>
    <t>OPH AQA 4X25ML PLAST</t>
  </si>
  <si>
    <t>130511</t>
  </si>
  <si>
    <t>CORSODYL 1% GEL</t>
  </si>
  <si>
    <t>STM GEL 1X50GM</t>
  </si>
  <si>
    <t>989730</t>
  </si>
  <si>
    <t>168998</t>
  </si>
  <si>
    <t>ZOLEDRONIC ACID ACTAVIS 4 MG/5 ML</t>
  </si>
  <si>
    <t>185300</t>
  </si>
  <si>
    <t>BRETARIS GENUAIR 322 MCG</t>
  </si>
  <si>
    <t>INH PLV 1X60DÁV</t>
  </si>
  <si>
    <t>202821</t>
  </si>
  <si>
    <t>STOPTUSSIN SIRUP</t>
  </si>
  <si>
    <t>POR SIR 1X100ML + PIP</t>
  </si>
  <si>
    <t>990003</t>
  </si>
  <si>
    <t>Masážní roztok Sportovka spec.E 200ml eukalypt</t>
  </si>
  <si>
    <t>137275</t>
  </si>
  <si>
    <t>CALCIUM RESONIUM</t>
  </si>
  <si>
    <t>POR+RCT PLV SUS 300GM</t>
  </si>
  <si>
    <t>201898</t>
  </si>
  <si>
    <t>VASOPIRIN 100 MG</t>
  </si>
  <si>
    <t>POR TBL ENT 100X100MG</t>
  </si>
  <si>
    <t>202796</t>
  </si>
  <si>
    <t>POR CPS DUR 30X250MG</t>
  </si>
  <si>
    <t>203323</t>
  </si>
  <si>
    <t>DRM UNG 1X100GM 10%</t>
  </si>
  <si>
    <t>201896</t>
  </si>
  <si>
    <t>POR TBL ENT 60X100MG</t>
  </si>
  <si>
    <t>845828</t>
  </si>
  <si>
    <t>107702</t>
  </si>
  <si>
    <t>NUROFEN PRO DĚTI ACTIVE</t>
  </si>
  <si>
    <t>POR TBL DIS 12X100MG</t>
  </si>
  <si>
    <t>990167</t>
  </si>
  <si>
    <t>Dubová kůra gel 75ml Dr.Müller</t>
  </si>
  <si>
    <t>990241</t>
  </si>
  <si>
    <t>157668</t>
  </si>
  <si>
    <t>MĚSÍČKOVÝ  ČAJ</t>
  </si>
  <si>
    <t>56972</t>
  </si>
  <si>
    <t>TRITACE 1,25 MG</t>
  </si>
  <si>
    <t>POR TBL NOB 20X1.25MG</t>
  </si>
  <si>
    <t>56976</t>
  </si>
  <si>
    <t>TRITACE 2,5 MG</t>
  </si>
  <si>
    <t>POR TBL NOB 20X2.5MG</t>
  </si>
  <si>
    <t>110252</t>
  </si>
  <si>
    <t>10252</t>
  </si>
  <si>
    <t>CAVINTON FORTE</t>
  </si>
  <si>
    <t>113603</t>
  </si>
  <si>
    <t>13603</t>
  </si>
  <si>
    <t>LODOZ 5 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</si>
  <si>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</si>
  <si>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</si>
  <si>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</si>
  <si>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</si>
  <si>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</si>
  <si>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</si>
  <si>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</si>
  <si>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117433</t>
  </si>
  <si>
    <t>17433</t>
  </si>
  <si>
    <t>POR TBL FLM 60X20MG</t>
  </si>
  <si>
    <t>133343</t>
  </si>
  <si>
    <t>33343</t>
  </si>
  <si>
    <t>CUBITAN S PŘÍCHUTÍ JAHODOVOU (SOL)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</si>
  <si>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</si>
  <si>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</si>
  <si>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</si>
  <si>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</si>
  <si>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</si>
  <si>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</si>
  <si>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</si>
  <si>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</si>
  <si>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149909</t>
  </si>
  <si>
    <t>49909</t>
  </si>
  <si>
    <t>LOKREN 20 MG</t>
  </si>
  <si>
    <t>POR TBL FLM 28X20MG</t>
  </si>
  <si>
    <t>153639</t>
  </si>
  <si>
    <t>53639</t>
  </si>
  <si>
    <t>FLONIDAN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</si>
  <si>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</si>
  <si>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</si>
  <si>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</si>
  <si>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</si>
  <si>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</si>
  <si>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</si>
  <si>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</si>
  <si>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</si>
  <si>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</si>
  <si>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</si>
  <si>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CPS 30X267MG</t>
  </si>
  <si>
    <t>166030</t>
  </si>
  <si>
    <t>66030</t>
  </si>
  <si>
    <t>166759</t>
  </si>
  <si>
    <t>POR TBL FLM 40X50MG</t>
  </si>
  <si>
    <t>176690</t>
  </si>
  <si>
    <t>BETAHISTIN ACTAVIS 24 MG</t>
  </si>
  <si>
    <t>193969</t>
  </si>
  <si>
    <t>93969</t>
  </si>
  <si>
    <t>INJ 5X2ML/50MG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</si>
  <si>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</si>
  <si>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</si>
  <si>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</si>
  <si>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</si>
  <si>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</si>
  <si>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</si>
  <si>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</si>
  <si>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</si>
  <si>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</si>
  <si>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</si>
  <si>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</si>
  <si>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</si>
  <si>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</si>
  <si>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</si>
  <si>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</si>
  <si>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845796</t>
  </si>
  <si>
    <t>126031</t>
  </si>
  <si>
    <t>PRENEWEL 4 MG/1,25 MG</t>
  </si>
  <si>
    <t>848765</t>
  </si>
  <si>
    <t>107938</t>
  </si>
  <si>
    <t>INJ SOL 6X3ML/150MG</t>
  </si>
  <si>
    <t>848907</t>
  </si>
  <si>
    <t>148072</t>
  </si>
  <si>
    <t>ROSUCARD 20 MG POTAHOVANÉ TABLETY</t>
  </si>
  <si>
    <t>849430</t>
  </si>
  <si>
    <t>124091</t>
  </si>
  <si>
    <t>POR TBL NOB 90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</si>
  <si>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</si>
  <si>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</si>
  <si>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</si>
  <si>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</si>
  <si>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</si>
  <si>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</si>
  <si>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</si>
  <si>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</si>
  <si>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</si>
  <si>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</si>
  <si>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</si>
  <si>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</si>
  <si>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</si>
  <si>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</si>
  <si>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</si>
  <si>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149195</t>
  </si>
  <si>
    <t>49195</t>
  </si>
  <si>
    <t>POR CPS RDR 90X0.4MG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</si>
  <si>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</si>
  <si>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</si>
  <si>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</si>
  <si>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</si>
  <si>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</si>
  <si>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</si>
  <si>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</si>
  <si>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</si>
  <si>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193019</t>
  </si>
  <si>
    <t>93019</t>
  </si>
  <si>
    <t>SORTIS 40MG</t>
  </si>
  <si>
    <t>844480</t>
  </si>
  <si>
    <t>114059</t>
  </si>
  <si>
    <t>LOZAP 12.5 ZENTIVA</t>
  </si>
  <si>
    <t>PORTBLFLM 30X12.5MG</t>
  </si>
  <si>
    <t>846340</t>
  </si>
  <si>
    <t>122690</t>
  </si>
  <si>
    <t>193015</t>
  </si>
  <si>
    <t>93015</t>
  </si>
  <si>
    <t>SORTIS 10 MG</t>
  </si>
  <si>
    <t>POR TBL FLM100X10MG</t>
  </si>
  <si>
    <t>185325</t>
  </si>
  <si>
    <t>85325</t>
  </si>
  <si>
    <t>DORMICUM</t>
  </si>
  <si>
    <t>INJ SOL 5X3ML/15MG</t>
  </si>
  <si>
    <t>126486</t>
  </si>
  <si>
    <t>26486</t>
  </si>
  <si>
    <t>ACTRAPID PENFILL 100IU/ML</t>
  </si>
  <si>
    <t>128217</t>
  </si>
  <si>
    <t>28217</t>
  </si>
  <si>
    <t>POR CPSDUR56X75MG</t>
  </si>
  <si>
    <t>844306</t>
  </si>
  <si>
    <t>102674</t>
  </si>
  <si>
    <t>BETAHISTIN ACTAVIS 8 MG</t>
  </si>
  <si>
    <t>POR TBL NOB100X8MG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</si>
  <si>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</si>
  <si>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</si>
  <si>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</si>
  <si>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</si>
  <si>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</si>
  <si>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</si>
  <si>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</si>
  <si>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184396</t>
  </si>
  <si>
    <t>84396</t>
  </si>
  <si>
    <t>NEURONTIN 100MG</t>
  </si>
  <si>
    <t>CPS 20X100MG</t>
  </si>
  <si>
    <t>845370</t>
  </si>
  <si>
    <t>105845</t>
  </si>
  <si>
    <t>MIRTAZAPIN ORION 15 MG</t>
  </si>
  <si>
    <t>POR TBL DIS 90X15MG</t>
  </si>
  <si>
    <t>847149</t>
  </si>
  <si>
    <t>124115</t>
  </si>
  <si>
    <t>PRESTANCE 10 MG/5 MG</t>
  </si>
  <si>
    <t>849065</t>
  </si>
  <si>
    <t>107595</t>
  </si>
  <si>
    <t>PENESTER</t>
  </si>
  <si>
    <t>POR TBL FLM 90X5MG BLIP</t>
  </si>
  <si>
    <t>188734</t>
  </si>
  <si>
    <t>88734</t>
  </si>
  <si>
    <t>TBL 10X10MG</t>
  </si>
  <si>
    <t>850106</t>
  </si>
  <si>
    <t>111898</t>
  </si>
  <si>
    <t>NITRESAN 10 MG</t>
  </si>
  <si>
    <t>147466</t>
  </si>
  <si>
    <t>EUTHYROX 137 MIKROGRAMŮ</t>
  </si>
  <si>
    <t>POR TBL NOB 100X137RG II</t>
  </si>
  <si>
    <t>115317</t>
  </si>
  <si>
    <t>15317</t>
  </si>
  <si>
    <t>848806</t>
  </si>
  <si>
    <t>122212</t>
  </si>
  <si>
    <t>APO-FENO</t>
  </si>
  <si>
    <t>POR CPS DUR 100X200MG</t>
  </si>
  <si>
    <t>202989</t>
  </si>
  <si>
    <t>SANDOSTATIN LAR 30 MG</t>
  </si>
  <si>
    <t>INJ PSU LQF 1X30MG</t>
  </si>
  <si>
    <t>119592</t>
  </si>
  <si>
    <t>19592</t>
  </si>
  <si>
    <t>TORVACARD 20</t>
  </si>
  <si>
    <t>203097</t>
  </si>
  <si>
    <t>AMOKSIKLAV 1 G</t>
  </si>
  <si>
    <t>POR TBL FLM 21X1GM</t>
  </si>
  <si>
    <t>187592</t>
  </si>
  <si>
    <t>AMLESSA 4 MG/5 MG</t>
  </si>
  <si>
    <t>149415</t>
  </si>
  <si>
    <t>49415</t>
  </si>
  <si>
    <t>AMINOPLASMAL B.BRAUN 10%</t>
  </si>
  <si>
    <t>133329</t>
  </si>
  <si>
    <t>33329</t>
  </si>
  <si>
    <t>NUTRIDRINK YOGHURT S PŘ. MALINA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</si>
  <si>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</si>
  <si>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</si>
  <si>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</si>
  <si>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</si>
  <si>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</si>
  <si>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</si>
  <si>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</si>
  <si>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</si>
  <si>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</si>
  <si>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</si>
  <si>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33740</t>
  </si>
  <si>
    <t>NUTRIDRINK COMPACT PROTEIN S PŘÍCHUTÍ KÁVY</t>
  </si>
  <si>
    <t>POR SOL 4X125ML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</si>
  <si>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</si>
  <si>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</si>
  <si>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</si>
  <si>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</si>
  <si>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</si>
  <si>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</si>
  <si>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</si>
  <si>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</si>
  <si>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</si>
  <si>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</si>
  <si>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</si>
  <si>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</si>
  <si>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</si>
  <si>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</si>
  <si>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</si>
  <si>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POR SOL 4X125GM</t>
  </si>
  <si>
    <t>33785</t>
  </si>
  <si>
    <t>FORTICARE S PŘÍCHUTÍ POMERANČ A CITRÓN</t>
  </si>
  <si>
    <t>33786</t>
  </si>
  <si>
    <t>FORTICARE S PŘÍCHUTÍ BROSKEV A ZÁZVOR</t>
  </si>
  <si>
    <t>33855</t>
  </si>
  <si>
    <t>NUTRIDRINK BALÍČEK 5 + 1</t>
  </si>
  <si>
    <t>847476</t>
  </si>
  <si>
    <t>112782</t>
  </si>
  <si>
    <t xml:space="preserve">GENTAMICIN B.BRAUN 3 MG/ML INFUZNÍ ROZTOK </t>
  </si>
  <si>
    <t>INF SOL 20X80ML</t>
  </si>
  <si>
    <t>850564</t>
  </si>
  <si>
    <t>155859</t>
  </si>
  <si>
    <t>SUMAMED 500 MG</t>
  </si>
  <si>
    <t>POR TBL FLM 3X500MG</t>
  </si>
  <si>
    <t>53283</t>
  </si>
  <si>
    <t>FROMILID 500</t>
  </si>
  <si>
    <t>POR TBL FLM 14X500MG</t>
  </si>
  <si>
    <t>102427</t>
  </si>
  <si>
    <t>2427</t>
  </si>
  <si>
    <t>ENTIZOL</t>
  </si>
  <si>
    <t>TBL 20X250MG</t>
  </si>
  <si>
    <t>103377</t>
  </si>
  <si>
    <t>3377</t>
  </si>
  <si>
    <t>BISEPTOL 480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</si>
  <si>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</si>
  <si>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</si>
  <si>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</si>
  <si>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</si>
  <si>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</si>
  <si>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</si>
  <si>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</si>
  <si>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</si>
  <si>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161980</t>
  </si>
  <si>
    <t>61980</t>
  </si>
  <si>
    <t>UNG 1X15GM</t>
  </si>
  <si>
    <t>148261</t>
  </si>
  <si>
    <t>48261</t>
  </si>
  <si>
    <t>PLV ADS 1X20GM</t>
  </si>
  <si>
    <t>119751</t>
  </si>
  <si>
    <t>19751</t>
  </si>
  <si>
    <t>DUOMOX 1000</t>
  </si>
  <si>
    <t>POR TBLNOB14X1000MG</t>
  </si>
  <si>
    <t>191291</t>
  </si>
  <si>
    <t>91291</t>
  </si>
  <si>
    <t>SIR 100ML 240MG/5ML</t>
  </si>
  <si>
    <t>183973</t>
  </si>
  <si>
    <t>83973</t>
  </si>
  <si>
    <t>FUCICORT</t>
  </si>
  <si>
    <t>101069</t>
  </si>
  <si>
    <t>1069</t>
  </si>
  <si>
    <t>FUNGICIDIN LECIVA</t>
  </si>
  <si>
    <t>203854</t>
  </si>
  <si>
    <t>185525</t>
  </si>
  <si>
    <t>85525</t>
  </si>
  <si>
    <t>AMOKSIKLAV</t>
  </si>
  <si>
    <t>TBL OBD 21X625MG</t>
  </si>
  <si>
    <t>117041</t>
  </si>
  <si>
    <t>17041</t>
  </si>
  <si>
    <t>CEFOBID 1 G</t>
  </si>
  <si>
    <t>INJ SIC 1X1GM</t>
  </si>
  <si>
    <t>849202</t>
  </si>
  <si>
    <t>154165</t>
  </si>
  <si>
    <t>AVELOX</t>
  </si>
  <si>
    <t>POR TBL FLM 5X400MG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</si>
  <si>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</si>
  <si>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</si>
  <si>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</si>
  <si>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</si>
  <si>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</si>
  <si>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</si>
  <si>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849655</t>
  </si>
  <si>
    <t>129836</t>
  </si>
  <si>
    <t>Clindamycin Kabi 150mg/ml 10 x 4ml/600mg</t>
  </si>
  <si>
    <t>10 x 4ml /600mg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</si>
  <si>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</si>
  <si>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</si>
  <si>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</si>
  <si>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</si>
  <si>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</si>
  <si>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</si>
  <si>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</si>
  <si>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</si>
  <si>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100871</t>
  </si>
  <si>
    <t>871</t>
  </si>
  <si>
    <t>MYKOSEPTIN</t>
  </si>
  <si>
    <t>UNG 30GM</t>
  </si>
  <si>
    <t>199248</t>
  </si>
  <si>
    <t>99248</t>
  </si>
  <si>
    <t>MYFUNGAR</t>
  </si>
  <si>
    <t>178213</t>
  </si>
  <si>
    <t>78213</t>
  </si>
  <si>
    <t>PIMAFUCIN</t>
  </si>
  <si>
    <t>GLO VAG 3X100MG</t>
  </si>
  <si>
    <t>115892</t>
  </si>
  <si>
    <t>15892</t>
  </si>
  <si>
    <t>LAMISIL</t>
  </si>
  <si>
    <t>DRM CRM 1X15GM</t>
  </si>
  <si>
    <t>2113</t>
  </si>
  <si>
    <t>100516</t>
  </si>
  <si>
    <t>516</t>
  </si>
  <si>
    <t>NATRIUM CHLORATUM BIOTIKA ISOT.</t>
  </si>
  <si>
    <t>INJ 10X10ML</t>
  </si>
  <si>
    <t>131215</t>
  </si>
  <si>
    <t>31215</t>
  </si>
  <si>
    <t>TENSIOMIN</t>
  </si>
  <si>
    <t>TBL 30X25MG</t>
  </si>
  <si>
    <t>55919</t>
  </si>
  <si>
    <t>CHLORID SODNÝ 10% BRAUN</t>
  </si>
  <si>
    <t>INF CNC SOL 20X10ML</t>
  </si>
  <si>
    <t>169671</t>
  </si>
  <si>
    <t>69671</t>
  </si>
  <si>
    <t>INJECTIO PROCAIN.CHLOR.0.2% ARD</t>
  </si>
  <si>
    <t>INJ 1X500ML 0.2%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</si>
  <si>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</si>
  <si>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</si>
  <si>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</si>
  <si>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</si>
  <si>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</si>
  <si>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</si>
  <si>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</si>
  <si>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</si>
  <si>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198197</t>
  </si>
  <si>
    <t>98197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</si>
  <si>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</si>
  <si>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</si>
  <si>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</si>
  <si>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</si>
  <si>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</si>
  <si>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</si>
  <si>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</si>
  <si>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112320</t>
  </si>
  <si>
    <t>12320</t>
  </si>
  <si>
    <t>ZOLADEX 10.8 MG</t>
  </si>
  <si>
    <t>INJ 1X10.8MG</t>
  </si>
  <si>
    <t>989093</t>
  </si>
  <si>
    <t>500647</t>
  </si>
  <si>
    <t>FIRMAGON 120 MG</t>
  </si>
  <si>
    <t>INJ PSO LQF 2X120MG+2X6ML</t>
  </si>
  <si>
    <t>29631</t>
  </si>
  <si>
    <t>ABRAXANE 5 MG/ML</t>
  </si>
  <si>
    <t>INF PLV SUS 1X100MG</t>
  </si>
  <si>
    <t>181311</t>
  </si>
  <si>
    <t>APO-ZOLEDRONIC ACID 4 MG/5 ML KONCENTRÁT PRO INFUZ</t>
  </si>
  <si>
    <t>181464</t>
  </si>
  <si>
    <t xml:space="preserve">ZOLEDRONIC ACID RANBAXY 4 MG/5 ML </t>
  </si>
  <si>
    <t>INF CNC SOL 1X5ML/4MG II</t>
  </si>
  <si>
    <t>115243</t>
  </si>
  <si>
    <t>15243</t>
  </si>
  <si>
    <t>SANDOSTATIN LAR 20 MG</t>
  </si>
  <si>
    <t>INJ PSU LQF 1X20MG</t>
  </si>
  <si>
    <t>194634</t>
  </si>
  <si>
    <t>KADCYLA 160 MG</t>
  </si>
  <si>
    <t>INF PLV CSL 1X160MG</t>
  </si>
  <si>
    <t>50113017</t>
  </si>
  <si>
    <t>501226</t>
  </si>
  <si>
    <t>194334</t>
  </si>
  <si>
    <t>STIVARGA  40 mg  3 x 28 tabl.</t>
  </si>
  <si>
    <t>397307</t>
  </si>
  <si>
    <t>Caprelsa tbl. 100 mg</t>
  </si>
  <si>
    <t>30 x 100 mg</t>
  </si>
  <si>
    <t>117189</t>
  </si>
  <si>
    <t>17189</t>
  </si>
  <si>
    <t>KALIUM CHLORATUM BIOMEDICA</t>
  </si>
  <si>
    <t>POR TBLFLM100X500MG</t>
  </si>
  <si>
    <t>842230</t>
  </si>
  <si>
    <t>Vazelina bílá kosmetic.Valinka  50ml</t>
  </si>
  <si>
    <t>900321</t>
  </si>
  <si>
    <t>KL PRIPRAVEK</t>
  </si>
  <si>
    <t>125299</t>
  </si>
  <si>
    <t>ELIGARD 22,5 MG</t>
  </si>
  <si>
    <t>INJ PSO LQF 1X22.5MG VAN</t>
  </si>
  <si>
    <t>125284</t>
  </si>
  <si>
    <t>ELIGARD 45 MG</t>
  </si>
  <si>
    <t>INJ PSO LQF 1X45MG VAN</t>
  </si>
  <si>
    <t>183644</t>
  </si>
  <si>
    <t>LUTRATE DEPOT 3,75 MG</t>
  </si>
  <si>
    <t>INJ PLQ SUS PRO 1X3.75+SOLV</t>
  </si>
  <si>
    <t>164881</t>
  </si>
  <si>
    <t>64881</t>
  </si>
  <si>
    <t>BEROTEC N 100 MCG</t>
  </si>
  <si>
    <t>INH SOL PSS200 DAV</t>
  </si>
  <si>
    <t>905022</t>
  </si>
  <si>
    <t>DZ Prontosan wound gel 30ml</t>
  </si>
  <si>
    <t>395851</t>
  </si>
  <si>
    <t>OptiLube Active lubrikační gel</t>
  </si>
  <si>
    <t>stříkačka 11ml</t>
  </si>
  <si>
    <t>169755</t>
  </si>
  <si>
    <t>69755</t>
  </si>
  <si>
    <t>ARDEANUTRISOL G 40</t>
  </si>
  <si>
    <t>INF 1X80ML</t>
  </si>
  <si>
    <t>990125</t>
  </si>
  <si>
    <t>Lubrikační gel Nature 100ml</t>
  </si>
  <si>
    <t>50113009</t>
  </si>
  <si>
    <t>193626</t>
  </si>
  <si>
    <t>93626</t>
  </si>
  <si>
    <t>ULTRAVIST 370</t>
  </si>
  <si>
    <t>INJ SOL 1X200ML</t>
  </si>
  <si>
    <t>128028</t>
  </si>
  <si>
    <t>28028</t>
  </si>
  <si>
    <t>GLIVEC 400 MG</t>
  </si>
  <si>
    <t>POR TBL FLM30X400MG</t>
  </si>
  <si>
    <t>128397</t>
  </si>
  <si>
    <t>28397</t>
  </si>
  <si>
    <t>INFCNCSOL400MG/16ML</t>
  </si>
  <si>
    <t>128274</t>
  </si>
  <si>
    <t>28274</t>
  </si>
  <si>
    <t>ALIMTA 500 MG</t>
  </si>
  <si>
    <t>149418</t>
  </si>
  <si>
    <t>149447</t>
  </si>
  <si>
    <t>JAVLOR 25 MG/ML</t>
  </si>
  <si>
    <t>149443</t>
  </si>
  <si>
    <t>INF CNC SOL 1X2ML</t>
  </si>
  <si>
    <t>167728</t>
  </si>
  <si>
    <t>VOTRIENT 400 MG</t>
  </si>
  <si>
    <t>POR TBL FLM 60X400MG</t>
  </si>
  <si>
    <t>168084</t>
  </si>
  <si>
    <t>HALAVEN</t>
  </si>
  <si>
    <t>INJ SOL 1X2ML</t>
  </si>
  <si>
    <t>500442</t>
  </si>
  <si>
    <t>168043</t>
  </si>
  <si>
    <t>Jevtana 60mg</t>
  </si>
  <si>
    <t>INF CSL LQF 1X1.5ML/60MG+4.5ML</t>
  </si>
  <si>
    <t>28386</t>
  </si>
  <si>
    <t>POR TBL FLM 90X400MG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</si>
  <si>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</si>
  <si>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</si>
  <si>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</si>
  <si>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</si>
  <si>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</si>
  <si>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</si>
  <si>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</si>
  <si>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</si>
  <si>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</si>
  <si>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</si>
  <si>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</si>
  <si>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</si>
  <si>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</si>
  <si>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</si>
  <si>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</si>
  <si>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</si>
  <si>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</si>
  <si>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</si>
  <si>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</si>
  <si>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</si>
  <si>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</si>
  <si>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</si>
  <si>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</si>
  <si>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</si>
  <si>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</si>
  <si>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</si>
  <si>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</si>
  <si>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</si>
  <si>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</si>
  <si>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</si>
  <si>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</si>
  <si>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</si>
  <si>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POR TBL FLM 56X5MG</t>
  </si>
  <si>
    <t>850255</t>
  </si>
  <si>
    <t>167725</t>
  </si>
  <si>
    <t>VOTRIENT 200MG</t>
  </si>
  <si>
    <t>POR TBL FLM 30X200MG</t>
  </si>
  <si>
    <t>168443</t>
  </si>
  <si>
    <t>ZYTIGA 250 MG</t>
  </si>
  <si>
    <t>POR TBL NOB 120X250MG</t>
  </si>
  <si>
    <t>185102</t>
  </si>
  <si>
    <t>YERVOY 5 MG/ML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</si>
  <si>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</si>
  <si>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</si>
  <si>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</si>
  <si>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</si>
  <si>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</si>
  <si>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</si>
  <si>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</si>
  <si>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</si>
  <si>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</si>
  <si>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</si>
  <si>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</si>
  <si>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</si>
  <si>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</si>
  <si>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</si>
  <si>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</si>
  <si>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</si>
  <si>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193836</t>
  </si>
  <si>
    <t>INF CNC SOL 1X8ML</t>
  </si>
  <si>
    <t>194633</t>
  </si>
  <si>
    <t>KADCYLA 100 MG</t>
  </si>
  <si>
    <t>INF PLV CSL 1X100MG</t>
  </si>
  <si>
    <t>Onkologická klinika, lůžkové oddělení 42A</t>
  </si>
  <si>
    <t>Onkologická klinika, lůžkové oddělení 42B</t>
  </si>
  <si>
    <t>Onkologická klinika, lůžkové oddělení 42C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</si>
  <si>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</si>
  <si>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</si>
  <si>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</si>
  <si>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</si>
  <si>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</si>
  <si>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</si>
  <si>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</si>
  <si>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</si>
  <si>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</si>
  <si>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393 TO krevní deriváty IVLP (112 01 003)</t>
  </si>
  <si>
    <t>Lékárna - onkologie §16</t>
  </si>
  <si>
    <t>Lékárna - RTG diagnostika</t>
  </si>
  <si>
    <t>2112 - Onkologická klinika, lůžkové oddělení 42B</t>
  </si>
  <si>
    <t>2111 - Onkologická klinika, lůžkové oddělení 42A</t>
  </si>
  <si>
    <t>2121 - Onkologická klinika, ambulance + mamol. poradna</t>
  </si>
  <si>
    <t>2152 - Radiační onkologie - brachyterapie</t>
  </si>
  <si>
    <t>2151 - Onkologická klinika, ozařovny-přístrojové pracoviš</t>
  </si>
  <si>
    <t>L01DB03 - Epirubicin</t>
  </si>
  <si>
    <t>B01AB06 - Nadroparin</t>
  </si>
  <si>
    <t>A04AA01 - Ondansetron</t>
  </si>
  <si>
    <t>J01XD01 - Metronidazol</t>
  </si>
  <si>
    <t>J02AC01 - Flukonazol</t>
  </si>
  <si>
    <t>J01FA10 - Azithromycin</t>
  </si>
  <si>
    <t>J01GB03 - Gentamicin</t>
  </si>
  <si>
    <t>A06AD11 - Laktulóza</t>
  </si>
  <si>
    <t>J01FA09 - Klarithromycin</t>
  </si>
  <si>
    <t>N05AH04 - Kvetiapin</t>
  </si>
  <si>
    <t>A02BA02 - Ranitidin</t>
  </si>
  <si>
    <t>J01CR02 - Amoxicilin a enzymový inhibitor</t>
  </si>
  <si>
    <t>C09CA07 - Telmisartan</t>
  </si>
  <si>
    <t>N07CA01 - Betahistin</t>
  </si>
  <si>
    <t>C08DA01 - Verapamil</t>
  </si>
  <si>
    <t>N02AX02 - Tramadol</t>
  </si>
  <si>
    <t>A10BB12 - Glimepirid</t>
  </si>
  <si>
    <t>J01XA01 - Vankomycin</t>
  </si>
  <si>
    <t>C01BD01 - Amiodaron</t>
  </si>
  <si>
    <t>A02BC02 - Pantoprazol</t>
  </si>
  <si>
    <t>C07BB07 - Bisoprolol a thiazidy</t>
  </si>
  <si>
    <t>A10AB01 - Inzulin lidský</t>
  </si>
  <si>
    <t>C08CA08 - Nitrendipin</t>
  </si>
  <si>
    <t>L01XX19 - Irinotekan</t>
  </si>
  <si>
    <t>B01AC05 - Tiklopidin</t>
  </si>
  <si>
    <t>N06AB06 - Sertralin</t>
  </si>
  <si>
    <t>C09AA04 - Perindopril</t>
  </si>
  <si>
    <t>V06XX - Potraviny pro zvláštní lékařské účely (PZLÚ)</t>
  </si>
  <si>
    <t>C09AA05 - Ramipril</t>
  </si>
  <si>
    <t>J01MA01 - Ofloxacin</t>
  </si>
  <si>
    <t>C09BA04 - Perindopril a diuretika</t>
  </si>
  <si>
    <t>A10BA02 - Metformin</t>
  </si>
  <si>
    <t>C09BB04 - Perindopril a amlodipin</t>
  </si>
  <si>
    <t>C07AB05 - Betaxolol</t>
  </si>
  <si>
    <t>C09CA01 - Losartan</t>
  </si>
  <si>
    <t>N05CD08 - Midazolam</t>
  </si>
  <si>
    <t>B01AE07 - Dabigatran-etexilát</t>
  </si>
  <si>
    <t>N06AX11 - Mirtazapin</t>
  </si>
  <si>
    <t>C09DA01 - Losartan a diuretika</t>
  </si>
  <si>
    <t>R06AE07 - Cetirizin</t>
  </si>
  <si>
    <t>C10AA01 - Simvastatin</t>
  </si>
  <si>
    <t>A03FA07 - Itopridum</t>
  </si>
  <si>
    <t>C10AA05 - Atorvastatin</t>
  </si>
  <si>
    <t>J01GB06 - Amikacin</t>
  </si>
  <si>
    <t>C10AA07 - Rosuvastatin</t>
  </si>
  <si>
    <t>J01MA14 - Moxifloxacin</t>
  </si>
  <si>
    <t>C10AB05 - Fenofibrát</t>
  </si>
  <si>
    <t>A10AE05 - Inzulin detemir</t>
  </si>
  <si>
    <t>G04CA02 - Tamsulosin</t>
  </si>
  <si>
    <t>C07AB07 - Bisoprolol</t>
  </si>
  <si>
    <t>L01AX04 - Dakarbazin</t>
  </si>
  <si>
    <t>M01AX17 - Nimesulid</t>
  </si>
  <si>
    <t>L02BG04 - Letrozol</t>
  </si>
  <si>
    <t>N03AG01 - Kyselina valproová</t>
  </si>
  <si>
    <t>N03AX12 - Gabapentin</t>
  </si>
  <si>
    <t>G04CB01 - Finasterid</t>
  </si>
  <si>
    <t>N03AX09 - Lamotrigin</t>
  </si>
  <si>
    <t>H01CB02 - Oktreotid</t>
  </si>
  <si>
    <t>N03AX16 - Pregabalin</t>
  </si>
  <si>
    <t>H02AB04 - Methylprednisolon</t>
  </si>
  <si>
    <t>N05BA12 - Alprazolam</t>
  </si>
  <si>
    <t>H03AA01 - Levothyroxin, sodná sůl</t>
  </si>
  <si>
    <t>N06AB04 - Citalopram</t>
  </si>
  <si>
    <t>A04AA02 - Granisetron</t>
  </si>
  <si>
    <t>N06AB10 - Escitalopram</t>
  </si>
  <si>
    <t>J01CR05 - Piperacilin a enzymový inhibitor</t>
  </si>
  <si>
    <t>N06BX18 - Vinpocetin</t>
  </si>
  <si>
    <t>J01DD12 - Cefoperazon</t>
  </si>
  <si>
    <t>R03AC02 - Salbutamol</t>
  </si>
  <si>
    <t>J01DH51 - Imipenem a enzymový inhibitor</t>
  </si>
  <si>
    <t>R06AX13 - Loratadin</t>
  </si>
  <si>
    <t>A02BC03 - Lansoprazol</t>
  </si>
  <si>
    <t>V08AB05 - Jopromid</t>
  </si>
  <si>
    <t>A07DA - Antipropulziva</t>
  </si>
  <si>
    <t>B01AC04 - Klopidogrel</t>
  </si>
  <si>
    <t>J01FF01 - Klindamycin</t>
  </si>
  <si>
    <t>A02BA02</t>
  </si>
  <si>
    <t>POR TBL FLM 60X150MG</t>
  </si>
  <si>
    <t>RANITAL 150 MG POTAHOVANÉ TABLETY</t>
  </si>
  <si>
    <t>POR TBL FLM 30X150MG</t>
  </si>
  <si>
    <t>A02BC02</t>
  </si>
  <si>
    <t>POR TBL ENT 28X40MG I</t>
  </si>
  <si>
    <t>A03FA07</t>
  </si>
  <si>
    <t>A04AA01</t>
  </si>
  <si>
    <t>ORM TBL BUC 10X8MG</t>
  </si>
  <si>
    <t>A04AA02</t>
  </si>
  <si>
    <t>INJ SOL 5X3ML/3MG</t>
  </si>
  <si>
    <t>A06AD11</t>
  </si>
  <si>
    <t>A07DA</t>
  </si>
  <si>
    <t>A10BA02</t>
  </si>
  <si>
    <t>POR TBL FLM 60X850MG</t>
  </si>
  <si>
    <t>A10BB12</t>
  </si>
  <si>
    <t>B01AB06</t>
  </si>
  <si>
    <t>INJ SOL 10X5ML</t>
  </si>
  <si>
    <t>INJ SOL 10X1ML</t>
  </si>
  <si>
    <t>B01AC04</t>
  </si>
  <si>
    <t>B01AC05</t>
  </si>
  <si>
    <t>C01BD01</t>
  </si>
  <si>
    <t>POR TBL NOB 30X200MG</t>
  </si>
  <si>
    <t>C07AB07</t>
  </si>
  <si>
    <t>C08CA08</t>
  </si>
  <si>
    <t>C08DA01</t>
  </si>
  <si>
    <t>C09AA04</t>
  </si>
  <si>
    <t>POR TBL FLM 30X10 MG</t>
  </si>
  <si>
    <t>C09BA04</t>
  </si>
  <si>
    <t>PRESTARIUM NEO COMBI 5 MG/1,25 MG</t>
  </si>
  <si>
    <t>C09BB04</t>
  </si>
  <si>
    <t>C09CA07</t>
  </si>
  <si>
    <t>C09DA01</t>
  </si>
  <si>
    <t>C10AA05</t>
  </si>
  <si>
    <t>SORTIS 20 MG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</si>
  <si>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</si>
  <si>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</si>
  <si>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</si>
  <si>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</si>
  <si>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</si>
  <si>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</si>
  <si>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100X100RG I</t>
  </si>
  <si>
    <t>J01CR02</t>
  </si>
  <si>
    <t>POR TBL FLM 14</t>
  </si>
  <si>
    <t>AMOKSIKLAV 1,2 G</t>
  </si>
  <si>
    <t>INJ+INF PLV SOL 5</t>
  </si>
  <si>
    <t>J01DH51</t>
  </si>
  <si>
    <t>INF PLV SOL 1X10</t>
  </si>
  <si>
    <t>J01GB03</t>
  </si>
  <si>
    <t>INJ+INF SOL 10X2ML/80MG</t>
  </si>
  <si>
    <t>J01GB06</t>
  </si>
  <si>
    <t>AMIKIN 500 MG</t>
  </si>
  <si>
    <t>INJ SOL 1X2ML/500MG</t>
  </si>
  <si>
    <t>J01MA01</t>
  </si>
  <si>
    <t>INF SOL 1X100ML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</si>
  <si>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</si>
  <si>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</si>
  <si>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</si>
  <si>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</si>
  <si>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</si>
  <si>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</si>
  <si>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</si>
  <si>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</si>
  <si>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L01AX04</t>
  </si>
  <si>
    <t>L01DB03</t>
  </si>
  <si>
    <t>L01XX19</t>
  </si>
  <si>
    <t>CAMPTO</t>
  </si>
  <si>
    <t>L02BG04</t>
  </si>
  <si>
    <t>POR TBL FLM 30X2.5MG</t>
  </si>
  <si>
    <t>M01AX17</t>
  </si>
  <si>
    <t>POR TBL NOB 15X100MG</t>
  </si>
  <si>
    <t>POR TBL NOB 30X100MG</t>
  </si>
  <si>
    <t>N02AX02</t>
  </si>
  <si>
    <t>POR GTT SOL 1X10ML</t>
  </si>
  <si>
    <t>POR TBL PRO 30X200MG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</si>
  <si>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</si>
  <si>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</si>
  <si>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</si>
  <si>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</si>
  <si>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</si>
  <si>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</si>
  <si>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POR TBL FLM 50X600MG</t>
  </si>
  <si>
    <t>NEURONTIN 300 MG</t>
  </si>
  <si>
    <t>POR CPS DUR 50X300MG</t>
  </si>
  <si>
    <t>NEURONTIN 400 MG</t>
  </si>
  <si>
    <t>POR CPS DUR 50X400MG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</si>
  <si>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</si>
  <si>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</si>
  <si>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</si>
  <si>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</si>
  <si>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</si>
  <si>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</si>
  <si>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</si>
  <si>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</si>
  <si>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</si>
  <si>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30X20 MG</t>
  </si>
  <si>
    <t>N06AB06</t>
  </si>
  <si>
    <t>ZOLOFT 50 MG</t>
  </si>
  <si>
    <t>POR TBL FLM 28X50MG</t>
  </si>
  <si>
    <t>N06AB10</t>
  </si>
  <si>
    <t>N06BX18</t>
  </si>
  <si>
    <t>POR TBL NOB 50X5MG</t>
  </si>
  <si>
    <t>N07CA01</t>
  </si>
  <si>
    <t>R06AE07</t>
  </si>
  <si>
    <t>POR TBL FLM 60X10MG</t>
  </si>
  <si>
    <t>V06XX</t>
  </si>
  <si>
    <t>POR SOL 1X430GM</t>
  </si>
  <si>
    <t>DIASIP S PŘÍCHUTÍ JAHODOVOU</t>
  </si>
  <si>
    <t>DIASIP S PŘÍCHUTÍ VANILKOVOU</t>
  </si>
  <si>
    <t>RANITAL 50 MG/2 ML</t>
  </si>
  <si>
    <t>INJ SOL 5X2ML/50MG</t>
  </si>
  <si>
    <t>A02BC03</t>
  </si>
  <si>
    <t>ONDANSETRON B. BRAUN 2 MG/ML INJEKČNÍ ROZTOK</t>
  </si>
  <si>
    <t>POR SIR 1X250ML 50%</t>
  </si>
  <si>
    <t>A10AB01</t>
  </si>
  <si>
    <t>ACTRAPID PENFILL 100 IU/ML</t>
  </si>
  <si>
    <t>A10AE05</t>
  </si>
  <si>
    <t>POR TBL FLM 60X500MG</t>
  </si>
  <si>
    <t>B01AE07</t>
  </si>
  <si>
    <t>POR CPS DUR 60X1X150MG</t>
  </si>
  <si>
    <t>INJ SOL 6X3ML</t>
  </si>
  <si>
    <t>C07AB05</t>
  </si>
  <si>
    <t>C07BB07</t>
  </si>
  <si>
    <t>C09AA05</t>
  </si>
  <si>
    <t>TRITACE 10 MG</t>
  </si>
  <si>
    <t>TRITACE 5 MG</t>
  </si>
  <si>
    <t>C09CA01</t>
  </si>
  <si>
    <t>LOZAP 12,5 ZENTIVA</t>
  </si>
  <si>
    <t>POR TBL FLM 30X12.5MG</t>
  </si>
  <si>
    <t>C10AA01</t>
  </si>
  <si>
    <t>SORTIS 40 MG</t>
  </si>
  <si>
    <t>POR TBL FLM 30X40MG</t>
  </si>
  <si>
    <t>C10AA07</t>
  </si>
  <si>
    <t>C10AB05</t>
  </si>
  <si>
    <t>POR CPS DUR 30X267MG</t>
  </si>
  <si>
    <t>G04CB01</t>
  </si>
  <si>
    <t>H01CB02</t>
  </si>
  <si>
    <t>SOLU-MEDROL 62,5 MG/ML</t>
  </si>
  <si>
    <t>INJ PSO LQF 125MG+2ML</t>
  </si>
  <si>
    <t>EUTHYROX 50 MIKROGRAMŮ</t>
  </si>
  <si>
    <t>POR TBL NOB 100X50RG</t>
  </si>
  <si>
    <t>POR TBL FLM 21</t>
  </si>
  <si>
    <t>AMOKSIKLAV 625 MG</t>
  </si>
  <si>
    <t>J01CR05</t>
  </si>
  <si>
    <t>J01DD12</t>
  </si>
  <si>
    <t>J01FA09</t>
  </si>
  <si>
    <t>J01FA10</t>
  </si>
  <si>
    <t>J01FF01</t>
  </si>
  <si>
    <t>CLINDAMYCIN KABI 150 MG/ML</t>
  </si>
  <si>
    <t>INJ SOL 10X4ML/600MG</t>
  </si>
  <si>
    <t>GENTAMICIN B.BRAUN 3 MG/ML INFUZNÍ ROZTOK</t>
  </si>
  <si>
    <t>J01MA14</t>
  </si>
  <si>
    <t>POR TBL PRO 30X150MG</t>
  </si>
  <si>
    <t>TRAMAL KAPKY 100 MG/1 ML</t>
  </si>
  <si>
    <t>N03AX09</t>
  </si>
  <si>
    <t>NEURONTIN 100 MG</t>
  </si>
  <si>
    <t>POR CPS DUR 20X100MG</t>
  </si>
  <si>
    <t>POR CPS DUR 56X75MG</t>
  </si>
  <si>
    <t>N05AH04</t>
  </si>
  <si>
    <t>XANAX SR 0,5 MG</t>
  </si>
  <si>
    <t>POR TBL PRO 30X0.5MG</t>
  </si>
  <si>
    <t>N05CD08</t>
  </si>
  <si>
    <t>DORMICUM 7,5 MG</t>
  </si>
  <si>
    <t>POR TBL FLM 10X7.5MG</t>
  </si>
  <si>
    <t>POR TBL FLM 60X20 MG</t>
  </si>
  <si>
    <t>N06AX11</t>
  </si>
  <si>
    <t>POR TBL NOB 100X8MG</t>
  </si>
  <si>
    <t>R03AC02</t>
  </si>
  <si>
    <t>INH SUS PSS 200X100RG</t>
  </si>
  <si>
    <t>R06AX13</t>
  </si>
  <si>
    <t>FLONIDAN 10 MG TABLETY</t>
  </si>
  <si>
    <t>POR TBL NOB 10X10MG</t>
  </si>
  <si>
    <t>NUTRISON PROTEIN PLUS MULTI FIBRE</t>
  </si>
  <si>
    <t>POR SOL 1X500ML</t>
  </si>
  <si>
    <t>NUTRIDRINK YOGHURT S PŘÍCHUTÍ MALINA</t>
  </si>
  <si>
    <t>CUBITAN S PŘÍCHUTÍ VANILKOVOU</t>
  </si>
  <si>
    <t>CUBITAN S PŘÍCHUTÍ ČOKOLÁDOVOU</t>
  </si>
  <si>
    <t>CUBITAN S PŘÍCHUTÍ JAHODOVOU</t>
  </si>
  <si>
    <t>NUTRIDRINK CREME S PŘÍCHUTÍ LESNÍHO OVOCE</t>
  </si>
  <si>
    <t>V08AB05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</si>
  <si>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</si>
  <si>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</si>
  <si>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</si>
  <si>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</si>
  <si>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</si>
  <si>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</si>
  <si>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</si>
  <si>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</si>
  <si>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</si>
  <si>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</si>
  <si>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</si>
  <si>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</si>
  <si>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</si>
  <si>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</si>
  <si>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</si>
  <si>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</si>
  <si>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</si>
  <si>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 xml:space="preserve"> </t>
  </si>
  <si>
    <t>* Legenda</t>
  </si>
  <si>
    <t>DIAPZT = Pomůcky pro diabetiky, jejichž název začíná slovem "Pumpa"</t>
  </si>
  <si>
    <t>Beneš Petr</t>
  </si>
  <si>
    <t>Cincibuch Jan</t>
  </si>
  <si>
    <t>Cwiertka Karel</t>
  </si>
  <si>
    <t>Čecháček Miroslav</t>
  </si>
  <si>
    <t>Hradil David</t>
  </si>
  <si>
    <t>Hudínková Lucia</t>
  </si>
  <si>
    <t>Kalábová Hana</t>
  </si>
  <si>
    <t>Klementová Yvona</t>
  </si>
  <si>
    <t>Krejčí Eva</t>
  </si>
  <si>
    <t>Kultan Juraj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</si>
  <si>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</si>
  <si>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</si>
  <si>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</si>
  <si>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</si>
  <si>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</si>
  <si>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</si>
  <si>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</si>
  <si>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</si>
  <si>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</si>
  <si>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</si>
  <si>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</si>
  <si>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</si>
  <si>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</si>
  <si>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</si>
  <si>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</si>
  <si>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</si>
  <si>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Bartoušková Marie</t>
  </si>
  <si>
    <t>Matzenauer Marcel</t>
  </si>
  <si>
    <t>Klein Jiří</t>
  </si>
  <si>
    <t>Alfuzosin</t>
  </si>
  <si>
    <t>136163</t>
  </si>
  <si>
    <t>ALFUZOSIN MYLAN 10 MG</t>
  </si>
  <si>
    <t>POR TBL PRO 20X10MG</t>
  </si>
  <si>
    <t>Aprepitant</t>
  </si>
  <si>
    <t>26637</t>
  </si>
  <si>
    <t>EMEND 125 MG + 80 MG</t>
  </si>
  <si>
    <t>POR CPS DUR 1(125MG)+2(80MG)</t>
  </si>
  <si>
    <t>Furosemid</t>
  </si>
  <si>
    <t>POR TBL NOB 30X125MG</t>
  </si>
  <si>
    <t>Gabapentin</t>
  </si>
  <si>
    <t>84398</t>
  </si>
  <si>
    <t>POR CPS DUR 100X100MG</t>
  </si>
  <si>
    <t>Chlorid draselný</t>
  </si>
  <si>
    <t>Loperamid</t>
  </si>
  <si>
    <t>Ondansetron</t>
  </si>
  <si>
    <t>Potraviny pro zvláštní lékařské účely (PZLÚ)</t>
  </si>
  <si>
    <t>Alopurinol</t>
  </si>
  <si>
    <t>POR TBL NOB 30X300MG</t>
  </si>
  <si>
    <t>Bisoprolol</t>
  </si>
  <si>
    <t>Ciprofloxacin</t>
  </si>
  <si>
    <t>53202</t>
  </si>
  <si>
    <t>CIPHIN 500</t>
  </si>
  <si>
    <t>POR TBL FLM 10X500MG</t>
  </si>
  <si>
    <t>Dexamethason</t>
  </si>
  <si>
    <t>Diklofenak</t>
  </si>
  <si>
    <t>Famotidin</t>
  </si>
  <si>
    <t>FAMOSAN 20 MG</t>
  </si>
  <si>
    <t>POR TBL FLM 50X20MG</t>
  </si>
  <si>
    <t>Hořčík (různé sole v kombinaci)</t>
  </si>
  <si>
    <t>POR GRA SOL SCC 30X365MG</t>
  </si>
  <si>
    <t>Omeprazol</t>
  </si>
  <si>
    <t>132530</t>
  </si>
  <si>
    <t>HELICID 20</t>
  </si>
  <si>
    <t>33787</t>
  </si>
  <si>
    <t>FORTICARE S PŘÍCHUTÍ CAPPUCCINO</t>
  </si>
  <si>
    <t>Thiethylperazin</t>
  </si>
  <si>
    <t>POR TBL OBD 50X6.5MG</t>
  </si>
  <si>
    <t>Tramadol, kombinace</t>
  </si>
  <si>
    <t>Sulfamethoxazol a trimethoprim</t>
  </si>
  <si>
    <t>75023</t>
  </si>
  <si>
    <t>COTRIMOXAZOL AL FORTE</t>
  </si>
  <si>
    <t>POR TBL NOB 20X960MG</t>
  </si>
  <si>
    <t>52335</t>
  </si>
  <si>
    <t>Metoklopramid</t>
  </si>
  <si>
    <t>DEGAN 10 MG TABLETY</t>
  </si>
  <si>
    <t>POR TBL NOB 40X10MG</t>
  </si>
  <si>
    <t>POR TBL FLM 3X10</t>
  </si>
  <si>
    <t>Aciklovir</t>
  </si>
  <si>
    <t>84128</t>
  </si>
  <si>
    <t>HERPESIN 400</t>
  </si>
  <si>
    <t>POR TBL NOB 25X400MG</t>
  </si>
  <si>
    <t>Ademethionin</t>
  </si>
  <si>
    <t>202888</t>
  </si>
  <si>
    <t>TRANSMETIL 500 MG TABLETY</t>
  </si>
  <si>
    <t>POR TBL ENT 10X500MG</t>
  </si>
  <si>
    <t>MILURIT 100</t>
  </si>
  <si>
    <t>POR TBL NOB 50X100MG</t>
  </si>
  <si>
    <t>Amoxicilin a enzymový inhibitor</t>
  </si>
  <si>
    <t>Betamethason a antibiotika</t>
  </si>
  <si>
    <t>DRM CRM 30GM</t>
  </si>
  <si>
    <t>DRM UNG 30GM</t>
  </si>
  <si>
    <t>53201</t>
  </si>
  <si>
    <t>CIPHIN 250</t>
  </si>
  <si>
    <t>Citalopram</t>
  </si>
  <si>
    <t>132523</t>
  </si>
  <si>
    <t>Doxycyklin</t>
  </si>
  <si>
    <t>97655</t>
  </si>
  <si>
    <t>DOXYBENE 100 MG</t>
  </si>
  <si>
    <t>POR CPS MOL 20X100MG</t>
  </si>
  <si>
    <t>98218</t>
  </si>
  <si>
    <t>FURON 40 MG</t>
  </si>
  <si>
    <t>POR TBL NOB 20X40MG</t>
  </si>
  <si>
    <t>POR TBL NOB 50X40MG</t>
  </si>
  <si>
    <t>84400</t>
  </si>
  <si>
    <t>POR CPS DUR 100X300MG</t>
  </si>
  <si>
    <t>POR TBL ENT 100X500MG</t>
  </si>
  <si>
    <t>200935</t>
  </si>
  <si>
    <t>Indapamid</t>
  </si>
  <si>
    <t>158287</t>
  </si>
  <si>
    <t>INDAP 2,5 MG</t>
  </si>
  <si>
    <t>POR TBL NOB 30X2.5MG</t>
  </si>
  <si>
    <t>Klotrimazol</t>
  </si>
  <si>
    <t>Kyselina acetylsalicylová</t>
  </si>
  <si>
    <t>151142</t>
  </si>
  <si>
    <t>ANOPYRIN 100 MG</t>
  </si>
  <si>
    <t>Kyselina ursodeoxycholová</t>
  </si>
  <si>
    <t>POR CPS DUR 100X250MG</t>
  </si>
  <si>
    <t>Léčiva k terapii onemocnění jater</t>
  </si>
  <si>
    <t>POR CPS DUR 100</t>
  </si>
  <si>
    <t>Megestrol</t>
  </si>
  <si>
    <t>53145</t>
  </si>
  <si>
    <t>MEGACE SUSP.</t>
  </si>
  <si>
    <t>POR SUS 1X240ML</t>
  </si>
  <si>
    <t>Metronidazol</t>
  </si>
  <si>
    <t>POR TBL NOB 20X250MG</t>
  </si>
  <si>
    <t>Midazolam</t>
  </si>
  <si>
    <t>Multienzymové přípravky (lipáza, proteáza apod.)</t>
  </si>
  <si>
    <t>14811</t>
  </si>
  <si>
    <t>14812</t>
  </si>
  <si>
    <t>POR CPS ETD 100</t>
  </si>
  <si>
    <t>Nadroparin</t>
  </si>
  <si>
    <t>Nebivolol</t>
  </si>
  <si>
    <t>112586</t>
  </si>
  <si>
    <t>NEBIVOLOL SANDOZ 5 MG</t>
  </si>
  <si>
    <t>Nimesulid</t>
  </si>
  <si>
    <t>Nitrofurantoin</t>
  </si>
  <si>
    <t>115318</t>
  </si>
  <si>
    <t>132531</t>
  </si>
  <si>
    <t>Perindopril a amlodipin</t>
  </si>
  <si>
    <t>Pitofenon a analgetika</t>
  </si>
  <si>
    <t>Pregabalin</t>
  </si>
  <si>
    <t>Sodná sůl metamizolu</t>
  </si>
  <si>
    <t>NOVALGIN TABLETY</t>
  </si>
  <si>
    <t>POR TBL FLM 20X500MG</t>
  </si>
  <si>
    <t>Spironolakton</t>
  </si>
  <si>
    <t>POR TBL NOB 20X25MG</t>
  </si>
  <si>
    <t>POR TBL NOB 20X480MG</t>
  </si>
  <si>
    <t>Tiaprid</t>
  </si>
  <si>
    <t>Tramadol</t>
  </si>
  <si>
    <t>17926</t>
  </si>
  <si>
    <t>Trospium</t>
  </si>
  <si>
    <t>17163</t>
  </si>
  <si>
    <t>SPASMED 15</t>
  </si>
  <si>
    <t>POR TBL FLM 50X15MG</t>
  </si>
  <si>
    <t>Itopridum</t>
  </si>
  <si>
    <t>Jiná</t>
  </si>
  <si>
    <t>*1014</t>
  </si>
  <si>
    <t>Jiný</t>
  </si>
  <si>
    <t>*20011</t>
  </si>
  <si>
    <t>Dále nespecifikované pomůcky</t>
  </si>
  <si>
    <t>278</t>
  </si>
  <si>
    <t>PARUKA</t>
  </si>
  <si>
    <t>PŘÍSPĚVEK POJIŠŤOVNY DO VÝŠE</t>
  </si>
  <si>
    <t>Prednison</t>
  </si>
  <si>
    <t>PREDNISON 20 LÉČIVA</t>
  </si>
  <si>
    <t>POR TBL NOB 20X20MG</t>
  </si>
  <si>
    <t>Betamethason</t>
  </si>
  <si>
    <t>19756</t>
  </si>
  <si>
    <t>DRM UNG 1X15GM 0.05%</t>
  </si>
  <si>
    <t>Diosmin, kombinace</t>
  </si>
  <si>
    <t>Dosulepin</t>
  </si>
  <si>
    <t>PROTHIADEN 25</t>
  </si>
  <si>
    <t>POR TBL OBD 30X25MG</t>
  </si>
  <si>
    <t>Fentanyl</t>
  </si>
  <si>
    <t>DUROGESIC 100 MCG/H</t>
  </si>
  <si>
    <t>DRM EMP TDR 5X16.8MG</t>
  </si>
  <si>
    <t>DUROGESIC 75 MCG/H</t>
  </si>
  <si>
    <t>DRM EMP TDR 5X12.6MG</t>
  </si>
  <si>
    <t>DUROGESIC 50 MCG/H</t>
  </si>
  <si>
    <t>DRM EMP TDR 5X8.4MG</t>
  </si>
  <si>
    <t>Hydromorfon</t>
  </si>
  <si>
    <t>10848</t>
  </si>
  <si>
    <t>POR CPS PRO 60X8MG</t>
  </si>
  <si>
    <t>Kodein</t>
  </si>
  <si>
    <t>90</t>
  </si>
  <si>
    <t>CODEIN SLOVAKOFARMA 30 MG</t>
  </si>
  <si>
    <t>POR TBL NOB 10X30MG</t>
  </si>
  <si>
    <t>Kyselina aminomethylbenzoová</t>
  </si>
  <si>
    <t>POR TBL NOB 10X250MG</t>
  </si>
  <si>
    <t>98168</t>
  </si>
  <si>
    <t>97864</t>
  </si>
  <si>
    <t>POR CPS DUR 50X250MG</t>
  </si>
  <si>
    <t>181293</t>
  </si>
  <si>
    <t>ESSENTIALE FORTE 600 MG</t>
  </si>
  <si>
    <t>POR CPS DUR 30X600MG</t>
  </si>
  <si>
    <t>32059</t>
  </si>
  <si>
    <t>INJ SOL 10X0.4ML</t>
  </si>
  <si>
    <t>Nifedipin</t>
  </si>
  <si>
    <t>Organismy produkující kyselinu mléčnou</t>
  </si>
  <si>
    <t>9158</t>
  </si>
  <si>
    <t>POR SOL 1X30ML</t>
  </si>
  <si>
    <t>Oxykodon</t>
  </si>
  <si>
    <t>11108</t>
  </si>
  <si>
    <t>POR TBL PRO 40X40MG</t>
  </si>
  <si>
    <t>11092</t>
  </si>
  <si>
    <t>POR TBL PRO 50X10MG</t>
  </si>
  <si>
    <t>50335</t>
  </si>
  <si>
    <t>Rifaximin</t>
  </si>
  <si>
    <t>202740</t>
  </si>
  <si>
    <t>NORMIX</t>
  </si>
  <si>
    <t>POR TBL FLM 28X200MG</t>
  </si>
  <si>
    <t>Rutosid, kombinace</t>
  </si>
  <si>
    <t>ASCORUTIN</t>
  </si>
  <si>
    <t>POR TBL FLM 50</t>
  </si>
  <si>
    <t>Sulodexid</t>
  </si>
  <si>
    <t>96117</t>
  </si>
  <si>
    <t>INJ SOL 10X2ML/600LSU</t>
  </si>
  <si>
    <t>RCT SUP 6X6.5MG</t>
  </si>
  <si>
    <t>166986</t>
  </si>
  <si>
    <t>ZALDIAR EFFERVESCENS 37,5 MG/325 MG ŠUMIVÉ TABLETY</t>
  </si>
  <si>
    <t>POR TBL EFF 30</t>
  </si>
  <si>
    <t>201615</t>
  </si>
  <si>
    <t>Alprazolam</t>
  </si>
  <si>
    <t>Bemiparin</t>
  </si>
  <si>
    <t>107605</t>
  </si>
  <si>
    <t>ZIBOR 25 000 IU</t>
  </si>
  <si>
    <t>INJ SOL ISP 10X0.2ML</t>
  </si>
  <si>
    <t>155382</t>
  </si>
  <si>
    <t>LUNALDIN 100 MIKROGRAMŮ SUBLINGVÁLNÍ TABLETY</t>
  </si>
  <si>
    <t>ORM TBL SLG 10X100RG</t>
  </si>
  <si>
    <t>DUROGESIC 25 MCG/H</t>
  </si>
  <si>
    <t>DRM EMP TDR 5X4.2MG</t>
  </si>
  <si>
    <t>155384</t>
  </si>
  <si>
    <t>LUNALDIN 200 MIKROGRAMŮ SUBLINGVÁLNÍ TABLETY</t>
  </si>
  <si>
    <t>ORM TBL SLG 10X200RG</t>
  </si>
  <si>
    <t>155388</t>
  </si>
  <si>
    <t>LUNALDIN 400 MIKROGRAMŮ SUBLINGVÁLNÍ TABLETY</t>
  </si>
  <si>
    <t>ORM TBL SLG 10X400RG</t>
  </si>
  <si>
    <t>Jiná léčiva podporující tvorbu jizev</t>
  </si>
  <si>
    <t>Kapecitabin</t>
  </si>
  <si>
    <t>27024</t>
  </si>
  <si>
    <t>XELODA 500 MG</t>
  </si>
  <si>
    <t>Morfin</t>
  </si>
  <si>
    <t>41737</t>
  </si>
  <si>
    <t>SEVREDOL 20 MG</t>
  </si>
  <si>
    <t>41736</t>
  </si>
  <si>
    <t>POR TBL FLM 20X20MG</t>
  </si>
  <si>
    <t>32061</t>
  </si>
  <si>
    <t>32064</t>
  </si>
  <si>
    <t>25364</t>
  </si>
  <si>
    <t>POR CPS ETD 14X20MG</t>
  </si>
  <si>
    <t>99589</t>
  </si>
  <si>
    <t>ZOFRAN 8 MG</t>
  </si>
  <si>
    <t>POR TBL FLM 10X8MG</t>
  </si>
  <si>
    <t>5937</t>
  </si>
  <si>
    <t>POR TBL PRO 28X20MG</t>
  </si>
  <si>
    <t>88708</t>
  </si>
  <si>
    <t>ALGIFEN</t>
  </si>
  <si>
    <t>Sertralin</t>
  </si>
  <si>
    <t>Telmisartan</t>
  </si>
  <si>
    <t>167867</t>
  </si>
  <si>
    <t>TELMISARTAN ACTAVIS 20 MG</t>
  </si>
  <si>
    <t>POR TBL NOB 14X20MG</t>
  </si>
  <si>
    <t>1711</t>
  </si>
  <si>
    <t>POR TBL NOB 100X300MG</t>
  </si>
  <si>
    <t>77047</t>
  </si>
  <si>
    <t>PROTHIADEN 75</t>
  </si>
  <si>
    <t>POR TBL FLM 30X75MG</t>
  </si>
  <si>
    <t>Tamsulosin</t>
  </si>
  <si>
    <t>201139</t>
  </si>
  <si>
    <t>TRAMAL RETARD TABLETY 100 MG</t>
  </si>
  <si>
    <t>Amlodipin</t>
  </si>
  <si>
    <t>125059</t>
  </si>
  <si>
    <t>Antitusika a expektorancia</t>
  </si>
  <si>
    <t>Atenolol a thiazidy</t>
  </si>
  <si>
    <t>Betaxolol</t>
  </si>
  <si>
    <t>Cefuroxim</t>
  </si>
  <si>
    <t>47728</t>
  </si>
  <si>
    <t>Cetirizin</t>
  </si>
  <si>
    <t>66029</t>
  </si>
  <si>
    <t>POR TBL FLM 10X10MG</t>
  </si>
  <si>
    <t>132802</t>
  </si>
  <si>
    <t>Dihydrokodein</t>
  </si>
  <si>
    <t>10111</t>
  </si>
  <si>
    <t>DHC CONTINUS 120 MG</t>
  </si>
  <si>
    <t>POR TBL RET 56X120MG B</t>
  </si>
  <si>
    <t>10139</t>
  </si>
  <si>
    <t>DHC CONTINUS 90 MG</t>
  </si>
  <si>
    <t>POR TBL RET 56X90MG B</t>
  </si>
  <si>
    <t>Diosmektit</t>
  </si>
  <si>
    <t>59941</t>
  </si>
  <si>
    <t>POR PLV SUS 1X30</t>
  </si>
  <si>
    <t>4013</t>
  </si>
  <si>
    <t>DOXYBENE 200 MG TABLETY</t>
  </si>
  <si>
    <t>POR TBL NOB 10X200MG</t>
  </si>
  <si>
    <t>Erythromycin, kombinace</t>
  </si>
  <si>
    <t>17110</t>
  </si>
  <si>
    <t>ZINERYT</t>
  </si>
  <si>
    <t>DRM SOL 1X70ML(PLV+SO</t>
  </si>
  <si>
    <t>Etamsylát</t>
  </si>
  <si>
    <t>DICYNONE 500</t>
  </si>
  <si>
    <t>POR CPS DUR 30X500MG</t>
  </si>
  <si>
    <t>155383</t>
  </si>
  <si>
    <t>ORM TBL SLG 30X100RG</t>
  </si>
  <si>
    <t>Glycerol</t>
  </si>
  <si>
    <t>SUPPOSITORIA GLYCERINI LÉČIVA</t>
  </si>
  <si>
    <t>RCT SUP 10X2.06GM</t>
  </si>
  <si>
    <t>Haloperidol</t>
  </si>
  <si>
    <t>HALOPERIDOL-RICHTER 1,5 MG</t>
  </si>
  <si>
    <t>POR TBL NOB 50X1.5MG</t>
  </si>
  <si>
    <t>17188</t>
  </si>
  <si>
    <t>POR TBL ENT 50X500MG</t>
  </si>
  <si>
    <t>207090</t>
  </si>
  <si>
    <t>Jiná antihistaminika pro systémovou aplikaci</t>
  </si>
  <si>
    <t>POR TBL NOB 20X2MG</t>
  </si>
  <si>
    <t>Jiná kapiláry stabilizující látky</t>
  </si>
  <si>
    <t>POR TBL ENT 30X20MG</t>
  </si>
  <si>
    <t>202700</t>
  </si>
  <si>
    <t>POR TBL ENT 60X20MG</t>
  </si>
  <si>
    <t>Magnesium-laktát</t>
  </si>
  <si>
    <t>86393</t>
  </si>
  <si>
    <t>MAGNESII LACTICI 0,5 TBL. MEDICAMENTA</t>
  </si>
  <si>
    <t>POR TBL NOB 50X0.5GM</t>
  </si>
  <si>
    <t>171577</t>
  </si>
  <si>
    <t>MAGNESIUM LACTATE BIOMEDICA 500 MG TABLETY</t>
  </si>
  <si>
    <t>POR TBL NOB 50X500MG</t>
  </si>
  <si>
    <t>POR SOL 1X100ML</t>
  </si>
  <si>
    <t>11045</t>
  </si>
  <si>
    <t>OXYCONTIN 80 MG</t>
  </si>
  <si>
    <t>POR TBL PRO 60X80MG</t>
  </si>
  <si>
    <t>11094</t>
  </si>
  <si>
    <t>POR TBL PRO 60X10MG</t>
  </si>
  <si>
    <t>11110</t>
  </si>
  <si>
    <t>POR TBL PRO 60X40MG</t>
  </si>
  <si>
    <t>11072</t>
  </si>
  <si>
    <t>POR TBL PRO 50X20MG</t>
  </si>
  <si>
    <t>5941</t>
  </si>
  <si>
    <t>Pentoxifylin</t>
  </si>
  <si>
    <t>53479</t>
  </si>
  <si>
    <t>POR TBL RET 20X400MG</t>
  </si>
  <si>
    <t>Pyridoxin (vitamin B6)</t>
  </si>
  <si>
    <t>PYRIDOXIN LÉČIVA</t>
  </si>
  <si>
    <t>Ramipril</t>
  </si>
  <si>
    <t>Sodná sůl dokusátu, včetně kombinací</t>
  </si>
  <si>
    <t>RCT SOL 10X67.5ML</t>
  </si>
  <si>
    <t>46755</t>
  </si>
  <si>
    <t>VEROSPIRON 50 MG</t>
  </si>
  <si>
    <t>75022</t>
  </si>
  <si>
    <t>POR TBL NOB 10X960MG</t>
  </si>
  <si>
    <t>Theofylin</t>
  </si>
  <si>
    <t>44304</t>
  </si>
  <si>
    <t>POR CPS PRO 20X200MG</t>
  </si>
  <si>
    <t>17928</t>
  </si>
  <si>
    <t>Trazodon</t>
  </si>
  <si>
    <t>54094</t>
  </si>
  <si>
    <t>TRITTICO AC 75</t>
  </si>
  <si>
    <t>POR TBL RET 30X75MG</t>
  </si>
  <si>
    <t>Urea</t>
  </si>
  <si>
    <t>Warfarin</t>
  </si>
  <si>
    <t>94113</t>
  </si>
  <si>
    <t>WARFARIN ORION 3 MG</t>
  </si>
  <si>
    <t>POR TBL NOB 100X3MG</t>
  </si>
  <si>
    <t>ROZTOK K VÝPLACHŮM ÚSTNí DUTINY CAPHOSOL, MAXIMÁLN</t>
  </si>
  <si>
    <t>Desloratadin</t>
  </si>
  <si>
    <t>28826</t>
  </si>
  <si>
    <t>AERIUS 2,5 MG</t>
  </si>
  <si>
    <t>POR TBL DIS 10X2.5MG</t>
  </si>
  <si>
    <t>Diazepam</t>
  </si>
  <si>
    <t>DIAZEPAM SLOVAKOFARMA 10 MG</t>
  </si>
  <si>
    <t>POR TBL NOB 20X10MG</t>
  </si>
  <si>
    <t>132632</t>
  </si>
  <si>
    <t>132786</t>
  </si>
  <si>
    <t>155385</t>
  </si>
  <si>
    <t>ORM TBL SLG 30X200RG</t>
  </si>
  <si>
    <t>Flukonazol</t>
  </si>
  <si>
    <t>66037</t>
  </si>
  <si>
    <t>POR CPS DUR 7X100MG</t>
  </si>
  <si>
    <t>Levothyroxin, sodná sůl</t>
  </si>
  <si>
    <t>147464</t>
  </si>
  <si>
    <t>POR TBL NOB 100X137RG I</t>
  </si>
  <si>
    <t>POR TBL OBD 50</t>
  </si>
  <si>
    <t>Metoprolol</t>
  </si>
  <si>
    <t>POR TBL PRO 28X25MG</t>
  </si>
  <si>
    <t>Ofloxacin</t>
  </si>
  <si>
    <t>87225</t>
  </si>
  <si>
    <t>POR TBL FLM 20X200MG</t>
  </si>
  <si>
    <t>11076</t>
  </si>
  <si>
    <t>POR TBL PRO 60X20MG</t>
  </si>
  <si>
    <t>33421</t>
  </si>
  <si>
    <t>NUTRIDRINK COMPACT S PŘÍCHUTÍ KÁVY</t>
  </si>
  <si>
    <t>33739</t>
  </si>
  <si>
    <t>NUTRIDRINK COMPACT PROTEIN S PŘÍCHUTÍ VANILKOVOU</t>
  </si>
  <si>
    <t>179330</t>
  </si>
  <si>
    <t>138847</t>
  </si>
  <si>
    <t>POR TBL FLM 9X10</t>
  </si>
  <si>
    <t>Zolpidem</t>
  </si>
  <si>
    <t>198056</t>
  </si>
  <si>
    <t>*1026</t>
  </si>
  <si>
    <t>132670</t>
  </si>
  <si>
    <t>Bilastin</t>
  </si>
  <si>
    <t>148671</t>
  </si>
  <si>
    <t>POR TBL NOB 10X20MG</t>
  </si>
  <si>
    <t>26325</t>
  </si>
  <si>
    <t>POR TBL FLM 14X5MG</t>
  </si>
  <si>
    <t>Indometacin</t>
  </si>
  <si>
    <t>RCT SUP 10X50MG</t>
  </si>
  <si>
    <t>CANESTEN GYN 1 DEN</t>
  </si>
  <si>
    <t>VAG TBL 1X500MG</t>
  </si>
  <si>
    <t>Letrozol</t>
  </si>
  <si>
    <t>199963</t>
  </si>
  <si>
    <t>132672</t>
  </si>
  <si>
    <t>EGILOK 25 MG</t>
  </si>
  <si>
    <t>POR TBL NOB 60X25MG</t>
  </si>
  <si>
    <t>INJ SOL 10X1ML/10MG</t>
  </si>
  <si>
    <t>Tamoxifen</t>
  </si>
  <si>
    <t>44057</t>
  </si>
  <si>
    <t>TAMOXIFEN 'EBEWE' 20 MG</t>
  </si>
  <si>
    <t>84262</t>
  </si>
  <si>
    <t>POR GTT SOL 1X96ML</t>
  </si>
  <si>
    <t>97444</t>
  </si>
  <si>
    <t>TRAMAL ČÍPKY 100 MG</t>
  </si>
  <si>
    <t>RCT SUP 10X100MG</t>
  </si>
  <si>
    <t>198052</t>
  </si>
  <si>
    <t>POR TBL FLM 14X10MG</t>
  </si>
  <si>
    <t>Homeopatika (česká ATC skupina)</t>
  </si>
  <si>
    <t>115226</t>
  </si>
  <si>
    <t>KALIUM CHLORATUM</t>
  </si>
  <si>
    <t>POR TBL NOB 80 D5-D30</t>
  </si>
  <si>
    <t>46988</t>
  </si>
  <si>
    <t>POR TBL ENT 30X500MG</t>
  </si>
  <si>
    <t>125045</t>
  </si>
  <si>
    <t>12494</t>
  </si>
  <si>
    <t>AUGMENTIN 1 G</t>
  </si>
  <si>
    <t>POR TBL FLM 14 I</t>
  </si>
  <si>
    <t>19757</t>
  </si>
  <si>
    <t>DRM UNG 1X30GM 0.05%</t>
  </si>
  <si>
    <t>52336</t>
  </si>
  <si>
    <t>POR TBL NOB 100X4MG</t>
  </si>
  <si>
    <t>Klarithromycin</t>
  </si>
  <si>
    <t>Měkký parafin a tukové produkty</t>
  </si>
  <si>
    <t>89997</t>
  </si>
  <si>
    <t>LINOLA-FETT ÖLBAD</t>
  </si>
  <si>
    <t>DRM BAL 1X400ML</t>
  </si>
  <si>
    <t>Moxonidin</t>
  </si>
  <si>
    <t>16932</t>
  </si>
  <si>
    <t>MOXOSTAD 0,4 MG</t>
  </si>
  <si>
    <t>POR TBL FLM 30X0.4MG</t>
  </si>
  <si>
    <t>33859</t>
  </si>
  <si>
    <t>NUTRIDRINK JUICE STYLE S PŘÍCHUTÍ JABLEČNOU</t>
  </si>
  <si>
    <t>PREDNISON 5 LÉČIVA</t>
  </si>
  <si>
    <t>POR TBL NOB 20X5MG</t>
  </si>
  <si>
    <t>119773</t>
  </si>
  <si>
    <t>Ambroxol</t>
  </si>
  <si>
    <t>45325</t>
  </si>
  <si>
    <t>POR TBL NOB 50X30MG</t>
  </si>
  <si>
    <t>Bromazepam</t>
  </si>
  <si>
    <t>LEXAURIN 1,5</t>
  </si>
  <si>
    <t>POR TBL NOB 30X1.5MG</t>
  </si>
  <si>
    <t>Cinarizin</t>
  </si>
  <si>
    <t>99886</t>
  </si>
  <si>
    <t>CINARIZIN LEK 25 MG</t>
  </si>
  <si>
    <t>POR TBL NOB 50X25MG</t>
  </si>
  <si>
    <t>28834</t>
  </si>
  <si>
    <t>POR TBL DIS 90X2.5MG</t>
  </si>
  <si>
    <t>Duloxetin</t>
  </si>
  <si>
    <t>26193</t>
  </si>
  <si>
    <t>POR CPS ETD 100X60MG</t>
  </si>
  <si>
    <t>25432</t>
  </si>
  <si>
    <t>POR CPS ETD 56X60MG</t>
  </si>
  <si>
    <t>Enoxaparin</t>
  </si>
  <si>
    <t>115401</t>
  </si>
  <si>
    <t>CLEXANE</t>
  </si>
  <si>
    <t>INJ SOL ISP 10X0.4ML/4KU</t>
  </si>
  <si>
    <t>Fytomenadion</t>
  </si>
  <si>
    <t>POR GTT EML 1X5ML/100MG</t>
  </si>
  <si>
    <t>Karvedilol</t>
  </si>
  <si>
    <t>102600</t>
  </si>
  <si>
    <t>CARVESAN 6,25</t>
  </si>
  <si>
    <t>POR TBL NOB 100X6,25MG</t>
  </si>
  <si>
    <t>Levocetirizin</t>
  </si>
  <si>
    <t>124343</t>
  </si>
  <si>
    <t>CEZERA 5 MG</t>
  </si>
  <si>
    <t>47141</t>
  </si>
  <si>
    <t>POR TBL NOB 100X50RG I</t>
  </si>
  <si>
    <t>Metformin</t>
  </si>
  <si>
    <t>32062</t>
  </si>
  <si>
    <t>INJ SOL 2X0.8ML</t>
  </si>
  <si>
    <t>17104</t>
  </si>
  <si>
    <t>LOSEPRAZOL 20 MG</t>
  </si>
  <si>
    <t>97776</t>
  </si>
  <si>
    <t>ZOFRAN ZYDIS 4 MG</t>
  </si>
  <si>
    <t>ORM TBL BUC 10X4MG</t>
  </si>
  <si>
    <t>Paracetamol</t>
  </si>
  <si>
    <t>59092</t>
  </si>
  <si>
    <t>POR TBL NOB 20X500MG</t>
  </si>
  <si>
    <t>Různé jiné kombinace železa</t>
  </si>
  <si>
    <t>119653</t>
  </si>
  <si>
    <t>POR TBL FLM 60X100MG</t>
  </si>
  <si>
    <t>138844</t>
  </si>
  <si>
    <t>POR TBL FLM 6X10</t>
  </si>
  <si>
    <t>94114</t>
  </si>
  <si>
    <t>WARFARIN ORION 5 MG</t>
  </si>
  <si>
    <t>Filgrastim</t>
  </si>
  <si>
    <t>149992</t>
  </si>
  <si>
    <t>SDR+IVN INJ+INF SOL 1X0.5ML II</t>
  </si>
  <si>
    <t>500683</t>
  </si>
  <si>
    <t>SDR+IVN INJ+INF SOL 5X0.5ML I</t>
  </si>
  <si>
    <t>Acebutolol</t>
  </si>
  <si>
    <t>SECTRAL 400 MG</t>
  </si>
  <si>
    <t>83100</t>
  </si>
  <si>
    <t>XANAX SR 1 MG</t>
  </si>
  <si>
    <t>POR TBL PRO 30X1MG</t>
  </si>
  <si>
    <t>180550</t>
  </si>
  <si>
    <t>MUCOSOLVAN LONG EFFECT</t>
  </si>
  <si>
    <t>15383</t>
  </si>
  <si>
    <t>HIPRES 5</t>
  </si>
  <si>
    <t>POR TBL NOB 90X5MG</t>
  </si>
  <si>
    <t>Analgetika a anestetika, kombinace</t>
  </si>
  <si>
    <t>107143</t>
  </si>
  <si>
    <t>OTIPAX</t>
  </si>
  <si>
    <t>AUR GTT SOL 1X16GM</t>
  </si>
  <si>
    <t>Anastrozol</t>
  </si>
  <si>
    <t>163354</t>
  </si>
  <si>
    <t>ANASTRAD 1 MG POTAHOVANÁ TABLETA</t>
  </si>
  <si>
    <t>POR TBL FLM 30X1MG</t>
  </si>
  <si>
    <t>163356</t>
  </si>
  <si>
    <t>POR TBL FLM 100X1MG</t>
  </si>
  <si>
    <t>16474</t>
  </si>
  <si>
    <t>ARIMIDEX</t>
  </si>
  <si>
    <t>POR TBL FLM 28X1MG</t>
  </si>
  <si>
    <t>164060</t>
  </si>
  <si>
    <t>ZYNZOL 1 MG</t>
  </si>
  <si>
    <t>164051</t>
  </si>
  <si>
    <t>POR TBL FLM 28X1MG H</t>
  </si>
  <si>
    <t>Antipropulziva</t>
  </si>
  <si>
    <t>Atorvastatin</t>
  </si>
  <si>
    <t>49008</t>
  </si>
  <si>
    <t>ATORIS 20</t>
  </si>
  <si>
    <t>Azithromycin</t>
  </si>
  <si>
    <t>212694</t>
  </si>
  <si>
    <t>Bikalutamid</t>
  </si>
  <si>
    <t>128125</t>
  </si>
  <si>
    <t>BINABIC 150 MG</t>
  </si>
  <si>
    <t>POR TBL FLM 28X150MG</t>
  </si>
  <si>
    <t>LEXAURIN 3</t>
  </si>
  <si>
    <t>Buprenorfin</t>
  </si>
  <si>
    <t>42761</t>
  </si>
  <si>
    <t>TRANSTEC 70 MCG/H</t>
  </si>
  <si>
    <t>DRM EMP TDR 5X40MG</t>
  </si>
  <si>
    <t>Domperidon</t>
  </si>
  <si>
    <t>47271</t>
  </si>
  <si>
    <t>MOTILIUM</t>
  </si>
  <si>
    <t>Fenoterol</t>
  </si>
  <si>
    <t>Flutikason-furoát</t>
  </si>
  <si>
    <t>29816</t>
  </si>
  <si>
    <t>AVAMYS 27,5 MIKROGRAMŮ/DÁVKA</t>
  </si>
  <si>
    <t>NAS SPR SUS 120X27.5RG</t>
  </si>
  <si>
    <t>Glimepirid</t>
  </si>
  <si>
    <t>118032</t>
  </si>
  <si>
    <t>GLYMEXAN 4 MG</t>
  </si>
  <si>
    <t>118065</t>
  </si>
  <si>
    <t>POR TBL NOB 120X4MG</t>
  </si>
  <si>
    <t>Hydrochlorothiazid a kalium šetřící diuretika</t>
  </si>
  <si>
    <t>Ibuprofen</t>
  </si>
  <si>
    <t>32020</t>
  </si>
  <si>
    <t>IBUPROFEN AL 400</t>
  </si>
  <si>
    <t>32081</t>
  </si>
  <si>
    <t>IBALGIN 400</t>
  </si>
  <si>
    <t>99579</t>
  </si>
  <si>
    <t>BRUFEN 400</t>
  </si>
  <si>
    <t>Interferon alfa-2a</t>
  </si>
  <si>
    <t>16558</t>
  </si>
  <si>
    <t>ROFERON-A 3 MIU/0,5ML</t>
  </si>
  <si>
    <t>INJ SOL 5X0.5ML/3MU S</t>
  </si>
  <si>
    <t>193280</t>
  </si>
  <si>
    <t>ECANSYA 500 MG</t>
  </si>
  <si>
    <t>Klomipramin</t>
  </si>
  <si>
    <t>POR TBL RET 20X75MG</t>
  </si>
  <si>
    <t>Klonazepam</t>
  </si>
  <si>
    <t>RIVOTRIL 0,5 MG</t>
  </si>
  <si>
    <t>POR TBL NOB 50X0.5MG</t>
  </si>
  <si>
    <t>Kombinace a komplexy sloučenin hliníku, vápníku a hořčíku</t>
  </si>
  <si>
    <t>POR SUS 12X5ML</t>
  </si>
  <si>
    <t>200214</t>
  </si>
  <si>
    <t>POR TBL NOB 56X100MG</t>
  </si>
  <si>
    <t>Kyselina ibandronová</t>
  </si>
  <si>
    <t>26242</t>
  </si>
  <si>
    <t>BONDRONAT 50 MG</t>
  </si>
  <si>
    <t>Kyselina tiaprofenová</t>
  </si>
  <si>
    <t>96484</t>
  </si>
  <si>
    <t>SURGAM LÉČIVA</t>
  </si>
  <si>
    <t>POR TBL NOB 20X300MG</t>
  </si>
  <si>
    <t>Laktulóza</t>
  </si>
  <si>
    <t>185401</t>
  </si>
  <si>
    <t>185400</t>
  </si>
  <si>
    <t>POR TBL FLM 28X2.5MG</t>
  </si>
  <si>
    <t>146257</t>
  </si>
  <si>
    <t>IMODIUM</t>
  </si>
  <si>
    <t>POR CPS DUR 8X2MG</t>
  </si>
  <si>
    <t>Makrogol</t>
  </si>
  <si>
    <t>POR PLV SOL 1X4</t>
  </si>
  <si>
    <t>23797</t>
  </si>
  <si>
    <t>GLUCOPHAGE 1000 MG</t>
  </si>
  <si>
    <t>56167</t>
  </si>
  <si>
    <t>PANGROL 20000</t>
  </si>
  <si>
    <t>POR TBL ENT 50 I</t>
  </si>
  <si>
    <t>33322</t>
  </si>
  <si>
    <t>NUTRIDRINK S PŘÍCHUTÍ ČOKOLÁDOVOU</t>
  </si>
  <si>
    <t>33327</t>
  </si>
  <si>
    <t>NUTRIDRINK NEUTRAL</t>
  </si>
  <si>
    <t>33328</t>
  </si>
  <si>
    <t>NUTRIDRINK S PŘÍCHUTÍ TROPICKÉHO OVOCE</t>
  </si>
  <si>
    <t>33490</t>
  </si>
  <si>
    <t>NUTRIDRINK PROTEIN S PŘÍCHUTÍ LESNÍHO OVOCE</t>
  </si>
  <si>
    <t>33527</t>
  </si>
  <si>
    <t>33741</t>
  </si>
  <si>
    <t>NUTRIDRINK COMPACT PROTEIN S PŘÍCHUTÍ BANÁNOVOU</t>
  </si>
  <si>
    <t>33742</t>
  </si>
  <si>
    <t>NUTRIDRINK COMPACT PROTEIN S PŘÍCHUTÍ JAHODOVOU</t>
  </si>
  <si>
    <t>33678</t>
  </si>
  <si>
    <t>POR SOL 6X1500ML</t>
  </si>
  <si>
    <t>33519</t>
  </si>
  <si>
    <t>ENSURE PLUS PŘÍCHUŤ ČOKOLÁDA</t>
  </si>
  <si>
    <t>POR SOL 1X220ML</t>
  </si>
  <si>
    <t>33521</t>
  </si>
  <si>
    <t>ENSURE PLUS PŘÍCHUŤ VANILKA</t>
  </si>
  <si>
    <t>33848</t>
  </si>
  <si>
    <t>33513</t>
  </si>
  <si>
    <t>PROSURE PŘÍCHUŤ KÁVOVÁ</t>
  </si>
  <si>
    <t>POR SOL 1X240ML</t>
  </si>
  <si>
    <t>33603</t>
  </si>
  <si>
    <t>PROSURE PŘÍCHUŤ ČOKOLÁDOVÁ</t>
  </si>
  <si>
    <t>33516</t>
  </si>
  <si>
    <t>ENSURE PLUS PŘÍCHUŤ LESNÍ OVOCE</t>
  </si>
  <si>
    <t>33517</t>
  </si>
  <si>
    <t>ENSURE PLUS PŘÍCHUŤ BANÁN</t>
  </si>
  <si>
    <t>33518</t>
  </si>
  <si>
    <t>ENSURE PLUS PŘÍCHUŤ ČERNÝ RYBÍZ</t>
  </si>
  <si>
    <t>33520</t>
  </si>
  <si>
    <t>ENSURE PLUS PŘÍCHUŤ JAHODA</t>
  </si>
  <si>
    <t>28223</t>
  </si>
  <si>
    <t>LYRICA 150 MG</t>
  </si>
  <si>
    <t>POR CPS DUR 56X150MG</t>
  </si>
  <si>
    <t>Rabeprazol</t>
  </si>
  <si>
    <t>192579</t>
  </si>
  <si>
    <t>APO-RABEPRAZOL 20 MG ENTEROSOLVENTNÍ TABLETY</t>
  </si>
  <si>
    <t>POR TBL ENT 98X20MG</t>
  </si>
  <si>
    <t>Ranitidin</t>
  </si>
  <si>
    <t>POR TBL FLM 50X100MG</t>
  </si>
  <si>
    <t>Silikony</t>
  </si>
  <si>
    <t>13388</t>
  </si>
  <si>
    <t>POR CPS MOL 25X40MG</t>
  </si>
  <si>
    <t>RCT SOL 2X67.5ML</t>
  </si>
  <si>
    <t>POR TBL NOB 100X25MG</t>
  </si>
  <si>
    <t>Tadalafil</t>
  </si>
  <si>
    <t>29255</t>
  </si>
  <si>
    <t>CIALIS 10 MG</t>
  </si>
  <si>
    <t>POR TBL FLM 4X10MG</t>
  </si>
  <si>
    <t>29257</t>
  </si>
  <si>
    <t>CIALIS 20 MG</t>
  </si>
  <si>
    <t>POR TBL FLM 2X20MG</t>
  </si>
  <si>
    <t>58702</t>
  </si>
  <si>
    <t>POR TBL NOB 100X20MG</t>
  </si>
  <si>
    <t>Tianeptin</t>
  </si>
  <si>
    <t>14808</t>
  </si>
  <si>
    <t>COAXIL</t>
  </si>
  <si>
    <t>POR TBL OBD 90X12.5MG</t>
  </si>
  <si>
    <t>201133</t>
  </si>
  <si>
    <t>145963</t>
  </si>
  <si>
    <t>PARTRAMEC 37,5 MG/325 MG</t>
  </si>
  <si>
    <t>POR TBL RET 60X150MG</t>
  </si>
  <si>
    <t>146893</t>
  </si>
  <si>
    <t>ZOLPIDEM MYLAN 10 MG</t>
  </si>
  <si>
    <t>16286</t>
  </si>
  <si>
    <t>STILNOX</t>
  </si>
  <si>
    <t>146896</t>
  </si>
  <si>
    <t>Ortopedicko protetické pomůcky sériově vyráběné</t>
  </si>
  <si>
    <t>140551</t>
  </si>
  <si>
    <t>PODPRSENKA KOMPRESIVNÍ EVA</t>
  </si>
  <si>
    <t>0765, 0768</t>
  </si>
  <si>
    <t>140622</t>
  </si>
  <si>
    <t>EPITÉZA MAMÁRNÍ ESSENTIAL LIGHT 2S</t>
  </si>
  <si>
    <t>SILIKONOVÁ ODLEHČENÁ, SYMETRICKÁ, 442</t>
  </si>
  <si>
    <t>125064</t>
  </si>
  <si>
    <t>125065</t>
  </si>
  <si>
    <t>Atenolol</t>
  </si>
  <si>
    <t>INJ SOL 10X2ML/8MG</t>
  </si>
  <si>
    <t>89026</t>
  </si>
  <si>
    <t>DICLOFENAC AL 50</t>
  </si>
  <si>
    <t>21726</t>
  </si>
  <si>
    <t>VERAL 50 MG</t>
  </si>
  <si>
    <t>POR TBL ENT 50X50MG</t>
  </si>
  <si>
    <t>11955</t>
  </si>
  <si>
    <t>DUROGESIC 12 MCG/H</t>
  </si>
  <si>
    <t>DRM EMP TDR 5X2.1MG</t>
  </si>
  <si>
    <t>155391</t>
  </si>
  <si>
    <t>LUNALDIN 600 MIKROGRAMŮ SUBLINGVÁLNÍ TABLETY</t>
  </si>
  <si>
    <t>ORM TBL SLG 30X600RG</t>
  </si>
  <si>
    <t>155387</t>
  </si>
  <si>
    <t>LUNALDIN 300 MIKROGRAMŮ SUBLINGVÁLNÍ TABLETY</t>
  </si>
  <si>
    <t>ORM TBL SLG 30X300RG</t>
  </si>
  <si>
    <t>155389</t>
  </si>
  <si>
    <t>ORM TBL SLG 30X400RG</t>
  </si>
  <si>
    <t>Granisetron</t>
  </si>
  <si>
    <t>102406</t>
  </si>
  <si>
    <t>EMEGAR 2 MG</t>
  </si>
  <si>
    <t>POR TBL FLM 5X2MG</t>
  </si>
  <si>
    <t>999999</t>
  </si>
  <si>
    <t>Jiná antibiotika pro lokální aplikaci</t>
  </si>
  <si>
    <t>DRM UNG 10GM</t>
  </si>
  <si>
    <t>193277</t>
  </si>
  <si>
    <t>Lansoprazol</t>
  </si>
  <si>
    <t>17122</t>
  </si>
  <si>
    <t>LANZUL 30 MG</t>
  </si>
  <si>
    <t>POR CPS DUR 56X30MG</t>
  </si>
  <si>
    <t>46692</t>
  </si>
  <si>
    <t>EUTHYROX 75 MIKROGRAMŮ</t>
  </si>
  <si>
    <t>POR TBL NOB 100X75RG</t>
  </si>
  <si>
    <t>97186</t>
  </si>
  <si>
    <t>EUTHYROX 100 MIKROGRAMŮ</t>
  </si>
  <si>
    <t>POR TBL NOB 100X100RG</t>
  </si>
  <si>
    <t>Losartan</t>
  </si>
  <si>
    <t>13894</t>
  </si>
  <si>
    <t>POR TBL FLM 90X50MG</t>
  </si>
  <si>
    <t>Methotrexát (pouze perorální)</t>
  </si>
  <si>
    <t>157122</t>
  </si>
  <si>
    <t>METHOTREXAT EBEWE 10 MG TABLETY</t>
  </si>
  <si>
    <t>200310</t>
  </si>
  <si>
    <t>Rosuvastatin</t>
  </si>
  <si>
    <t>148078</t>
  </si>
  <si>
    <t>ROSUCARD 40 MG POTAHOVANÉ TABLETY</t>
  </si>
  <si>
    <t>Silymarin</t>
  </si>
  <si>
    <t>132817</t>
  </si>
  <si>
    <t>94292</t>
  </si>
  <si>
    <t>ZOLPIDEM-RATIOPHARM 10 MG</t>
  </si>
  <si>
    <t>Estramustin</t>
  </si>
  <si>
    <t>58742</t>
  </si>
  <si>
    <t>ESTRACYT</t>
  </si>
  <si>
    <t>POR CPS DUR 100X140MG</t>
  </si>
  <si>
    <t>Obvazový materiál, náplasti</t>
  </si>
  <si>
    <t>80573</t>
  </si>
  <si>
    <t>KRYTÍ ABSORPČNÍ MEPILEX</t>
  </si>
  <si>
    <t>10X10CM SE SILIKONOVOU VRSTVOU SAFETAC,5KS</t>
  </si>
  <si>
    <t>80194</t>
  </si>
  <si>
    <t>KRYTÍ MŘÍŽKA SILIKONOVÁ MEPITEL</t>
  </si>
  <si>
    <t>7,5X10CM,NEADHERENTNÍ K RÁNĚ,10KS</t>
  </si>
  <si>
    <t>169610</t>
  </si>
  <si>
    <t>KRYTÍ ANTIMIKROBIÁLNÍ MEPILEX TRANSFER AG</t>
  </si>
  <si>
    <t>7,5 X 8,5 CM,SILIKONOVÁ KONTAKTNÍ VRSTVA K.ODVODU EXSUDÁTU,10KS</t>
  </si>
  <si>
    <t>KRYTÍ HYDROGEL PRONTOSAN WOUND GEL X</t>
  </si>
  <si>
    <t>400508,250G</t>
  </si>
  <si>
    <t>169918</t>
  </si>
  <si>
    <t>KRYTÍ NEADHERENTNÍ MEPITEL FILM</t>
  </si>
  <si>
    <t>10X12CM,SE SILIKONOVOU VRSTVOU SAFETAC,10KS</t>
  </si>
  <si>
    <t>170473</t>
  </si>
  <si>
    <t>KRYTÍ PĚNOVÉ ABSORPČNÍ MEPILEX XT</t>
  </si>
  <si>
    <t>10X10CM,SE SILIKONOVOU VRSTVOU SAFETAC,5KS</t>
  </si>
  <si>
    <t>Erdostein</t>
  </si>
  <si>
    <t>95560</t>
  </si>
  <si>
    <t>ERDOMED</t>
  </si>
  <si>
    <t>POR CPS DUR 30X300MG</t>
  </si>
  <si>
    <t>88</t>
  </si>
  <si>
    <t>CODEIN SLOVAKOFARMA 15 MG</t>
  </si>
  <si>
    <t>POR TBL NOB 10X15MG</t>
  </si>
  <si>
    <t>Salmeterol a flutikason</t>
  </si>
  <si>
    <t>45964</t>
  </si>
  <si>
    <t>SERETIDE DISKUS 50/250</t>
  </si>
  <si>
    <t>81247</t>
  </si>
  <si>
    <t>KRYTÍ ABSORPČNÍ TENKÉ MEPILEX LITE</t>
  </si>
  <si>
    <t>81790</t>
  </si>
  <si>
    <t>KRYTÍ ANTIMIKROBIÁLNÍ MEPILEX AG</t>
  </si>
  <si>
    <t>81476</t>
  </si>
  <si>
    <t>KRYTÍ ABSORPČNÍ TENKÉ MEPILEX BORDER LITE</t>
  </si>
  <si>
    <t>Aceklofenak</t>
  </si>
  <si>
    <t>160839</t>
  </si>
  <si>
    <t>BIOFENAC 100 MG POTAHOVANÉ TABLETY</t>
  </si>
  <si>
    <t>6618</t>
  </si>
  <si>
    <t>NEUROL 0,5</t>
  </si>
  <si>
    <t>91788</t>
  </si>
  <si>
    <t>NEUROL 0,25</t>
  </si>
  <si>
    <t>2954</t>
  </si>
  <si>
    <t>AGEN 10</t>
  </si>
  <si>
    <t>93018</t>
  </si>
  <si>
    <t>POR TBL FLM 100X20MG</t>
  </si>
  <si>
    <t>132600</t>
  </si>
  <si>
    <t>42755</t>
  </si>
  <si>
    <t>TRANSTEC 35 MCG/H</t>
  </si>
  <si>
    <t>DRM EMP TDR 5X20MG</t>
  </si>
  <si>
    <t>Butylskopolaminium</t>
  </si>
  <si>
    <t>41155</t>
  </si>
  <si>
    <t>BUSCOPAN</t>
  </si>
  <si>
    <t>POR TBL OBD 20X10MG</t>
  </si>
  <si>
    <t>115402</t>
  </si>
  <si>
    <t>INJ SOL ISP 10X0.6ML/6KU</t>
  </si>
  <si>
    <t>125288</t>
  </si>
  <si>
    <t>INJ SOL ISP 50X0.6ML/6KU</t>
  </si>
  <si>
    <t>Exemestan</t>
  </si>
  <si>
    <t>1258</t>
  </si>
  <si>
    <t>AROMASIN</t>
  </si>
  <si>
    <t>POR TBL FLM 30X25MG</t>
  </si>
  <si>
    <t>47862</t>
  </si>
  <si>
    <t>Felodipin</t>
  </si>
  <si>
    <t>POR TBL PRO 30X5MG</t>
  </si>
  <si>
    <t>124569</t>
  </si>
  <si>
    <t>DOLFORIN 50 MCG/H</t>
  </si>
  <si>
    <t>DRM EMP TDR 5X9.6MG</t>
  </si>
  <si>
    <t>124572</t>
  </si>
  <si>
    <t>DOLFORIN 75 MCG/H</t>
  </si>
  <si>
    <t>DRM EMP TDR 5X14.4MG</t>
  </si>
  <si>
    <t>124575</t>
  </si>
  <si>
    <t>DOLFORIN 100 MCG/H</t>
  </si>
  <si>
    <t>DRM EMP TDR 5X19.2MG</t>
  </si>
  <si>
    <t>124566</t>
  </si>
  <si>
    <t>DOLFORIN 25 MCG/H</t>
  </si>
  <si>
    <t>DRM EMP TDR 5X4.8MG</t>
  </si>
  <si>
    <t>179576</t>
  </si>
  <si>
    <t>FENTANYL MYLAN 12 MIKROGRAMŮ/HODINU</t>
  </si>
  <si>
    <t>122572</t>
  </si>
  <si>
    <t>FENTALIS 100 MCG/H TRANSDERMÁLNÍ NÁPLAST</t>
  </si>
  <si>
    <t>DRM EMP TDR 5X23.12MG</t>
  </si>
  <si>
    <t>Fesoterodin</t>
  </si>
  <si>
    <t>28786</t>
  </si>
  <si>
    <t>TOVIAZ 4 MG</t>
  </si>
  <si>
    <t>POR TBL PRO 28X4MG</t>
  </si>
  <si>
    <t>28787</t>
  </si>
  <si>
    <t>POR TBL PRO 56X4MG</t>
  </si>
  <si>
    <t>13459</t>
  </si>
  <si>
    <t>FUROSEMID - SLOVAKOFARMA FORTE</t>
  </si>
  <si>
    <t>144277</t>
  </si>
  <si>
    <t>GRANISETRON MYLAN 1 MG</t>
  </si>
  <si>
    <t>POR TBL FLM 10X1MG</t>
  </si>
  <si>
    <t>15367</t>
  </si>
  <si>
    <t>KYTRIL 2 MG</t>
  </si>
  <si>
    <t>144274</t>
  </si>
  <si>
    <t>POR TBL FLM 5X1MG</t>
  </si>
  <si>
    <t>2539</t>
  </si>
  <si>
    <t>HALOPERIDOL-RICHTER</t>
  </si>
  <si>
    <t>POR GTT SOL 1X10ML/20MG</t>
  </si>
  <si>
    <t>10835</t>
  </si>
  <si>
    <t>PALLADONE-SR 2 MG</t>
  </si>
  <si>
    <t>POR CPS PRO 60X2MG</t>
  </si>
  <si>
    <t>21592</t>
  </si>
  <si>
    <t>POR CPS PRO 60X4MG</t>
  </si>
  <si>
    <t>32292</t>
  </si>
  <si>
    <t>POR CPS PRO 56X4MG</t>
  </si>
  <si>
    <t>11063</t>
  </si>
  <si>
    <t>IBALGIN 600</t>
  </si>
  <si>
    <t>POR TBL FLM 30X600MG</t>
  </si>
  <si>
    <t>89818</t>
  </si>
  <si>
    <t>DOLGIT 800</t>
  </si>
  <si>
    <t>POR TBL FLM 50X800MG</t>
  </si>
  <si>
    <t>153736</t>
  </si>
  <si>
    <t>27023</t>
  </si>
  <si>
    <t>XELODA 150 MG</t>
  </si>
  <si>
    <t>193264</t>
  </si>
  <si>
    <t>ECANSYA 150 MG</t>
  </si>
  <si>
    <t>193265</t>
  </si>
  <si>
    <t>POR TBL FLM 120X150MG</t>
  </si>
  <si>
    <t>91019</t>
  </si>
  <si>
    <t>ANOPYRIN 400 MG</t>
  </si>
  <si>
    <t>POR TBL NOB 100X400MG</t>
  </si>
  <si>
    <t>Kyselina fusidová</t>
  </si>
  <si>
    <t>84492</t>
  </si>
  <si>
    <t>DRM CRM 1X15GM 2%</t>
  </si>
  <si>
    <t>Kyselina klodronová</t>
  </si>
  <si>
    <t>56638</t>
  </si>
  <si>
    <t>BONEFOS 800 MG</t>
  </si>
  <si>
    <t>POR TBL FLM 60X800MG</t>
  </si>
  <si>
    <t>Kyselina valproová</t>
  </si>
  <si>
    <t>32719</t>
  </si>
  <si>
    <t>XYZAL</t>
  </si>
  <si>
    <t>172044</t>
  </si>
  <si>
    <t>LETROX 150</t>
  </si>
  <si>
    <t>POR TBL NOB 100X150RG</t>
  </si>
  <si>
    <t>30018</t>
  </si>
  <si>
    <t>LETROX 75</t>
  </si>
  <si>
    <t>POR TBL NOB 100X75MCG I</t>
  </si>
  <si>
    <t>47133</t>
  </si>
  <si>
    <t>69190</t>
  </si>
  <si>
    <t>POR TBL NOB 50X50RG</t>
  </si>
  <si>
    <t>184244</t>
  </si>
  <si>
    <t>POR TBL NOB 50X75MCG II</t>
  </si>
  <si>
    <t>Mebeverin</t>
  </si>
  <si>
    <t>100301</t>
  </si>
  <si>
    <t>DUSPATALIN RETARD</t>
  </si>
  <si>
    <t>POR CPS RDR 30X200MG</t>
  </si>
  <si>
    <t>16466</t>
  </si>
  <si>
    <t>EXCIPIAL MAST S MANDLOVÝM OLEJEM</t>
  </si>
  <si>
    <t>DRM UNG 1X100GM</t>
  </si>
  <si>
    <t>Meloxikam</t>
  </si>
  <si>
    <t>13280</t>
  </si>
  <si>
    <t>RECOXA 15</t>
  </si>
  <si>
    <t>144453</t>
  </si>
  <si>
    <t>METFORMIN 500 MG ZENTIVA</t>
  </si>
  <si>
    <t>POR TBL FLM 30X500MG</t>
  </si>
  <si>
    <t>13778</t>
  </si>
  <si>
    <t>POR TBL PRO 28X100MG</t>
  </si>
  <si>
    <t>163150</t>
  </si>
  <si>
    <t>VASOCARDIN SR 200</t>
  </si>
  <si>
    <t>41730</t>
  </si>
  <si>
    <t>SEVREDOL 10 MG</t>
  </si>
  <si>
    <t>17341</t>
  </si>
  <si>
    <t>MOXOGAMMA 0,4 MG</t>
  </si>
  <si>
    <t>POR TBL FLM 28X0.4MG</t>
  </si>
  <si>
    <t>14814</t>
  </si>
  <si>
    <t>14815</t>
  </si>
  <si>
    <t>32058</t>
  </si>
  <si>
    <t>INJ SOL 10X0.3ML</t>
  </si>
  <si>
    <t>12893</t>
  </si>
  <si>
    <t>POR TBL NOB 60X100MG</t>
  </si>
  <si>
    <t>POR GRA SUS 30X100MG I</t>
  </si>
  <si>
    <t>17187</t>
  </si>
  <si>
    <t>NIMESIL</t>
  </si>
  <si>
    <t>POR GRA SUS 30X100MG</t>
  </si>
  <si>
    <t>10803</t>
  </si>
  <si>
    <t>INJ SOL 5X2ML/4MG</t>
  </si>
  <si>
    <t>Oxykodon, kombinace</t>
  </si>
  <si>
    <t>138530</t>
  </si>
  <si>
    <t>TARGIN 10 MG/5 MG TABLETY S PRODLOUŽENÝM UVOLŇOVÁNÍM</t>
  </si>
  <si>
    <t>POR TBL PRO 60</t>
  </si>
  <si>
    <t>138541</t>
  </si>
  <si>
    <t>TARGIN 20 MG/10 MG TABLETY S PRODLOUŽENÝM UVOLŇOVÁNÍM</t>
  </si>
  <si>
    <t>138552</t>
  </si>
  <si>
    <t>TARGIN 40 MG/20 MG TABLETY S PRODLOUŽENÝM UVOLŇOVÁNÍM</t>
  </si>
  <si>
    <t>138538</t>
  </si>
  <si>
    <t>POR TBL PRO 30</t>
  </si>
  <si>
    <t>138549</t>
  </si>
  <si>
    <t>Palonosetron</t>
  </si>
  <si>
    <t>185198</t>
  </si>
  <si>
    <t>ALOXI 250 MCG</t>
  </si>
  <si>
    <t>IVN INJ SOL 250RG/5ML</t>
  </si>
  <si>
    <t>ALOXI 250 MIKROGRAMŮ</t>
  </si>
  <si>
    <t>167643</t>
  </si>
  <si>
    <t>ALOXI 500 MIKROGRAMŮ</t>
  </si>
  <si>
    <t>POR CPS MOL 5X500RG</t>
  </si>
  <si>
    <t>Pantoprazol</t>
  </si>
  <si>
    <t>109416</t>
  </si>
  <si>
    <t>NOLPAZA 40 MG ENTEROSOLVENTNÍ TABLETY</t>
  </si>
  <si>
    <t>POR TBL ENT 100X40MG</t>
  </si>
  <si>
    <t>Perindopril</t>
  </si>
  <si>
    <t>Tapentadol</t>
  </si>
  <si>
    <t>153692</t>
  </si>
  <si>
    <t>153622</t>
  </si>
  <si>
    <t>153699</t>
  </si>
  <si>
    <t>153737</t>
  </si>
  <si>
    <t>184534</t>
  </si>
  <si>
    <t>PALEXIA RETARD 50 MG TABLETY S PRODLOUŽENÝM UVOLŇOVÁNÍM</t>
  </si>
  <si>
    <t>POR TBL PRO 30X50MG</t>
  </si>
  <si>
    <t>184578</t>
  </si>
  <si>
    <t>PALEXIA RETARD 150 MG TABLETY S PRODLOUŽENÝM UVOLŇOVÁNÍM</t>
  </si>
  <si>
    <t>12687</t>
  </si>
  <si>
    <t>201125</t>
  </si>
  <si>
    <t>TRAMAL TOBOLKY 50 MG</t>
  </si>
  <si>
    <t>POR CPS DUR 20X50MG I</t>
  </si>
  <si>
    <t>48430</t>
  </si>
  <si>
    <t>MABRON RETARD 150</t>
  </si>
  <si>
    <t>178515</t>
  </si>
  <si>
    <t>MEDRACET 37,5 MG/325 MG</t>
  </si>
  <si>
    <t>54093</t>
  </si>
  <si>
    <t>POR TBL RET 20X150MG</t>
  </si>
  <si>
    <t>17162</t>
  </si>
  <si>
    <t>POR TBL FLM 30X15MG</t>
  </si>
  <si>
    <t>Vápník, kombinace s vitaminem D a/nebo jinými léčivy</t>
  </si>
  <si>
    <t>189079</t>
  </si>
  <si>
    <t>CALCICHEW D3 LEMON 400 IU</t>
  </si>
  <si>
    <t>POR TBL MND 60</t>
  </si>
  <si>
    <t>Verapamil</t>
  </si>
  <si>
    <t>71950</t>
  </si>
  <si>
    <t>ISOPTIN SR 240 MG</t>
  </si>
  <si>
    <t>POR TBL PRO 30X240MG</t>
  </si>
  <si>
    <t>94775</t>
  </si>
  <si>
    <t>ZOLPINOX</t>
  </si>
  <si>
    <t>94776</t>
  </si>
  <si>
    <t>POR TBL FLM 50X10MG</t>
  </si>
  <si>
    <t>163145</t>
  </si>
  <si>
    <t>HYPNOGEN</t>
  </si>
  <si>
    <t>146897</t>
  </si>
  <si>
    <t>165278</t>
  </si>
  <si>
    <t>ZOLPIDEM VITABALANS 10 MG POTAHOVANÉ TABLETY</t>
  </si>
  <si>
    <t>Fenoterol a ipratropium-bromid</t>
  </si>
  <si>
    <t>1000</t>
  </si>
  <si>
    <t>75490</t>
  </si>
  <si>
    <t>KLACID 250</t>
  </si>
  <si>
    <t>POR TBL FLM 14X250MG</t>
  </si>
  <si>
    <t>Acetylcystein</t>
  </si>
  <si>
    <t>POR TBL EFF 10X600MG</t>
  </si>
  <si>
    <t>15375</t>
  </si>
  <si>
    <t>OPH UNG 1X4.5GM</t>
  </si>
  <si>
    <t>132664</t>
  </si>
  <si>
    <t>132729</t>
  </si>
  <si>
    <t>45010</t>
  </si>
  <si>
    <t>AZITROMYCIN SANDOZ 500 MG</t>
  </si>
  <si>
    <t>132676</t>
  </si>
  <si>
    <t>132810</t>
  </si>
  <si>
    <t>41823</t>
  </si>
  <si>
    <t>POR TBL RET 60X60MG</t>
  </si>
  <si>
    <t>169278</t>
  </si>
  <si>
    <t>132647</t>
  </si>
  <si>
    <t>132634</t>
  </si>
  <si>
    <t>21565</t>
  </si>
  <si>
    <t>PALLADONE-SR 24 MG</t>
  </si>
  <si>
    <t>POR CPS PRO 20X24MG</t>
  </si>
  <si>
    <t>32297</t>
  </si>
  <si>
    <t>POR CPS PRO 28X24MG</t>
  </si>
  <si>
    <t>PAMYCON NA PŘÍPRAVU KAPEK</t>
  </si>
  <si>
    <t>DRM PLV SOL 1</t>
  </si>
  <si>
    <t>193267</t>
  </si>
  <si>
    <t>Kyselina alendronová</t>
  </si>
  <si>
    <t>41669</t>
  </si>
  <si>
    <t>ALENDRONATE-TEVA 70 MG</t>
  </si>
  <si>
    <t>POR TBL NOB 4X70MG</t>
  </si>
  <si>
    <t>41671</t>
  </si>
  <si>
    <t>POR TBL NOB 12X70MG</t>
  </si>
  <si>
    <t>Mupirocin</t>
  </si>
  <si>
    <t>12894</t>
  </si>
  <si>
    <t>POR GRA SUS 15X100MG I</t>
  </si>
  <si>
    <t>POR TBL FLM 10X200MG</t>
  </si>
  <si>
    <t>Organo-heparinoid</t>
  </si>
  <si>
    <t>HEPAROID LÉČIVA</t>
  </si>
  <si>
    <t>49113</t>
  </si>
  <si>
    <t>CONTROLOC 20 MG</t>
  </si>
  <si>
    <t>POR TBL ENT 28X20MG I</t>
  </si>
  <si>
    <t>Pikosíran sodný, kombinace</t>
  </si>
  <si>
    <t>191323</t>
  </si>
  <si>
    <t>PICOPREP PRÁŠEK PRO PERORÁLNÍ ROZTOK</t>
  </si>
  <si>
    <t>POR PLV SOL 50X2</t>
  </si>
  <si>
    <t>138848</t>
  </si>
  <si>
    <t>POR TBL FLM 10X10</t>
  </si>
  <si>
    <t>189080</t>
  </si>
  <si>
    <t>POR TBL MND 90</t>
  </si>
  <si>
    <t>Vinpocetin</t>
  </si>
  <si>
    <t>10253</t>
  </si>
  <si>
    <t>POR TBL NOB 90X10MG</t>
  </si>
  <si>
    <t>132799</t>
  </si>
  <si>
    <t>135896</t>
  </si>
  <si>
    <t>ZOLPIDEM ORION 10 MG</t>
  </si>
  <si>
    <t>146889</t>
  </si>
  <si>
    <t>146894</t>
  </si>
  <si>
    <t>94735</t>
  </si>
  <si>
    <t>94744</t>
  </si>
  <si>
    <t>140627</t>
  </si>
  <si>
    <t>140633</t>
  </si>
  <si>
    <t>EPITÉZA MAMÁRNÍ POOPERAČNÍ PRIFORM STANDARD</t>
  </si>
  <si>
    <t>LEHKÁ TEXTILNÍ, 214</t>
  </si>
  <si>
    <t>EPITÉZA MAMÁRNÍ BALANCE 1D</t>
  </si>
  <si>
    <t>SILIKONOVÁ, KOREKČNÍ, 271 A</t>
  </si>
  <si>
    <t>140623</t>
  </si>
  <si>
    <t>EPITÉZA MAMÁRNÍ ESSENTIAL 2A</t>
  </si>
  <si>
    <t>SILIKONOVÁ, ASYMETRICKÁ, 353</t>
  </si>
  <si>
    <t>162245</t>
  </si>
  <si>
    <t>ACC 100 NEO</t>
  </si>
  <si>
    <t>POR TBL EFF 20X100MG</t>
  </si>
  <si>
    <t>57406</t>
  </si>
  <si>
    <t>POR TBL EFF 50X600MG</t>
  </si>
  <si>
    <t>162249</t>
  </si>
  <si>
    <t>ACC 200 NEO</t>
  </si>
  <si>
    <t>POR TBL EFF 10X200MG</t>
  </si>
  <si>
    <t>POR TBL NOB 20X30MG</t>
  </si>
  <si>
    <t>Amitriptylin</t>
  </si>
  <si>
    <t>87167</t>
  </si>
  <si>
    <t>AMITRIPTYLIN-SLOVAKOFARMA</t>
  </si>
  <si>
    <t>POR TBL FLM 50X28.3MG</t>
  </si>
  <si>
    <t>87166</t>
  </si>
  <si>
    <t>POR TBL FLM 20X28.3MG</t>
  </si>
  <si>
    <t>125058</t>
  </si>
  <si>
    <t>15378</t>
  </si>
  <si>
    <t>AGEN 5</t>
  </si>
  <si>
    <t>181125</t>
  </si>
  <si>
    <t>AMLODIPIN ACCORD 5 MG TABLETY</t>
  </si>
  <si>
    <t>POR TBL NOB 10X5MG</t>
  </si>
  <si>
    <t>125404</t>
  </si>
  <si>
    <t>ANASTROZOL ACTAVIS 1 MG</t>
  </si>
  <si>
    <t>POR TBL FLM 90X1MG</t>
  </si>
  <si>
    <t>Antiagregancia kromě heparinu, kombinace</t>
  </si>
  <si>
    <t>POR CPS RDR 60</t>
  </si>
  <si>
    <t>Benzydamin</t>
  </si>
  <si>
    <t>46095</t>
  </si>
  <si>
    <t>ORM GGR 1X150ML-SKL.DÁV</t>
  </si>
  <si>
    <t>128123</t>
  </si>
  <si>
    <t>BINABIC 50 MG</t>
  </si>
  <si>
    <t>Cinakalcet</t>
  </si>
  <si>
    <t>28309</t>
  </si>
  <si>
    <t>MIMPARA 30 MG</t>
  </si>
  <si>
    <t>POR TBL FLM 28X30MG</t>
  </si>
  <si>
    <t>Dabigatran-etexilát</t>
  </si>
  <si>
    <t>29327</t>
  </si>
  <si>
    <t>PRADAXA 110 MG</t>
  </si>
  <si>
    <t>POR CPS DUR 30X1X110MG</t>
  </si>
  <si>
    <t>Digoxin</t>
  </si>
  <si>
    <t>DIGOXIN 0,125 LÉČIVA</t>
  </si>
  <si>
    <t>POR TBL NOB 30X0.125MG</t>
  </si>
  <si>
    <t>Dimetinden</t>
  </si>
  <si>
    <t>185435</t>
  </si>
  <si>
    <t>1259</t>
  </si>
  <si>
    <t>POR TBL FLM 90X25MG</t>
  </si>
  <si>
    <t>Hydrokortison</t>
  </si>
  <si>
    <t>HYDROCORTISON LÉČIVA</t>
  </si>
  <si>
    <t>DRM UNG 1X10GM 1%</t>
  </si>
  <si>
    <t>Cholekalciferol</t>
  </si>
  <si>
    <t>12023</t>
  </si>
  <si>
    <t>VIGANTOL</t>
  </si>
  <si>
    <t>132844</t>
  </si>
  <si>
    <t>DRM PLV ADS 1X20GM</t>
  </si>
  <si>
    <t>Jiná léčiva pro lokální léčbu v dutině ústní</t>
  </si>
  <si>
    <t>46899</t>
  </si>
  <si>
    <t>MUNDISAL</t>
  </si>
  <si>
    <t>ORM GEL 1X8GM/697MG</t>
  </si>
  <si>
    <t>Jodovaný povidon</t>
  </si>
  <si>
    <t>DRM UNG 1X20GM 10%</t>
  </si>
  <si>
    <t>193274</t>
  </si>
  <si>
    <t>ECANSYA 300 MG</t>
  </si>
  <si>
    <t>POR TBL FLM 120X300MG</t>
  </si>
  <si>
    <t>193263</t>
  </si>
  <si>
    <t>193275</t>
  </si>
  <si>
    <t>DRM CRM 1X20GM/200MG</t>
  </si>
  <si>
    <t>155781</t>
  </si>
  <si>
    <t>GODASAL 100</t>
  </si>
  <si>
    <t>85323</t>
  </si>
  <si>
    <t>LODRONAT 520</t>
  </si>
  <si>
    <t>POR TBL FLM 120X520MG</t>
  </si>
  <si>
    <t>Kyselina listová</t>
  </si>
  <si>
    <t>ACIDUM FOLICUM LÉČIVA</t>
  </si>
  <si>
    <t>POR TBL OBD 30X10MG</t>
  </si>
  <si>
    <t>185405</t>
  </si>
  <si>
    <t>POR TBL FLM 100X2.5MG</t>
  </si>
  <si>
    <t>Makrogol, kombinace</t>
  </si>
  <si>
    <t>60087</t>
  </si>
  <si>
    <t>LINOLA</t>
  </si>
  <si>
    <t>DRM CRM 1X50GM</t>
  </si>
  <si>
    <t>Mirtazapin</t>
  </si>
  <si>
    <t>17685</t>
  </si>
  <si>
    <t>MIRZATEN 30 MG</t>
  </si>
  <si>
    <t>POR TBL FLM 30X30MG</t>
  </si>
  <si>
    <t>Naftidrofuryl</t>
  </si>
  <si>
    <t>66014</t>
  </si>
  <si>
    <t>ENELBIN 100 RETARD</t>
  </si>
  <si>
    <t>122112</t>
  </si>
  <si>
    <t>APO-OME 20</t>
  </si>
  <si>
    <t>162579</t>
  </si>
  <si>
    <t>ONDANSETRON ACCORD 2MG/ML INJEKČNÍ/INFUZNÍ ROZTOK</t>
  </si>
  <si>
    <t>INJ+INF SOL 5X4ML/8MG</t>
  </si>
  <si>
    <t>16981</t>
  </si>
  <si>
    <t>ONDANSETRON ARDEZ</t>
  </si>
  <si>
    <t>INJ SOL 5X8MG/4ML</t>
  </si>
  <si>
    <t>167644</t>
  </si>
  <si>
    <t>POR CPS MOL 1X500RG</t>
  </si>
  <si>
    <t>119688</t>
  </si>
  <si>
    <t>POR TBL ENT 100X40MG I</t>
  </si>
  <si>
    <t>180653</t>
  </si>
  <si>
    <t>POR TBL ENT 100X40MG HOSP I</t>
  </si>
  <si>
    <t>101211</t>
  </si>
  <si>
    <t>POR TBL FLM 90X5MG</t>
  </si>
  <si>
    <t>33858</t>
  </si>
  <si>
    <t>NUTRIDRINK JUICE STYLE S PŘÍCHUTÍ JAHODOVOU</t>
  </si>
  <si>
    <t>Prednisolon a antiseptika</t>
  </si>
  <si>
    <t>56977</t>
  </si>
  <si>
    <t>Rilmenidin</t>
  </si>
  <si>
    <t>Rivaroxaban</t>
  </si>
  <si>
    <t>168897</t>
  </si>
  <si>
    <t>XARELTO 15 MG</t>
  </si>
  <si>
    <t>POR TBL FLM 28X15MG</t>
  </si>
  <si>
    <t>168903</t>
  </si>
  <si>
    <t>XARELTO 20 MG</t>
  </si>
  <si>
    <t>94329</t>
  </si>
  <si>
    <t>AKTIFERRIN</t>
  </si>
  <si>
    <t>POR CPS MOL 20</t>
  </si>
  <si>
    <t>94584</t>
  </si>
  <si>
    <t>POR CPS MOL 50</t>
  </si>
  <si>
    <t>17929</t>
  </si>
  <si>
    <t>Triamcinolon</t>
  </si>
  <si>
    <t>162502</t>
  </si>
  <si>
    <t>TRIAMCINOLON TEVA</t>
  </si>
  <si>
    <t>DRM EML 1X30GM</t>
  </si>
  <si>
    <t>146899</t>
  </si>
  <si>
    <t>16285</t>
  </si>
  <si>
    <t>146892</t>
  </si>
  <si>
    <t>*3009</t>
  </si>
  <si>
    <t>*3012</t>
  </si>
  <si>
    <t>178677</t>
  </si>
  <si>
    <t>JOVESTO 5 MG POTAHOVANÉ TABLETY</t>
  </si>
  <si>
    <t>POR TBL FLM 30X1X5MG I</t>
  </si>
  <si>
    <t>Dexamethason a antiinfektiva</t>
  </si>
  <si>
    <t>2547</t>
  </si>
  <si>
    <t>OPH UNG 1X3.5GM</t>
  </si>
  <si>
    <t>POR TBL NOB 100X0.5GM</t>
  </si>
  <si>
    <t>Nystatin, kombinace</t>
  </si>
  <si>
    <t>59450</t>
  </si>
  <si>
    <t>POLYGYNAX</t>
  </si>
  <si>
    <t>VAG CPS MOL 6 PVC</t>
  </si>
  <si>
    <t>59687</t>
  </si>
  <si>
    <t>POR TBL FLM 14X200MG</t>
  </si>
  <si>
    <t>76762</t>
  </si>
  <si>
    <t>SILYMARIN AL 50</t>
  </si>
  <si>
    <t>POR TBL OBD 30X50MG</t>
  </si>
  <si>
    <t>Tizanidin</t>
  </si>
  <si>
    <t>16052</t>
  </si>
  <si>
    <t>SIRDALUD 4 MG</t>
  </si>
  <si>
    <t>DIAZEPAM SLOVAKOFARMA 5 MG</t>
  </si>
  <si>
    <t>Chlordiazepoxid</t>
  </si>
  <si>
    <t>40564</t>
  </si>
  <si>
    <t>ELENIUM</t>
  </si>
  <si>
    <t>Jiná střevní antiinfektiva</t>
  </si>
  <si>
    <t>POR TBL FLM 20X250MG</t>
  </si>
  <si>
    <t>44285</t>
  </si>
  <si>
    <t>POR TBL FLM 12X200MG</t>
  </si>
  <si>
    <t>29259</t>
  </si>
  <si>
    <t>POR TBL FLM 4X20MG</t>
  </si>
  <si>
    <t>29260</t>
  </si>
  <si>
    <t>POR TBL FLM 8X20MG</t>
  </si>
  <si>
    <t>163149</t>
  </si>
  <si>
    <t>86148</t>
  </si>
  <si>
    <t>AUGMENTIN 625 MG</t>
  </si>
  <si>
    <t>POR TBL FLM 21 II</t>
  </si>
  <si>
    <t>26636</t>
  </si>
  <si>
    <t>EMEND 125 MG</t>
  </si>
  <si>
    <t>POR CPS DUR 5X125MG</t>
  </si>
  <si>
    <t>Cinchokain</t>
  </si>
  <si>
    <t>RCT UNG 20GM</t>
  </si>
  <si>
    <t>132524</t>
  </si>
  <si>
    <t>28832</t>
  </si>
  <si>
    <t>POR TBL DIS 50X2.5MG</t>
  </si>
  <si>
    <t>64942</t>
  </si>
  <si>
    <t>DIFLUCAN 100 MG</t>
  </si>
  <si>
    <t>POR CPS DUR 28X100MG I</t>
  </si>
  <si>
    <t>180827</t>
  </si>
  <si>
    <t>HYDROCORTISON 10 MG JENAPHARM</t>
  </si>
  <si>
    <t>POR TBL NOB 100X10MG</t>
  </si>
  <si>
    <t>202905</t>
  </si>
  <si>
    <t>146255</t>
  </si>
  <si>
    <t>POR CPS DUR 60X2MG</t>
  </si>
  <si>
    <t>132604</t>
  </si>
  <si>
    <t>Naproxen</t>
  </si>
  <si>
    <t>192680</t>
  </si>
  <si>
    <t>POR TBL FLM 30X275MG I</t>
  </si>
  <si>
    <t>201693</t>
  </si>
  <si>
    <t>POR TBL FLM 30X275MG II</t>
  </si>
  <si>
    <t>14451</t>
  </si>
  <si>
    <t>OMEPRAZOL 20 GALMED</t>
  </si>
  <si>
    <t>POR CPS DUR 28X20MG</t>
  </si>
  <si>
    <t>53346</t>
  </si>
  <si>
    <t>GASEC-20</t>
  </si>
  <si>
    <t>11085</t>
  </si>
  <si>
    <t>POR TBL PRO 40X10MG</t>
  </si>
  <si>
    <t>166422</t>
  </si>
  <si>
    <t>RILMENIDIN TEVA 1 MG TABLETY</t>
  </si>
  <si>
    <t>POR TBL NOB 60X1MG</t>
  </si>
  <si>
    <t>CALCICHEW D3 200 IU</t>
  </si>
  <si>
    <t>47516</t>
  </si>
  <si>
    <t>POR TBL MND 100</t>
  </si>
  <si>
    <t>132642</t>
  </si>
  <si>
    <t>Jiná antiinfektiva</t>
  </si>
  <si>
    <t>Kombinace různých antibiotik</t>
  </si>
  <si>
    <t>OPH UNG 1X5GM</t>
  </si>
  <si>
    <t>11035</t>
  </si>
  <si>
    <t>POR TBL PRO 30X80MG</t>
  </si>
  <si>
    <t>33750</t>
  </si>
  <si>
    <t>NUTRIDRINK CREME S PŘÍCHUTÍ VANILKOVOU</t>
  </si>
  <si>
    <t>Dienogest a ethinylestradiol</t>
  </si>
  <si>
    <t>126919</t>
  </si>
  <si>
    <t>DIENILLE POTAHOVANÉ TABLETY</t>
  </si>
  <si>
    <t>POR TBL FLM 1X21</t>
  </si>
  <si>
    <t>Kombinace minerálních solí</t>
  </si>
  <si>
    <t>183550</t>
  </si>
  <si>
    <t>EZICLEN KONCENTRÁT PRO PERORÁLNÍ ROZTOK</t>
  </si>
  <si>
    <t>POR CNC SOL 2X176ML</t>
  </si>
  <si>
    <t>13704</t>
  </si>
  <si>
    <t>ZOVIRAX 400 MG</t>
  </si>
  <si>
    <t>POR TBL NOB 70X400MG</t>
  </si>
  <si>
    <t>125052</t>
  </si>
  <si>
    <t>125053</t>
  </si>
  <si>
    <t>15379</t>
  </si>
  <si>
    <t>125048</t>
  </si>
  <si>
    <t>POR TBL NOB 60X10MG</t>
  </si>
  <si>
    <t>98032</t>
  </si>
  <si>
    <t>132601</t>
  </si>
  <si>
    <t>Břišní tyfus, purifikovaný polysacharidový antigen</t>
  </si>
  <si>
    <t>85170</t>
  </si>
  <si>
    <t>TYPHIM VI</t>
  </si>
  <si>
    <t>INJ SOL ISP 1X0.5ML ST</t>
  </si>
  <si>
    <t>26331</t>
  </si>
  <si>
    <t>POR TBL FLM 100X5MG</t>
  </si>
  <si>
    <t>OPH GTT SUS 1X5ML</t>
  </si>
  <si>
    <t>2146</t>
  </si>
  <si>
    <t>DICLOFENAC AL RETARD</t>
  </si>
  <si>
    <t>POR TBL RET 30X100MG</t>
  </si>
  <si>
    <t>75632</t>
  </si>
  <si>
    <t>POR TBL RET 50X100MG</t>
  </si>
  <si>
    <t>75633</t>
  </si>
  <si>
    <t>POR TBL RET 100X100MG</t>
  </si>
  <si>
    <t>Enalapril</t>
  </si>
  <si>
    <t>59641</t>
  </si>
  <si>
    <t>ENAP 20 MG</t>
  </si>
  <si>
    <t>POR CPS DUR 20X300MG</t>
  </si>
  <si>
    <t>199680</t>
  </si>
  <si>
    <t>POR CPS DUR 60X300MG</t>
  </si>
  <si>
    <t>40539</t>
  </si>
  <si>
    <t>POR CPS DUR 60X500MG</t>
  </si>
  <si>
    <t>Fosinopril</t>
  </si>
  <si>
    <t>19117</t>
  </si>
  <si>
    <t>FOSINOPRIL-TEVA 20 MG</t>
  </si>
  <si>
    <t>MONOPRIL 20 MG</t>
  </si>
  <si>
    <t>POR TBL NOB 28X20MG</t>
  </si>
  <si>
    <t>56805</t>
  </si>
  <si>
    <t>FURORESE 40</t>
  </si>
  <si>
    <t>POR TBL NOB 100X40MG</t>
  </si>
  <si>
    <t>2668</t>
  </si>
  <si>
    <t>OPHTHALMO-HYDROCORTISON LÉČIVA</t>
  </si>
  <si>
    <t>OPH UNG 1X5GM/25MG</t>
  </si>
  <si>
    <t>151949</t>
  </si>
  <si>
    <t>POR CPS DUR 100X2.5MG</t>
  </si>
  <si>
    <t>Inosin pranobex</t>
  </si>
  <si>
    <t>162748</t>
  </si>
  <si>
    <t>ISOPRINOSINE</t>
  </si>
  <si>
    <t>POR TBL NOB 100X500MG</t>
  </si>
  <si>
    <t>132644</t>
  </si>
  <si>
    <t>POR TBL NOB 14X500MG</t>
  </si>
  <si>
    <t>Klenbuterol</t>
  </si>
  <si>
    <t>13360</t>
  </si>
  <si>
    <t>SPIROPENT</t>
  </si>
  <si>
    <t>POR TBL NOB 50X0.02MG</t>
  </si>
  <si>
    <t>132805</t>
  </si>
  <si>
    <t>Losartan a diuretika</t>
  </si>
  <si>
    <t>157778</t>
  </si>
  <si>
    <t>LORISTA H 100 MG/12,5 MG</t>
  </si>
  <si>
    <t>199800</t>
  </si>
  <si>
    <t>199801</t>
  </si>
  <si>
    <t>POR SUS 1X480ML</t>
  </si>
  <si>
    <t>192390</t>
  </si>
  <si>
    <t>POR TBL ENT 60X220MG</t>
  </si>
  <si>
    <t>122113</t>
  </si>
  <si>
    <t>POR CPS ETD 50X20MG</t>
  </si>
  <si>
    <t>117229</t>
  </si>
  <si>
    <t>126837</t>
  </si>
  <si>
    <t>INJ+INF SOL 10X4ML/8MG</t>
  </si>
  <si>
    <t>49114</t>
  </si>
  <si>
    <t>POR TBL ENT 56X20MG</t>
  </si>
  <si>
    <t>49115</t>
  </si>
  <si>
    <t>POR TBL ENT 100X20MG</t>
  </si>
  <si>
    <t>120796</t>
  </si>
  <si>
    <t>Progesteron</t>
  </si>
  <si>
    <t>76921</t>
  </si>
  <si>
    <t>UTROGESTAN</t>
  </si>
  <si>
    <t>POR CPS MOL 30X100MG</t>
  </si>
  <si>
    <t>Pseudoefedrin, kombinace</t>
  </si>
  <si>
    <t>83059</t>
  </si>
  <si>
    <t>CLARINASE REPETABS</t>
  </si>
  <si>
    <t>POR TBL RET 14</t>
  </si>
  <si>
    <t>157142</t>
  </si>
  <si>
    <t>ZULBEX 20 MG</t>
  </si>
  <si>
    <t>168898</t>
  </si>
  <si>
    <t>POR TBL FLM 42X15MG</t>
  </si>
  <si>
    <t>168904</t>
  </si>
  <si>
    <t>POR TBL FLM 98X20MG</t>
  </si>
  <si>
    <t>Saccharomyces Boulardii</t>
  </si>
  <si>
    <t>Simvastatin</t>
  </si>
  <si>
    <t>125077</t>
  </si>
  <si>
    <t>APO-SIMVA 10</t>
  </si>
  <si>
    <t>Thiamazol</t>
  </si>
  <si>
    <t>87146</t>
  </si>
  <si>
    <t>THYROZOL 5</t>
  </si>
  <si>
    <t>POR TBL FLM 50X5MG</t>
  </si>
  <si>
    <t>201612</t>
  </si>
  <si>
    <t>146898</t>
  </si>
  <si>
    <t>146902</t>
  </si>
  <si>
    <t>132603</t>
  </si>
  <si>
    <t>132803</t>
  </si>
  <si>
    <t>Formoterol a budesonid</t>
  </si>
  <si>
    <t>180087</t>
  </si>
  <si>
    <t>SYMBICORT TURBUHALER 200 MIKROGRAMŮ/ 6 MIKROGRAMŮ/ INHALACE</t>
  </si>
  <si>
    <t>INH PLV 1X120DÁV</t>
  </si>
  <si>
    <t>Abirateron</t>
  </si>
  <si>
    <t>*1023</t>
  </si>
  <si>
    <t>*4005</t>
  </si>
  <si>
    <t>*4010</t>
  </si>
  <si>
    <t>191730</t>
  </si>
  <si>
    <t>HERPESIN KRÉM</t>
  </si>
  <si>
    <t>DRM CRM 1X2GM 5%</t>
  </si>
  <si>
    <t>86656</t>
  </si>
  <si>
    <t>NEUROL 1,0</t>
  </si>
  <si>
    <t>94933</t>
  </si>
  <si>
    <t>POR TBL FLM 14 II</t>
  </si>
  <si>
    <t>49006</t>
  </si>
  <si>
    <t>ATORIS 10</t>
  </si>
  <si>
    <t>POR TBL FLM 90X10MG</t>
  </si>
  <si>
    <t>107612</t>
  </si>
  <si>
    <t>INJ SOL ISP 10X0.4ML</t>
  </si>
  <si>
    <t>94164</t>
  </si>
  <si>
    <t>CONCOR 5</t>
  </si>
  <si>
    <t>132620</t>
  </si>
  <si>
    <t>132639</t>
  </si>
  <si>
    <t>Bromhexin</t>
  </si>
  <si>
    <t>11676</t>
  </si>
  <si>
    <t>BROMHEXIN 8 BERLIN-CHEMIE</t>
  </si>
  <si>
    <t>POR TBL OBD 50X8MG</t>
  </si>
  <si>
    <t>41156</t>
  </si>
  <si>
    <t>POR TBL OBD 50X10MG</t>
  </si>
  <si>
    <t>10174</t>
  </si>
  <si>
    <t>ZYRTEC</t>
  </si>
  <si>
    <t>94950</t>
  </si>
  <si>
    <t>SEROPRAM 20 MG</t>
  </si>
  <si>
    <t>178661</t>
  </si>
  <si>
    <t>DESLORATADIN +PHARMA 5 MG POTAHOVANÉ TABLETY</t>
  </si>
  <si>
    <t>POR TBL FLM 50X5MG I</t>
  </si>
  <si>
    <t>180988</t>
  </si>
  <si>
    <t>GENTADEX 5 MG/ML + 1 MG/ML</t>
  </si>
  <si>
    <t>OPH GTT SOL 1X5ML</t>
  </si>
  <si>
    <t>3542</t>
  </si>
  <si>
    <t>DIGOXIN 0,250 LÉČIVA</t>
  </si>
  <si>
    <t>125122</t>
  </si>
  <si>
    <t>APO-DICLO SR 100</t>
  </si>
  <si>
    <t>Drotaverin</t>
  </si>
  <si>
    <t>107807</t>
  </si>
  <si>
    <t>Estradiol</t>
  </si>
  <si>
    <t>53798</t>
  </si>
  <si>
    <t>ESTROFEM 1 MG</t>
  </si>
  <si>
    <t>POR TBL FLM (3X28)X1MG</t>
  </si>
  <si>
    <t>Ezetimib</t>
  </si>
  <si>
    <t>8677</t>
  </si>
  <si>
    <t>POR TBL NOB 98X10MG A</t>
  </si>
  <si>
    <t>Fentermin</t>
  </si>
  <si>
    <t>97374</t>
  </si>
  <si>
    <t>ADIPEX RETARD</t>
  </si>
  <si>
    <t>POR CPS RML 100X15MG</t>
  </si>
  <si>
    <t>POR CPS DUR 28X100MG</t>
  </si>
  <si>
    <t>2785</t>
  </si>
  <si>
    <t>Gliklazid</t>
  </si>
  <si>
    <t>154049</t>
  </si>
  <si>
    <t>GLIMEPIRID MYLAN 2 MG</t>
  </si>
  <si>
    <t>154050</t>
  </si>
  <si>
    <t>Glycerol-trinitrát</t>
  </si>
  <si>
    <t>85071</t>
  </si>
  <si>
    <t>NITROMINT</t>
  </si>
  <si>
    <t>ORM SPR SLG 1X10GM</t>
  </si>
  <si>
    <t>Heparin</t>
  </si>
  <si>
    <t>17165</t>
  </si>
  <si>
    <t>LIOTON 100 000 GEL</t>
  </si>
  <si>
    <t>DRM GEL 100GM</t>
  </si>
  <si>
    <t>Hydrochlorothiazid</t>
  </si>
  <si>
    <t>HYDROCHLOROTHIAZID LÉČIVA</t>
  </si>
  <si>
    <t>76380</t>
  </si>
  <si>
    <t>RHEFLUIN</t>
  </si>
  <si>
    <t>Hydrokortison-butyrát</t>
  </si>
  <si>
    <t>9305</t>
  </si>
  <si>
    <t>LOCOID 0,1%</t>
  </si>
  <si>
    <t>202362</t>
  </si>
  <si>
    <t>POR TBL FLM 48X400MG</t>
  </si>
  <si>
    <t>Irbesartan</t>
  </si>
  <si>
    <t>152180</t>
  </si>
  <si>
    <t>IRBESARTAN +PHARMA 150 MG</t>
  </si>
  <si>
    <t>Itrakonazol</t>
  </si>
  <si>
    <t>56067</t>
  </si>
  <si>
    <t>SPORANOX</t>
  </si>
  <si>
    <t>POR SOL 1X150ML</t>
  </si>
  <si>
    <t>202701</t>
  </si>
  <si>
    <t>POR TBL ENT 90X20MG</t>
  </si>
  <si>
    <t>Kalcitriol</t>
  </si>
  <si>
    <t>14935</t>
  </si>
  <si>
    <t>ROCALTROL 0,25 MCG</t>
  </si>
  <si>
    <t>POR CPS MOL 30X0.25RG</t>
  </si>
  <si>
    <t>180174</t>
  </si>
  <si>
    <t>CANESTEN GYN 6 DNÍ</t>
  </si>
  <si>
    <t>VAG CRM 1X35GM+APL</t>
  </si>
  <si>
    <t>155782</t>
  </si>
  <si>
    <t>POR TBL NOB 100</t>
  </si>
  <si>
    <t>132612</t>
  </si>
  <si>
    <t>186191</t>
  </si>
  <si>
    <t>Levetiracetam</t>
  </si>
  <si>
    <t>193738</t>
  </si>
  <si>
    <t>KEPPRA 500 MG</t>
  </si>
  <si>
    <t>POR TBL FLM 100X1X500MG</t>
  </si>
  <si>
    <t>147456</t>
  </si>
  <si>
    <t>POR TBL NOB 100X112RG I</t>
  </si>
  <si>
    <t>187427</t>
  </si>
  <si>
    <t>POR TBL NOB 100X100RG II</t>
  </si>
  <si>
    <t>Lidokain</t>
  </si>
  <si>
    <t>107495</t>
  </si>
  <si>
    <t>DOBEXIL H UNG</t>
  </si>
  <si>
    <t>RCT UNG 1X20GM</t>
  </si>
  <si>
    <t>201704</t>
  </si>
  <si>
    <t>DOBEXIL H SUP</t>
  </si>
  <si>
    <t>RCT SUP 10</t>
  </si>
  <si>
    <t>198697</t>
  </si>
  <si>
    <t>Mefenoxalon</t>
  </si>
  <si>
    <t>DORSIFLEX 200 MG</t>
  </si>
  <si>
    <t>12354</t>
  </si>
  <si>
    <t>187983</t>
  </si>
  <si>
    <t>49807</t>
  </si>
  <si>
    <t>ESPRITAL 45</t>
  </si>
  <si>
    <t>POR TBL FLM 30X45MG</t>
  </si>
  <si>
    <t>32060</t>
  </si>
  <si>
    <t>Norfloxacin</t>
  </si>
  <si>
    <t>93465</t>
  </si>
  <si>
    <t>NOLICIN</t>
  </si>
  <si>
    <t>POR TBL FLM 20X400MG</t>
  </si>
  <si>
    <t>21353</t>
  </si>
  <si>
    <t>ONDANSETRON-TEVA 8 MG</t>
  </si>
  <si>
    <t>POR TBL FLM 10X8MG I</t>
  </si>
  <si>
    <t>120795</t>
  </si>
  <si>
    <t>POR TBL NOB 90X4MG</t>
  </si>
  <si>
    <t>170679</t>
  </si>
  <si>
    <t>AMLESSA 8 MG/5 MG</t>
  </si>
  <si>
    <t>186149</t>
  </si>
  <si>
    <t>AGOLUTIN</t>
  </si>
  <si>
    <t>INJ 5X2ML/60MG</t>
  </si>
  <si>
    <t>Spazmolytika, psycholeptika a analgetika v kombinaci</t>
  </si>
  <si>
    <t>91261</t>
  </si>
  <si>
    <t>SPASMOPAN</t>
  </si>
  <si>
    <t>RCT SUP 5</t>
  </si>
  <si>
    <t>51814</t>
  </si>
  <si>
    <t>TANYZ</t>
  </si>
  <si>
    <t>POR CPS RDR 30X0,4MG</t>
  </si>
  <si>
    <t>207067</t>
  </si>
  <si>
    <t>TIANEPTIN MYLAN 12,5 MG</t>
  </si>
  <si>
    <t>POR TBL FLM 90X12.5MG I</t>
  </si>
  <si>
    <t>Tolperison</t>
  </si>
  <si>
    <t>MYDOCALM 150 MG</t>
  </si>
  <si>
    <t>12688</t>
  </si>
  <si>
    <t>192721</t>
  </si>
  <si>
    <t>TRAMYLPA 37,5 MG/325 MG</t>
  </si>
  <si>
    <t>179334</t>
  </si>
  <si>
    <t>POR TBL FLM 100</t>
  </si>
  <si>
    <t>17927</t>
  </si>
  <si>
    <t>POR TBL FLM 40</t>
  </si>
  <si>
    <t>192724</t>
  </si>
  <si>
    <t>192728</t>
  </si>
  <si>
    <t>2828</t>
  </si>
  <si>
    <t>TRIAMCINOLON LÉČIVA CRM</t>
  </si>
  <si>
    <t>DRM CRM 1X10GM/10MG</t>
  </si>
  <si>
    <t>2829</t>
  </si>
  <si>
    <t>TRIAMCINOLON LÉČIVA UNG</t>
  </si>
  <si>
    <t>DRM UNG 1X10GM</t>
  </si>
  <si>
    <t>16461</t>
  </si>
  <si>
    <t>EXCIPIAL U HYDROLOTIO</t>
  </si>
  <si>
    <t>Valsartan a diuretika</t>
  </si>
  <si>
    <t>134285</t>
  </si>
  <si>
    <t>186538</t>
  </si>
  <si>
    <t>9201</t>
  </si>
  <si>
    <t>ISOPTIN 40 MG</t>
  </si>
  <si>
    <t>POR TBL FLM 50X40MG</t>
  </si>
  <si>
    <t>186201</t>
  </si>
  <si>
    <t>POR TBL FLM 100X40MG</t>
  </si>
  <si>
    <t>146895</t>
  </si>
  <si>
    <t>163146</t>
  </si>
  <si>
    <t>146901</t>
  </si>
  <si>
    <t>132619</t>
  </si>
  <si>
    <t>214600</t>
  </si>
  <si>
    <t>180103</t>
  </si>
  <si>
    <t>SYMBICORT TURBUHALER 100 MIKROGRAMŮ/6 MIKROGRAMŮ/INHALACE</t>
  </si>
  <si>
    <t>INH PLV 2X120DÁV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</si>
  <si>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</si>
  <si>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</si>
  <si>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</si>
  <si>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</si>
  <si>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</si>
  <si>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</si>
  <si>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82045</t>
  </si>
  <si>
    <t>KRYTÍ MŘÍŽKA SILIKONOVÁ MEPITEL ONE,289000</t>
  </si>
  <si>
    <t>5X7CM SE SILIKONOVOU VRSTVOU SAFETAC,5KS</t>
  </si>
  <si>
    <t>84129</t>
  </si>
  <si>
    <t>POR TBL NOB 50X400MG</t>
  </si>
  <si>
    <t>155937</t>
  </si>
  <si>
    <t>107868</t>
  </si>
  <si>
    <t>Atorvastatin a amlodipin</t>
  </si>
  <si>
    <t>30550</t>
  </si>
  <si>
    <t>CADUET 10 MG/10 MG</t>
  </si>
  <si>
    <t>Betahistin</t>
  </si>
  <si>
    <t>BETAHISTIN ACTAVIS 16 MG</t>
  </si>
  <si>
    <t>POR TBL NOB 60X16MG</t>
  </si>
  <si>
    <t>132764</t>
  </si>
  <si>
    <t>10224</t>
  </si>
  <si>
    <t>BROMHEXIN 12 KM-KAPKY</t>
  </si>
  <si>
    <t>POR GTT SOL 30ML</t>
  </si>
  <si>
    <t>12495</t>
  </si>
  <si>
    <t>BROMHEXIN 12 BC</t>
  </si>
  <si>
    <t>DRM SOL 1X120ML</t>
  </si>
  <si>
    <t>14807</t>
  </si>
  <si>
    <t>CANESTEN 3</t>
  </si>
  <si>
    <t>VAG CRM 1X20GM+3APL</t>
  </si>
  <si>
    <t>Kyanokobalamin</t>
  </si>
  <si>
    <t>643</t>
  </si>
  <si>
    <t>VITAMIN B12 LÉČIVA 1000 MCG</t>
  </si>
  <si>
    <t>INJ SOL 5X1ML/1000RG</t>
  </si>
  <si>
    <t>26243</t>
  </si>
  <si>
    <t>POR TBL FLM 84X50MG</t>
  </si>
  <si>
    <t>85324</t>
  </si>
  <si>
    <t>POR TBL FLM 60X520MG</t>
  </si>
  <si>
    <t>69192</t>
  </si>
  <si>
    <t>EUTHYROX 150 MIKROGRAMŮ</t>
  </si>
  <si>
    <t>POR TBL NOB 50X150RG</t>
  </si>
  <si>
    <t>Medroxyprogesteron</t>
  </si>
  <si>
    <t>58392</t>
  </si>
  <si>
    <t>PROVERA 100 MG</t>
  </si>
  <si>
    <t>53143</t>
  </si>
  <si>
    <t>POR SUS 1X120ML</t>
  </si>
  <si>
    <t>Methylprednisolon</t>
  </si>
  <si>
    <t>40373</t>
  </si>
  <si>
    <t>MEDROL 16 MG</t>
  </si>
  <si>
    <t>POR TBL NOB 50X16MG</t>
  </si>
  <si>
    <t>92628</t>
  </si>
  <si>
    <t>PANZYTRAT 25 000</t>
  </si>
  <si>
    <t>POR CPS DUR 50-PLAST</t>
  </si>
  <si>
    <t>14810</t>
  </si>
  <si>
    <t>POR CPS ETD 20</t>
  </si>
  <si>
    <t>115396</t>
  </si>
  <si>
    <t>HELICID 10 ZENTIVA</t>
  </si>
  <si>
    <t>POR CPS ETD 90X10MG</t>
  </si>
  <si>
    <t>25363</t>
  </si>
  <si>
    <t>10554</t>
  </si>
  <si>
    <t>LACIDOFIL</t>
  </si>
  <si>
    <t>POR CPS DUR 45</t>
  </si>
  <si>
    <t>5935</t>
  </si>
  <si>
    <t>POR TBL PRO 28X10MG</t>
  </si>
  <si>
    <t>49122</t>
  </si>
  <si>
    <t>33474</t>
  </si>
  <si>
    <t>33488</t>
  </si>
  <si>
    <t>NUTRIDRINK PROTEIN S PŘÍCHUTÍ VANILKOVOU</t>
  </si>
  <si>
    <t>33751</t>
  </si>
  <si>
    <t>NUTRIDRINK CREME S PŘÍCHUTÍ ČOKOLÁDOVOU</t>
  </si>
  <si>
    <t>33418</t>
  </si>
  <si>
    <t>NUTRIDRINK COMPACT S PŘÍCHUTÍ JAHODOVOU</t>
  </si>
  <si>
    <t>33419</t>
  </si>
  <si>
    <t>NUTRIDRINK COMPACT S PŘÍCHUTÍ BANÁNOVOU</t>
  </si>
  <si>
    <t>33850</t>
  </si>
  <si>
    <t>NUTRIDRINK PROTEIN S PŘÍCHUTÍ ČOKOLÁDOVOU</t>
  </si>
  <si>
    <t>33851</t>
  </si>
  <si>
    <t>33852</t>
  </si>
  <si>
    <t>166420</t>
  </si>
  <si>
    <t>POR TBL NOB 28X1MG</t>
  </si>
  <si>
    <t>20583</t>
  </si>
  <si>
    <t>POR CPS MOL 50X40MG</t>
  </si>
  <si>
    <t>201609</t>
  </si>
  <si>
    <t>164889</t>
  </si>
  <si>
    <t>POR TBL FLM 180</t>
  </si>
  <si>
    <t>154716</t>
  </si>
  <si>
    <t>168838</t>
  </si>
  <si>
    <t>DASSELTA 5 MG</t>
  </si>
  <si>
    <t>27899</t>
  </si>
  <si>
    <t>28841</t>
  </si>
  <si>
    <t>POR SOL 1X225ML LŽIČKA</t>
  </si>
  <si>
    <t>POR TBL RET 60X60MG B</t>
  </si>
  <si>
    <t>41825</t>
  </si>
  <si>
    <t>POR TBL RET 60X90MG</t>
  </si>
  <si>
    <t>119672</t>
  </si>
  <si>
    <t>DICLOFENAC DUO PHARMASWISS 75 MG</t>
  </si>
  <si>
    <t>POR CPS RDR 30X75MG</t>
  </si>
  <si>
    <t>46622</t>
  </si>
  <si>
    <t>UNO</t>
  </si>
  <si>
    <t>POR TBL PRO 50X150MG</t>
  </si>
  <si>
    <t>132660</t>
  </si>
  <si>
    <t>Drospirenon a ethinylestradiol</t>
  </si>
  <si>
    <t>175973</t>
  </si>
  <si>
    <t>SYLVIANE 0,03 MG/3 MG POTAHOVANÉ TABLETY</t>
  </si>
  <si>
    <t>POR TBL FLM 3X21</t>
  </si>
  <si>
    <t>Escitalopram</t>
  </si>
  <si>
    <t>95249</t>
  </si>
  <si>
    <t>QUAMATEL 20 MG</t>
  </si>
  <si>
    <t>POR TBL FLM 56X20MG</t>
  </si>
  <si>
    <t>Fenofibrát</t>
  </si>
  <si>
    <t>11013</t>
  </si>
  <si>
    <t>POR CPS DUR 60X267MG</t>
  </si>
  <si>
    <t>24862</t>
  </si>
  <si>
    <t>FENTANYL-RATIOPHARM 75 MCG/H</t>
  </si>
  <si>
    <t>DRM EMP TDR 5X12.375MG</t>
  </si>
  <si>
    <t>19121</t>
  </si>
  <si>
    <t>POR TBL NOB 100X20 MG</t>
  </si>
  <si>
    <t>180825</t>
  </si>
  <si>
    <t>21579</t>
  </si>
  <si>
    <t>PALLADONE-SR 16 MG</t>
  </si>
  <si>
    <t>POR CPS PRO 30X16MG</t>
  </si>
  <si>
    <t>21583</t>
  </si>
  <si>
    <t>POR CPS PRO 60X16MG</t>
  </si>
  <si>
    <t>94460</t>
  </si>
  <si>
    <t>BONEFOS 400 MG</t>
  </si>
  <si>
    <t>POR CPS DUR 100X400MG</t>
  </si>
  <si>
    <t>132822</t>
  </si>
  <si>
    <t>Lerkanidipin</t>
  </si>
  <si>
    <t>169628</t>
  </si>
  <si>
    <t>POR TBL FLM 98X10MG</t>
  </si>
  <si>
    <t>145173</t>
  </si>
  <si>
    <t>ZENARO 5 MG</t>
  </si>
  <si>
    <t>POR TBL FLM 28X5MG I</t>
  </si>
  <si>
    <t>202860</t>
  </si>
  <si>
    <t>HELICID 40 MG</t>
  </si>
  <si>
    <t>POR CPS ETD 90X40MG IV SKLO</t>
  </si>
  <si>
    <t>202856</t>
  </si>
  <si>
    <t>POR CPS ETD 30X40MG II SKLO</t>
  </si>
  <si>
    <t>Oxazepam</t>
  </si>
  <si>
    <t>1940</t>
  </si>
  <si>
    <t>OXAZEPAM LÉČIVA</t>
  </si>
  <si>
    <t>138527</t>
  </si>
  <si>
    <t>180645</t>
  </si>
  <si>
    <t>POR TBL ENT 90X40MG II</t>
  </si>
  <si>
    <t>101233</t>
  </si>
  <si>
    <t>POR TBL FLM 90X10 MG</t>
  </si>
  <si>
    <t>Perindopril a diuretika</t>
  </si>
  <si>
    <t>161623</t>
  </si>
  <si>
    <t>PRENEWEL 8 MG/2,5 MG</t>
  </si>
  <si>
    <t>148074</t>
  </si>
  <si>
    <t>POR TBL FLM 90X20MG</t>
  </si>
  <si>
    <t>15421</t>
  </si>
  <si>
    <t>SERTRALIN 100 GENERICON</t>
  </si>
  <si>
    <t>POR TBL FLM 30X100MG</t>
  </si>
  <si>
    <t>146890</t>
  </si>
  <si>
    <t>*4999</t>
  </si>
  <si>
    <t>Norethisteron a estrogen</t>
  </si>
  <si>
    <t>46646</t>
  </si>
  <si>
    <t>ACTIVELLE</t>
  </si>
  <si>
    <t>POR TBL FLM 3X28=84</t>
  </si>
  <si>
    <t>85524</t>
  </si>
  <si>
    <t>AMOKSIKLAV 375 MG</t>
  </si>
  <si>
    <t>26330</t>
  </si>
  <si>
    <t>41799</t>
  </si>
  <si>
    <t>POR TBL RET 30X60MG B</t>
  </si>
  <si>
    <t>15539</t>
  </si>
  <si>
    <t>OLFEN-100 SR</t>
  </si>
  <si>
    <t>POR CPS PRO 20X100MG</t>
  </si>
  <si>
    <t>185471</t>
  </si>
  <si>
    <t>Jiná imunostimulancia</t>
  </si>
  <si>
    <t>55676</t>
  </si>
  <si>
    <t>RIBOMUNYL</t>
  </si>
  <si>
    <t>114067</t>
  </si>
  <si>
    <t>16464</t>
  </si>
  <si>
    <t>EXCIPIAL MAST</t>
  </si>
  <si>
    <t>162083</t>
  </si>
  <si>
    <t>47477</t>
  </si>
  <si>
    <t>Jinanový list (Ginkgo biloba)</t>
  </si>
  <si>
    <t>75124</t>
  </si>
  <si>
    <t>TEBOKAN 40 MG</t>
  </si>
  <si>
    <t>Levonorgestrel</t>
  </si>
  <si>
    <t>59377</t>
  </si>
  <si>
    <t>POSTINOR-2</t>
  </si>
  <si>
    <t>POR TBL NOB 2X0.75MG</t>
  </si>
  <si>
    <t>Temozolomid</t>
  </si>
  <si>
    <t>183522</t>
  </si>
  <si>
    <t>TEMOZOLOMIDE GLENMARK 100 MG TVRDÉ TOBOLKY</t>
  </si>
  <si>
    <t>POR CPS DUR 5X100MG</t>
  </si>
  <si>
    <t>183530</t>
  </si>
  <si>
    <t>TEMOZOLOMIDE GLENMARK 250 MG TVRDÉ TOBOLKY</t>
  </si>
  <si>
    <t>POR CPS DUR 5X250MG</t>
  </si>
  <si>
    <t>183524</t>
  </si>
  <si>
    <t>TEMOZOLOMIDE GLENMARK 140 MG TVRDÉ TOBOLKY</t>
  </si>
  <si>
    <t>POR CPS DUR 5X140MG</t>
  </si>
  <si>
    <t>183521</t>
  </si>
  <si>
    <t>183518</t>
  </si>
  <si>
    <t>TEMOZOLOMIDE GLENMARK 20 MG TVRDÉ TOBOLKY</t>
  </si>
  <si>
    <t>POR CPS DUR 5X20MG</t>
  </si>
  <si>
    <t>183525</t>
  </si>
  <si>
    <t>183531</t>
  </si>
  <si>
    <t>28839</t>
  </si>
  <si>
    <t>POR SOL 1X120ML LŽIČKA</t>
  </si>
  <si>
    <t>92034</t>
  </si>
  <si>
    <t>DEPAKINE CHRONO 300 MG SÉCABLE</t>
  </si>
  <si>
    <t>POR TBL RET 100X300MG</t>
  </si>
  <si>
    <t>56694</t>
  </si>
  <si>
    <t>MCP HEXAL 10</t>
  </si>
  <si>
    <t>24847</t>
  </si>
  <si>
    <t>FENTANYL-RATIOPHARM 25 MCG/H</t>
  </si>
  <si>
    <t>DRM EMP TDR 10X4.125MG</t>
  </si>
  <si>
    <t>24871</t>
  </si>
  <si>
    <t>FENTANYL-RATIOPHARM 100 MCG/H</t>
  </si>
  <si>
    <t>DRM EMP TDR 10X16,5MG</t>
  </si>
  <si>
    <t>Amorolfin</t>
  </si>
  <si>
    <t>45304</t>
  </si>
  <si>
    <t>LOCERYL 5% LÉČIVÝ LAK NA NEHTY</t>
  </si>
  <si>
    <t>DRM LAC UGC 1X2.5ML</t>
  </si>
  <si>
    <t>2949</t>
  </si>
  <si>
    <t>ATENOLOL AL 50</t>
  </si>
  <si>
    <t>POR TBL NOB 30X50MG</t>
  </si>
  <si>
    <t>47028</t>
  </si>
  <si>
    <t>LOCOID LIPOCREAM 0,1%</t>
  </si>
  <si>
    <t>201970</t>
  </si>
  <si>
    <t>DRM UNG 1X15GM 2%</t>
  </si>
  <si>
    <t>124339</t>
  </si>
  <si>
    <t>132526</t>
  </si>
  <si>
    <t>HELICID 10</t>
  </si>
  <si>
    <t>POR CPS ETD 28X10MG</t>
  </si>
  <si>
    <t>Takrolimus</t>
  </si>
  <si>
    <t>27312</t>
  </si>
  <si>
    <t>PROTOPIC 0.1% MAST</t>
  </si>
  <si>
    <t>27314</t>
  </si>
  <si>
    <t>PROTOPIC 0.03% MAST</t>
  </si>
  <si>
    <t>183519</t>
  </si>
  <si>
    <t>17925</t>
  </si>
  <si>
    <t>Retinol (vitamin A)</t>
  </si>
  <si>
    <t>347</t>
  </si>
  <si>
    <t>VITAMIN A-SLOVAKOFARMA</t>
  </si>
  <si>
    <t>POR CPS MOL 50X30KU</t>
  </si>
  <si>
    <t>81959</t>
  </si>
  <si>
    <t>5X5CM,10KS</t>
  </si>
  <si>
    <t>80717</t>
  </si>
  <si>
    <t>KRYTÍ SAMOLEPÍCÍ MEPILEX BORDER</t>
  </si>
  <si>
    <t>7,5X7,5CM SE SILIKONOVOU VRSTVOU SAFETAC,5KS</t>
  </si>
  <si>
    <t>2720</t>
  </si>
  <si>
    <t>ATENOLOL AL 100</t>
  </si>
  <si>
    <t>2951</t>
  </si>
  <si>
    <t>POR TBL NOB 100X50MG</t>
  </si>
  <si>
    <t>17168</t>
  </si>
  <si>
    <t>BELOSALIC</t>
  </si>
  <si>
    <t>DRM SOL 50ML</t>
  </si>
  <si>
    <t>Betamethason a antiinfektiva</t>
  </si>
  <si>
    <t>91712</t>
  </si>
  <si>
    <t>GARASONE</t>
  </si>
  <si>
    <t>OPH+AUR GTT SOL 1X5ML</t>
  </si>
  <si>
    <t>Bimatoprost</t>
  </si>
  <si>
    <t>167415</t>
  </si>
  <si>
    <t>LUMIGAN 0,1 MG/ML</t>
  </si>
  <si>
    <t>LUMIGAN 0,3 MG/ML</t>
  </si>
  <si>
    <t>155686</t>
  </si>
  <si>
    <t>66263</t>
  </si>
  <si>
    <t>Ciklopirox</t>
  </si>
  <si>
    <t>76152</t>
  </si>
  <si>
    <t>BATRAFEN ROZTOK</t>
  </si>
  <si>
    <t>DRM SOL 1X20ML</t>
  </si>
  <si>
    <t>66196</t>
  </si>
  <si>
    <t>YADINE</t>
  </si>
  <si>
    <t>66195</t>
  </si>
  <si>
    <t>Chlormadinon a ethinylestradiol</t>
  </si>
  <si>
    <t>132692</t>
  </si>
  <si>
    <t>BELARA</t>
  </si>
  <si>
    <t>Mometason</t>
  </si>
  <si>
    <t>183840</t>
  </si>
  <si>
    <t>MOMETASON FUROÁT CIPLA 50 MIKROGRAMŮ/DÁVKU</t>
  </si>
  <si>
    <t>NAS SPR SUS 140X50RG</t>
  </si>
  <si>
    <t>Nafazolin</t>
  </si>
  <si>
    <t>SANORIN EMULZE</t>
  </si>
  <si>
    <t>NAS GTT EML 1X10ML</t>
  </si>
  <si>
    <t>Paroxetin</t>
  </si>
  <si>
    <t>107847</t>
  </si>
  <si>
    <t>APO-PAROX</t>
  </si>
  <si>
    <t>124101</t>
  </si>
  <si>
    <t>PRESTANCE 5 MG/10 MG</t>
  </si>
  <si>
    <t>191950</t>
  </si>
  <si>
    <t>POR TBL RET 7 I</t>
  </si>
  <si>
    <t>125641</t>
  </si>
  <si>
    <t>POR TBL NOB 90X1MG</t>
  </si>
  <si>
    <t>Spiramycin</t>
  </si>
  <si>
    <t>64938</t>
  </si>
  <si>
    <t>ROVAMYCINE 3 M.I.U.</t>
  </si>
  <si>
    <t>POR TBL FLM 16X3MU</t>
  </si>
  <si>
    <t>82046</t>
  </si>
  <si>
    <t>KRYTÍ MŘÍŽKA SILIKONOVÁ MEPITEL ONE,289200</t>
  </si>
  <si>
    <t>8X10CM SE SILIKONOVOU VRSTVOU SAFETAC,5KS</t>
  </si>
  <si>
    <t>41794</t>
  </si>
  <si>
    <t>POR TBL RET 20X90MG B</t>
  </si>
  <si>
    <t>Finasterid</t>
  </si>
  <si>
    <t>107594</t>
  </si>
  <si>
    <t>POR TBL FLM 30X5MG BLI P</t>
  </si>
  <si>
    <t>Natamycin</t>
  </si>
  <si>
    <t>VAG GLB 3X100MG</t>
  </si>
  <si>
    <t>187541</t>
  </si>
  <si>
    <t>ALOZEX 1 MG POTAHOVANÉ TABLETY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</si>
  <si>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</si>
  <si>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</si>
  <si>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</si>
  <si>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</si>
  <si>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</si>
  <si>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L02BG03 - Anastrozol</t>
  </si>
  <si>
    <t>J01MA02 - Ciprofloxacin</t>
  </si>
  <si>
    <t>L03AB04 - Interferon alfa-2a</t>
  </si>
  <si>
    <t>L02BB03 - Bikalutamid</t>
  </si>
  <si>
    <t>N02AE01 - Buprenorfin</t>
  </si>
  <si>
    <t>N03AX14 - Levetiracetam</t>
  </si>
  <si>
    <t>C07AG02 - Karvedilol</t>
  </si>
  <si>
    <t>C10BX03 - Atorvastatin a amlodipin</t>
  </si>
  <si>
    <t>C02AC05 - Moxonidin</t>
  </si>
  <si>
    <t>L02BG06 - Exemestan</t>
  </si>
  <si>
    <t>M01AC06 - Meloxikam</t>
  </si>
  <si>
    <t>R06AE09 - Levocetirizin</t>
  </si>
  <si>
    <t>M05BA04 - Kyselina alendronová</t>
  </si>
  <si>
    <t>B01AA03 - Warfarin</t>
  </si>
  <si>
    <t>N06AB05 - Paroxetin</t>
  </si>
  <si>
    <t>L01AX03 - Temozolomid</t>
  </si>
  <si>
    <t>L01BC06 - Kapecitabin</t>
  </si>
  <si>
    <t>L02BA01 - Tamoxifen</t>
  </si>
  <si>
    <t>R03AK06 - Salmeterol a flutikason</t>
  </si>
  <si>
    <t>J01DC02 - Cefuroxim</t>
  </si>
  <si>
    <t>C02AC05</t>
  </si>
  <si>
    <t>L01BC06</t>
  </si>
  <si>
    <t>L02BA01</t>
  </si>
  <si>
    <t>L02BB03</t>
  </si>
  <si>
    <t>L02BG03</t>
  </si>
  <si>
    <t>L03AB04</t>
  </si>
  <si>
    <t>N02AE01</t>
  </si>
  <si>
    <t>L01AX03</t>
  </si>
  <si>
    <t>R03AK06</t>
  </si>
  <si>
    <t>R06AE09</t>
  </si>
  <si>
    <t>L02BG06</t>
  </si>
  <si>
    <t>M01AC06</t>
  </si>
  <si>
    <t>N06AB05</t>
  </si>
  <si>
    <t>M05BA04</t>
  </si>
  <si>
    <t>J01MA02</t>
  </si>
  <si>
    <t>B01AA03</t>
  </si>
  <si>
    <t>C07AG02</t>
  </si>
  <si>
    <t>J01DC02</t>
  </si>
  <si>
    <t>N03AX14</t>
  </si>
  <si>
    <t>C10BX03</t>
  </si>
  <si>
    <t>Přehled plnění PL - Preskripce léčivých přípravků - orientační přehled</t>
  </si>
  <si>
    <t>2101</t>
  </si>
  <si>
    <t>vedení klinického pracoviště</t>
  </si>
  <si>
    <t>vedení klinického pracoviště Celkem</t>
  </si>
  <si>
    <t>2103</t>
  </si>
  <si>
    <t>Národní onkologický registr - NOR</t>
  </si>
  <si>
    <t>Národní onkologický registr - NOR Celkem</t>
  </si>
  <si>
    <t>ZA004</t>
  </si>
  <si>
    <t>Obvaz elastický síťový pruban č. 5 427305</t>
  </si>
  <si>
    <t>ZA006</t>
  </si>
  <si>
    <t>Obvaz elastický síťový pruban č. 8 427308</t>
  </si>
  <si>
    <t>ZA315</t>
  </si>
  <si>
    <t>Kompresa NT 5 x 5 cm / 2 ks sterilní 26501</t>
  </si>
  <si>
    <t>ZA316</t>
  </si>
  <si>
    <t>Krytí mepitel 7,5 x 10 cm bal. á 10 ks 290710</t>
  </si>
  <si>
    <t>ZA318</t>
  </si>
  <si>
    <t>Náplast transpore 1,25 cm x 9,14 m 1527-0</t>
  </si>
  <si>
    <t>ZA320</t>
  </si>
  <si>
    <t>Kompresa gáza 5 x 5 cm / 100 ks nest. 06001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</si>
  <si>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</si>
  <si>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</si>
  <si>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</si>
  <si>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</si>
  <si>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</si>
  <si>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</si>
  <si>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ZA446</t>
  </si>
  <si>
    <t>Vata buničitá přířezy 20 x 30 cm 1230200129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</si>
  <si>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</si>
  <si>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</si>
  <si>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</si>
  <si>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</si>
  <si>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</si>
  <si>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</si>
  <si>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</si>
  <si>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</si>
  <si>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</si>
  <si>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</si>
  <si>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ZA562</t>
  </si>
  <si>
    <t>Náplast cosmopor i. v. 6 x 8 cm 9008054</t>
  </si>
  <si>
    <t>ZA575</t>
  </si>
  <si>
    <t>Set sterilní pro žilní katetrizaci-basic Mediset 4552732</t>
  </si>
  <si>
    <t>ZA576</t>
  </si>
  <si>
    <t>Set sterilní pro močovou katetrizaci Mediset bal. á 20 ks 4552710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</si>
  <si>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</si>
  <si>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</si>
  <si>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</si>
  <si>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</si>
  <si>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</si>
  <si>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</si>
  <si>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</si>
  <si>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</si>
  <si>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</si>
  <si>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</si>
  <si>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ZE108</t>
  </si>
  <si>
    <t>Krytí mepilex lite 10 x 10 cm bal. á 10 ks 284100-01</t>
  </si>
  <si>
    <t>ZH012</t>
  </si>
  <si>
    <t>Náplast micropore 2,50 cm x 5,00 m 840W</t>
  </si>
  <si>
    <t>ZI599</t>
  </si>
  <si>
    <t>Náplast curapor 10 x   8 cm 22121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</si>
  <si>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</si>
  <si>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</si>
  <si>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</si>
  <si>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</si>
  <si>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ZL663</t>
  </si>
  <si>
    <t>Krytí mastný tyl pharmatull 10 x 10 cm bal. á 10 ks P-Tull1010</t>
  </si>
  <si>
    <t>ZL996</t>
  </si>
  <si>
    <t>Obinadlo hyrofilní sterilní  8 cm x 5 m  004310182</t>
  </si>
  <si>
    <t>ZL662</t>
  </si>
  <si>
    <t>Krytí mastný tyl pharmatull   5 x   5 cm bal. á 10 ks P-Tull5050</t>
  </si>
  <si>
    <t>ZL997</t>
  </si>
  <si>
    <t>Obinadlo hyrofilní sterilní 10 cm x 5 m  004310174</t>
  </si>
  <si>
    <t>ZL999</t>
  </si>
  <si>
    <t>Rychloobvaz 8 x 4 cm / 3 ks ( pro obj. 1 kus = 3 náplasti) 001445510</t>
  </si>
  <si>
    <t>ZD634</t>
  </si>
  <si>
    <t>Krytí mepilex border sacrum 23 x 23 cm bal. á 5 ks 282400-01</t>
  </si>
  <si>
    <t>ZE894</t>
  </si>
  <si>
    <t>Krytí mepilex transfer Ag 7,5 x 8,5 cm bal. á 10 ks 394000</t>
  </si>
  <si>
    <t>ZF454</t>
  </si>
  <si>
    <t>Obinadlo elastické lenkideal krátkotažné 12 cm x 5 m bal. á 10 ks 19584</t>
  </si>
  <si>
    <t>ZA727</t>
  </si>
  <si>
    <t>Kontejner 30 ml sterilní 331690251750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</si>
  <si>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</si>
  <si>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</si>
  <si>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</si>
  <si>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</si>
  <si>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</si>
  <si>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</si>
  <si>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</si>
  <si>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</si>
  <si>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</si>
  <si>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</si>
  <si>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</si>
  <si>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</si>
  <si>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</si>
  <si>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</si>
  <si>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</si>
  <si>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</si>
  <si>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</si>
  <si>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 bal. á 100 ks DIS7575</t>
  </si>
  <si>
    <t>ZB249</t>
  </si>
  <si>
    <t>Sáček močový s křížovou výpustí 2000 ml ZAR-TNU201601</t>
  </si>
  <si>
    <t>ZB386</t>
  </si>
  <si>
    <t>Kanyla ET 7,5 s manžetou 9475E</t>
  </si>
  <si>
    <t>ZB588</t>
  </si>
  <si>
    <t>Vzduchovod nosní PVC 8,5/11 KVS 321034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</si>
  <si>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</si>
  <si>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</si>
  <si>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</si>
  <si>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</si>
  <si>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</si>
  <si>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</si>
  <si>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</si>
  <si>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</si>
  <si>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</si>
  <si>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</si>
  <si>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</si>
  <si>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</si>
  <si>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</si>
  <si>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</si>
  <si>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</si>
  <si>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</si>
  <si>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</si>
  <si>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</si>
  <si>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</si>
  <si>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</si>
  <si>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</si>
  <si>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</si>
  <si>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</si>
  <si>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</si>
  <si>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</si>
  <si>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</si>
  <si>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</si>
  <si>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</si>
  <si>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</si>
  <si>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</si>
  <si>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</si>
  <si>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</si>
  <si>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</si>
  <si>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</si>
  <si>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</si>
  <si>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</si>
  <si>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</si>
  <si>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</si>
  <si>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</si>
  <si>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</si>
  <si>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</si>
  <si>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</si>
  <si>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</si>
  <si>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</si>
  <si>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</si>
  <si>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</si>
  <si>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</si>
  <si>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</si>
  <si>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</si>
  <si>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</si>
  <si>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</si>
  <si>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</si>
  <si>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</si>
  <si>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</si>
  <si>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</si>
  <si>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</si>
  <si>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</si>
  <si>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</si>
  <si>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</si>
  <si>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</si>
  <si>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ZK798</t>
  </si>
  <si>
    <t>Zátka combi modrá 4495152</t>
  </si>
  <si>
    <t>ZK799</t>
  </si>
  <si>
    <t>Zátka combi červená 4495101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</si>
  <si>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</si>
  <si>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</si>
  <si>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</si>
  <si>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</si>
  <si>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</si>
  <si>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</si>
  <si>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ZB587</t>
  </si>
  <si>
    <t>Vzduchovod nosní PVC 8,0/10 KVS 579210</t>
  </si>
  <si>
    <t>ZB589</t>
  </si>
  <si>
    <t>Vzduchovod nosní PVC 9,5/12 579212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</si>
  <si>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</si>
  <si>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</si>
  <si>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</si>
  <si>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</si>
  <si>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</si>
  <si>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</si>
  <si>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</si>
  <si>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</si>
  <si>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</si>
  <si>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</si>
  <si>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</si>
  <si>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</si>
  <si>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</si>
  <si>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</si>
  <si>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</si>
  <si>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</si>
  <si>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</si>
  <si>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</si>
  <si>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</si>
  <si>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</si>
  <si>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ZB768</t>
  </si>
  <si>
    <t>Jehla vakuová 216/38 mm zelená 450076</t>
  </si>
  <si>
    <t>ZB769</t>
  </si>
  <si>
    <t>Jehla vakuová 206/38 mm žlutá 450077</t>
  </si>
  <si>
    <t>ZB854</t>
  </si>
  <si>
    <t>Jehla surecan 90°G20 žlutá zahnutá 25 mm ke krátkodobé infuzi bal. á 50 ks 4439945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</si>
  <si>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</si>
  <si>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</si>
  <si>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</si>
  <si>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</si>
  <si>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</si>
  <si>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</si>
  <si>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</si>
  <si>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</si>
  <si>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</si>
  <si>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</si>
  <si>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</si>
  <si>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</si>
  <si>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</si>
  <si>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</si>
  <si>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</si>
  <si>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</si>
  <si>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ZD533</t>
  </si>
  <si>
    <t>Port polysulfon-titanový slim 6F 21-4083-24</t>
  </si>
  <si>
    <t>ZB173</t>
  </si>
  <si>
    <t>Maska kyslíková s hadičkou a nosní svorkou dospělá H-103013, OS/100</t>
  </si>
  <si>
    <t>ZA321</t>
  </si>
  <si>
    <t>Kompresa gáza 7,5 cm x 7,5 cm / 100 ks 17 nití, 8 vrstev 06002</t>
  </si>
  <si>
    <t>ZA338</t>
  </si>
  <si>
    <t>Obinadlo hydrofilní   6 cm x   5 m 13005</t>
  </si>
  <si>
    <t>ZA339</t>
  </si>
  <si>
    <t>Obinadlo hydrofilní   8 cm x   5 m 13006</t>
  </si>
  <si>
    <t>ZA509</t>
  </si>
  <si>
    <t>Náplast tegaderm 8,5 cm x 7,0 cm bal. á 100 ks s výřezem 1633</t>
  </si>
  <si>
    <t>ZA547</t>
  </si>
  <si>
    <t>Krytí inadine nepřilnavé 9,5 x 9,5 cm 1/10 SYS01512EE</t>
  </si>
  <si>
    <t>ZA593</t>
  </si>
  <si>
    <t>Tampon stáčený sterilní 20 x 20 cm / 5 ks 28003</t>
  </si>
  <si>
    <t>ZG299</t>
  </si>
  <si>
    <t>Náplast cosmopor steril 10 x 8 cm 900806</t>
  </si>
  <si>
    <t>ZG613</t>
  </si>
  <si>
    <t>Krytí mepitel one 8 x 10 cm  bal. á 5 ks 289200-00</t>
  </si>
  <si>
    <t>ZH011</t>
  </si>
  <si>
    <t>Náplast micropore 1,25 cm x 9,14 m bal. á 24 ks 1530-0</t>
  </si>
  <si>
    <t>ZI600</t>
  </si>
  <si>
    <t>Náplast curapor 10 x 15 cm 22122 ( náhrada za cosmopor )</t>
  </si>
  <si>
    <t>ZI601</t>
  </si>
  <si>
    <t>Náplast curapor 10 x 20 cm 22123 ( náhrada za cosmopor )</t>
  </si>
  <si>
    <t>ZA437</t>
  </si>
  <si>
    <t>Obvaz elastický síťový pruban č. 14 427314</t>
  </si>
  <si>
    <t>ZA791</t>
  </si>
  <si>
    <t>Stříkačka janett 3-dílná 140-160 ml sterilní vyplachovací JNP1543 MED114408</t>
  </si>
  <si>
    <t>ZB764</t>
  </si>
  <si>
    <t>Zkumavka zelená 4 ml 454051</t>
  </si>
  <si>
    <t>ZC906</t>
  </si>
  <si>
    <t>Škrtidlo se sponou pro dospělé 25 x 500 mm KVS25500</t>
  </si>
  <si>
    <t>ZH818</t>
  </si>
  <si>
    <t>Katetr močový foley CH20 180605-000200</t>
  </si>
  <si>
    <t>ZA364</t>
  </si>
  <si>
    <t>Sáček kolostomický draina S mini 75 mm á 30 ks H08560U</t>
  </si>
  <si>
    <t>ZL070</t>
  </si>
  <si>
    <t>Rukavice operační gammex bez pudru PF EnLite vel. 6,0 353382</t>
  </si>
  <si>
    <t>ZM291</t>
  </si>
  <si>
    <t>Rukavice nitril sempercare bez p. S bal. á 200 ks 30802</t>
  </si>
  <si>
    <t>ZA340</t>
  </si>
  <si>
    <t>Obinadlo hydrofilní 12 cm x   5 m 13008</t>
  </si>
  <si>
    <t>ZA429</t>
  </si>
  <si>
    <t>Obinadlo elastické idealtex   8 cm x 5 m 931061</t>
  </si>
  <si>
    <t>ZA557</t>
  </si>
  <si>
    <t>Kompresa gáza sterilní 10 x 20 cm / 5 ks 26013</t>
  </si>
  <si>
    <t>ZB404</t>
  </si>
  <si>
    <t>Náplast cosmos 8 cm x 1 m 5403353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</si>
  <si>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</si>
  <si>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</si>
  <si>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</si>
  <si>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</si>
  <si>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ZF351</t>
  </si>
  <si>
    <t>Náplast transpore bílá 1,25 cm x 9,14 m bal. á 24 ks 1534-0</t>
  </si>
  <si>
    <t>ZL684</t>
  </si>
  <si>
    <t>Náplast santiband standard poinjekční jednotl. baleno 19 mm x 72 mm 652</t>
  </si>
  <si>
    <t>ZL995</t>
  </si>
  <si>
    <t>Obinadlo hyrofilní sterilní  6 cm x 5 m  004310190</t>
  </si>
  <si>
    <t>ZA728</t>
  </si>
  <si>
    <t>Lopatka lékařská nesterilní dřevěná ústní bal. á 100 ks 1320100655</t>
  </si>
  <si>
    <t>ZA733</t>
  </si>
  <si>
    <t>Mandren modrý 4215095</t>
  </si>
  <si>
    <t>ZB231</t>
  </si>
  <si>
    <t>Pinzeta anatomická 14 cm P00894</t>
  </si>
  <si>
    <t>ZB763</t>
  </si>
  <si>
    <t>Zkumavka červená 9 ml 455092</t>
  </si>
  <si>
    <t>ZB772</t>
  </si>
  <si>
    <t>Přechodka adaptér luer 450070</t>
  </si>
  <si>
    <t>ZC766</t>
  </si>
  <si>
    <t>Nůžky chirurgické rovné hrotnaté P00768</t>
  </si>
  <si>
    <t>ZC798</t>
  </si>
  <si>
    <t>Fonendoskop oboustranný 47 mm pro dospělé KVS-30L</t>
  </si>
  <si>
    <t>ZF192</t>
  </si>
  <si>
    <t>Nádoba na kontaminovaný odpad 4 l 15-0004</t>
  </si>
  <si>
    <t>ZJ632</t>
  </si>
  <si>
    <t>Fonendoskop červený bexatec high quality D690023</t>
  </si>
  <si>
    <t>ZD012</t>
  </si>
  <si>
    <t>Válec odměrný 100 ml 632432151130</t>
  </si>
  <si>
    <t>ZG559</t>
  </si>
  <si>
    <t>Set na břišní punkci linemed 06820</t>
  </si>
  <si>
    <t>ZB767</t>
  </si>
  <si>
    <t>Jehla vakuová 226/38 mm černá 450075</t>
  </si>
  <si>
    <t>ZM293</t>
  </si>
  <si>
    <t>Rukavice nitril sempercare bez p. L bal. á 200 ks 30804</t>
  </si>
  <si>
    <t>ZI558</t>
  </si>
  <si>
    <t>Náplast curapor   7 x   5 cm 22120 ( náhrada za cosmopor )</t>
  </si>
  <si>
    <t>ZL790</t>
  </si>
  <si>
    <t>Obvaz sterilní hotový č. 3 A4101144</t>
  </si>
  <si>
    <t>ZM805</t>
  </si>
  <si>
    <t>M-Piece and Filter Kit bal á 20 ks 11-200-08-01</t>
  </si>
  <si>
    <t>ZI759</t>
  </si>
  <si>
    <t>Rukavice vinyl bez p. L á 100 ks EFEKTVR04</t>
  </si>
  <si>
    <t>ZC487</t>
  </si>
  <si>
    <t>Maska k fixaci hlavy P10107-305</t>
  </si>
  <si>
    <t>ZA329</t>
  </si>
  <si>
    <t>Obinadlo fixa crep   6 cm x 4 m 1323100102</t>
  </si>
  <si>
    <t>ZA410</t>
  </si>
  <si>
    <t>Gáza v pásu 7 cm x 40 m, 17 nití 12002</t>
  </si>
  <si>
    <t>ZA502</t>
  </si>
  <si>
    <t>Tampon nesterilní stáčený 30 x 60 cm 1320300406</t>
  </si>
  <si>
    <t>ZA589</t>
  </si>
  <si>
    <t>Tampon sterilní stáčený 30 x 30 cm / 5 ks karton á 1500 ks 28007</t>
  </si>
  <si>
    <t>ZC854</t>
  </si>
  <si>
    <t>Kompresa NT 7,5 x 7,5 cm / 2 ks sterilní 26510</t>
  </si>
  <si>
    <t>ZF352</t>
  </si>
  <si>
    <t>Náplast transpore bílá 2,50 cm x 9,14 m bal. á 12 ks 1534-1</t>
  </si>
  <si>
    <t>ZA707</t>
  </si>
  <si>
    <t>Katetr močový foley 12CH bal. á 12 ks 1125-02</t>
  </si>
  <si>
    <t>ZA755</t>
  </si>
  <si>
    <t>Ochrana ultrazvukových sond - vlhká 9041</t>
  </si>
  <si>
    <t>ZK473</t>
  </si>
  <si>
    <t>Rukavice operační latexové s pudrem ansell medigrip plus vel. 6,0 303502EU (302762)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</si>
  <si>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</si>
  <si>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</si>
  <si>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</si>
  <si>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</si>
  <si>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</si>
  <si>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</si>
  <si>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</si>
  <si>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</si>
  <si>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</si>
  <si>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</si>
  <si>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</si>
  <si>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</si>
  <si>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50115069</t>
  </si>
  <si>
    <t>534 SZM Porty (112 02 101)</t>
  </si>
  <si>
    <t>50115079</t>
  </si>
  <si>
    <t>542 SZM Intenzivní péče (112 02 100)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</si>
  <si>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</si>
  <si>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</si>
  <si>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</si>
  <si>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</si>
  <si>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 xml:space="preserve">    - 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</si>
  <si>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</si>
  <si>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</si>
  <si>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</si>
  <si>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Čížková Magdalena</t>
  </si>
  <si>
    <t>MohelníkováDuchoňová Beatrice</t>
  </si>
  <si>
    <t>Študentová Hana</t>
  </si>
  <si>
    <t>Zdravotní výkony vykázané na pracovišti v rámci ambulantní péče dle lékařů *</t>
  </si>
  <si>
    <t>402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</si>
  <si>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</si>
  <si>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</si>
  <si>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</si>
  <si>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</si>
  <si>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</si>
  <si>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</si>
  <si>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</si>
  <si>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0000516</t>
  </si>
  <si>
    <t>NATRIUM CHLORATUM BIOTIKA SOLUTIO ISOTONICA</t>
  </si>
  <si>
    <t>0001125</t>
  </si>
  <si>
    <t>0002133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</si>
  <si>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</si>
  <si>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</si>
  <si>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</si>
  <si>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</si>
  <si>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</si>
  <si>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</si>
  <si>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0006215</t>
  </si>
  <si>
    <t>DIPHERELINE S.R. 11,25 MG</t>
  </si>
  <si>
    <t>0007981</t>
  </si>
  <si>
    <t>NOVALGIN INJEKCE</t>
  </si>
  <si>
    <t>0009710</t>
  </si>
  <si>
    <t>0011420</t>
  </si>
  <si>
    <t>VINCRISTINE TEVA 1 MG/ML</t>
  </si>
  <si>
    <t>0011421</t>
  </si>
  <si>
    <t>0012320</t>
  </si>
  <si>
    <t>ZOLADEX DEPOT 10,8 MG</t>
  </si>
  <si>
    <t>0012665</t>
  </si>
  <si>
    <t>5-FLUOROURACIL EBEWE</t>
  </si>
  <si>
    <t>0012666</t>
  </si>
  <si>
    <t>0012667</t>
  </si>
  <si>
    <t>0013804</t>
  </si>
  <si>
    <t>0015239</t>
  </si>
  <si>
    <t>0015243</t>
  </si>
  <si>
    <t>0016972</t>
  </si>
  <si>
    <t>ANZATAX 6 MG/ML</t>
  </si>
  <si>
    <t>0016975</t>
  </si>
  <si>
    <t>0017241</t>
  </si>
  <si>
    <t>0025419</t>
  </si>
  <si>
    <t>TARCEVA 100 MG</t>
  </si>
  <si>
    <t>0025555</t>
  </si>
  <si>
    <t>HERCEP</t>
  </si>
  <si>
    <t>0027190</t>
  </si>
  <si>
    <t>SUTENT</t>
  </si>
  <si>
    <t>0027191</t>
  </si>
  <si>
    <t>0027192</t>
  </si>
  <si>
    <t>0027193</t>
  </si>
  <si>
    <t>NEXAVA</t>
  </si>
  <si>
    <t>0028007</t>
  </si>
  <si>
    <t>ZOMETA 4 MG/5 ML</t>
  </si>
  <si>
    <t>0028028</t>
  </si>
  <si>
    <t>GLIVEC</t>
  </si>
  <si>
    <t>0028059</t>
  </si>
  <si>
    <t>FASLODEX 250 MG/5 ML</t>
  </si>
  <si>
    <t>0028197</t>
  </si>
  <si>
    <t>NEULASTA 6 MG</t>
  </si>
  <si>
    <t>0028274</t>
  </si>
  <si>
    <t>0028386</t>
  </si>
  <si>
    <t>0028396</t>
  </si>
  <si>
    <t>AVASTI</t>
  </si>
  <si>
    <t>AVASTIN 25 MG/ML</t>
  </si>
  <si>
    <t>0028397</t>
  </si>
  <si>
    <t>0028761</t>
  </si>
  <si>
    <t>ERBITU</t>
  </si>
  <si>
    <t>0029240</t>
  </si>
  <si>
    <t>TORISE</t>
  </si>
  <si>
    <t>TORISEL 30 MG</t>
  </si>
  <si>
    <t>0029248</t>
  </si>
  <si>
    <t>VECTIB</t>
  </si>
  <si>
    <t>0031739</t>
  </si>
  <si>
    <t>HELICID 40 INF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</si>
  <si>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</si>
  <si>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</si>
  <si>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</si>
  <si>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</si>
  <si>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</si>
  <si>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</si>
  <si>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</si>
  <si>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</si>
  <si>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0056005</t>
  </si>
  <si>
    <t>0056006</t>
  </si>
  <si>
    <t>0056055</t>
  </si>
  <si>
    <t>0065386</t>
  </si>
  <si>
    <t>ZOLADEX DEPOT 3,6 MG</t>
  </si>
  <si>
    <t>0067547</t>
  </si>
  <si>
    <t>0076204</t>
  </si>
  <si>
    <t>TAXOL PRO INJ.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</si>
  <si>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</si>
  <si>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</si>
  <si>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</si>
  <si>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</si>
  <si>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</si>
  <si>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</si>
  <si>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</si>
  <si>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</si>
  <si>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</si>
  <si>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</si>
  <si>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</si>
  <si>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0094882</t>
  </si>
  <si>
    <t>0096885</t>
  </si>
  <si>
    <t>0097682</t>
  </si>
  <si>
    <t>0098197</t>
  </si>
  <si>
    <t>0098203</t>
  </si>
  <si>
    <t>0104242</t>
  </si>
  <si>
    <t>0107681</t>
  </si>
  <si>
    <t>DOXORUBICIN EBEWE 2 MG/ML</t>
  </si>
  <si>
    <t>0107682</t>
  </si>
  <si>
    <t>0117095</t>
  </si>
  <si>
    <t>IRINOTECAN TEVA 20 MG/ML</t>
  </si>
  <si>
    <t>0119618</t>
  </si>
  <si>
    <t>0122494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</si>
  <si>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</si>
  <si>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</si>
  <si>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</si>
  <si>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</si>
  <si>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</si>
  <si>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</si>
  <si>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</si>
  <si>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</si>
  <si>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0130201</t>
  </si>
  <si>
    <t>0139063</t>
  </si>
  <si>
    <t>DOXORUBICIN TEVA 2 MG/ML</t>
  </si>
  <si>
    <t>0139065</t>
  </si>
  <si>
    <t>0139066</t>
  </si>
  <si>
    <t>0149318</t>
  </si>
  <si>
    <t>AFINIT</t>
  </si>
  <si>
    <t>AFINITOR 5 MG</t>
  </si>
  <si>
    <t>0149321</t>
  </si>
  <si>
    <t>0149443</t>
  </si>
  <si>
    <t>JAVLOR</t>
  </si>
  <si>
    <t>0149447</t>
  </si>
  <si>
    <t>0149993</t>
  </si>
  <si>
    <t>0149996</t>
  </si>
  <si>
    <t>0160676</t>
  </si>
  <si>
    <t>GEMCITABIN EBEWE 40 MG/ML</t>
  </si>
  <si>
    <t>0162057</t>
  </si>
  <si>
    <t>0162207</t>
  </si>
  <si>
    <t>0162384</t>
  </si>
  <si>
    <t>0162386</t>
  </si>
  <si>
    <t>0162387</t>
  </si>
  <si>
    <t>0163175</t>
  </si>
  <si>
    <t>0163179</t>
  </si>
  <si>
    <t>METHOTREXATE HOSPIRA 100 MG/ML INJEKČNÍ ROZTOK</t>
  </si>
  <si>
    <t>0163183</t>
  </si>
  <si>
    <t>0163185</t>
  </si>
  <si>
    <t>0163187</t>
  </si>
  <si>
    <t>0163196</t>
  </si>
  <si>
    <t>CARBOPLATIN HOSPIRA 10 MG/ML KONCENTRÁT PRO INFUZN</t>
  </si>
  <si>
    <t>0163197</t>
  </si>
  <si>
    <t>0163198</t>
  </si>
  <si>
    <t>0163199</t>
  </si>
  <si>
    <t>0163307</t>
  </si>
  <si>
    <t>CALCIUM FOLINATE HOSPIRA 10 MG/ML</t>
  </si>
  <si>
    <t>0163310</t>
  </si>
  <si>
    <t>0163318</t>
  </si>
  <si>
    <t>CISPLATIN HOSPIRA 0,5 MG/ML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</si>
  <si>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</si>
  <si>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</si>
  <si>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</si>
  <si>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</si>
  <si>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</si>
  <si>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</si>
  <si>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</si>
  <si>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</si>
  <si>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</si>
  <si>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</si>
  <si>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</si>
  <si>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VOTRIE</t>
  </si>
  <si>
    <t>VOTRIENT 200 MG</t>
  </si>
  <si>
    <t>0167728</t>
  </si>
  <si>
    <t>0168721</t>
  </si>
  <si>
    <t>0169225</t>
  </si>
  <si>
    <t>BREVITAX 6 MG/ML</t>
  </si>
  <si>
    <t>0169227</t>
  </si>
  <si>
    <t>0169228</t>
  </si>
  <si>
    <t>0169459</t>
  </si>
  <si>
    <t>0169460</t>
  </si>
  <si>
    <t>0172173</t>
  </si>
  <si>
    <t>0172174</t>
  </si>
  <si>
    <t>0184316</t>
  </si>
  <si>
    <t>GEMCITABIN TEVA 40 MG/ML</t>
  </si>
  <si>
    <t>0184317</t>
  </si>
  <si>
    <t>0184318</t>
  </si>
  <si>
    <t>0191565</t>
  </si>
  <si>
    <t>BLEOMEDAC</t>
  </si>
  <si>
    <t>0500356</t>
  </si>
  <si>
    <t>TYVERB</t>
  </si>
  <si>
    <t>0500566</t>
  </si>
  <si>
    <t>ZARZIO 30 MU/0,5 ML</t>
  </si>
  <si>
    <t>0500570</t>
  </si>
  <si>
    <t>9999991</t>
  </si>
  <si>
    <t>Nespecifikovany LEK</t>
  </si>
  <si>
    <t>9999997</t>
  </si>
  <si>
    <t>0168322</t>
  </si>
  <si>
    <t>TYVERB 250 MG</t>
  </si>
  <si>
    <t>0500646</t>
  </si>
  <si>
    <t>0500647</t>
  </si>
  <si>
    <t>0168443</t>
  </si>
  <si>
    <t>ZYTIGA</t>
  </si>
  <si>
    <t>0185102</t>
  </si>
  <si>
    <t>YERVOY</t>
  </si>
  <si>
    <t>0185101</t>
  </si>
  <si>
    <t>0193520</t>
  </si>
  <si>
    <t>INLYTA</t>
  </si>
  <si>
    <t>0168043</t>
  </si>
  <si>
    <t>JEVTANA 60 MG</t>
  </si>
  <si>
    <t>JEVTAN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</si>
  <si>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</si>
  <si>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</si>
  <si>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</si>
  <si>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</si>
  <si>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</si>
  <si>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</si>
  <si>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</si>
  <si>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</si>
  <si>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</si>
  <si>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0177660</t>
  </si>
  <si>
    <t>0144562</t>
  </si>
  <si>
    <t>OXALIPLATIN ACCORD 5 MG/ML</t>
  </si>
  <si>
    <t>0181714</t>
  </si>
  <si>
    <t>0144563</t>
  </si>
  <si>
    <t>0055407</t>
  </si>
  <si>
    <t>0168084</t>
  </si>
  <si>
    <t>HALAVE</t>
  </si>
  <si>
    <t>HALAVEN 0.44 MG/ML</t>
  </si>
  <si>
    <t>0155099</t>
  </si>
  <si>
    <t>0104240</t>
  </si>
  <si>
    <t>0124348</t>
  </si>
  <si>
    <t>0155098</t>
  </si>
  <si>
    <t>0119616</t>
  </si>
  <si>
    <t>0119617</t>
  </si>
  <si>
    <t>0193870</t>
  </si>
  <si>
    <t>PERJET</t>
  </si>
  <si>
    <t>0126913</t>
  </si>
  <si>
    <t>0126912</t>
  </si>
  <si>
    <t>0185368</t>
  </si>
  <si>
    <t>HERCEPTIN 600 MG</t>
  </si>
  <si>
    <t>0126911</t>
  </si>
  <si>
    <t>0168998</t>
  </si>
  <si>
    <t>0104239</t>
  </si>
  <si>
    <t>0193834</t>
  </si>
  <si>
    <t>ZALTRA</t>
  </si>
  <si>
    <t>0104241</t>
  </si>
  <si>
    <t>0193517</t>
  </si>
  <si>
    <t>0029631</t>
  </si>
  <si>
    <t>0194246</t>
  </si>
  <si>
    <t>XTANDI 40 MG</t>
  </si>
  <si>
    <t>0194634</t>
  </si>
  <si>
    <t>KADCYL</t>
  </si>
  <si>
    <t>0189992</t>
  </si>
  <si>
    <t>0194633</t>
  </si>
  <si>
    <t>0202989</t>
  </si>
  <si>
    <t>2</t>
  </si>
  <si>
    <t>0007917</t>
  </si>
  <si>
    <t>Erytrocyty bez buffy coatu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</si>
  <si>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</si>
  <si>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</si>
  <si>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</si>
  <si>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</si>
  <si>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</si>
  <si>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</si>
  <si>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</si>
  <si>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</si>
  <si>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</si>
  <si>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0094083</t>
  </si>
  <si>
    <t>PUMPA INFÚZNÍ ELASTOMERICKÁ EASYPUMP II</t>
  </si>
  <si>
    <t>0094705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</si>
  <si>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</si>
  <si>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</si>
  <si>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</si>
  <si>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</si>
  <si>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</si>
  <si>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</si>
  <si>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</si>
  <si>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</si>
  <si>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</si>
  <si>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</si>
  <si>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</si>
  <si>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</si>
  <si>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</si>
  <si>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</si>
  <si>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</si>
  <si>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</si>
  <si>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</si>
  <si>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</si>
  <si>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</si>
  <si>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</si>
  <si>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</si>
  <si>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</si>
  <si>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</si>
  <si>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</si>
  <si>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</si>
  <si>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</si>
  <si>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</si>
  <si>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</si>
  <si>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</si>
  <si>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</si>
  <si>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</si>
  <si>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</si>
  <si>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</si>
  <si>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</si>
  <si>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</si>
  <si>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</si>
  <si>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</si>
  <si>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</si>
  <si>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</si>
  <si>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</si>
  <si>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</si>
  <si>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</si>
  <si>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</si>
  <si>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</si>
  <si>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</si>
  <si>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44211</t>
  </si>
  <si>
    <t>MANUÁLNÍ LYMFODRENÁŽ</t>
  </si>
  <si>
    <t>403</t>
  </si>
  <si>
    <t>0018634</t>
  </si>
  <si>
    <t>ALKERAN</t>
  </si>
  <si>
    <t>0026244</t>
  </si>
  <si>
    <t>BONDRONAT 6 MG/6 ML</t>
  </si>
  <si>
    <t>0069671</t>
  </si>
  <si>
    <t>INJECTIO PROCAINII CHLORATI 0,2% ARDEAPHARMA</t>
  </si>
  <si>
    <t>0096887</t>
  </si>
  <si>
    <t>0148679</t>
  </si>
  <si>
    <t>GEMCITABINE HOSPIRA 38 MG/ML KONCENTRÁT PRO PŘÍPRA</t>
  </si>
  <si>
    <t>0148680</t>
  </si>
  <si>
    <t>0040162</t>
  </si>
  <si>
    <t>20% MANNITOL IN WATER FOR INJECTION FRESENIUS</t>
  </si>
  <si>
    <t>0125284</t>
  </si>
  <si>
    <t>0183644</t>
  </si>
  <si>
    <t>0043894</t>
  </si>
  <si>
    <t>EFFICAST 3B  35763/2MA</t>
  </si>
  <si>
    <t>0043897</t>
  </si>
  <si>
    <t>EFFICAST 3B  35763/2MA/M</t>
  </si>
  <si>
    <t>0043966</t>
  </si>
  <si>
    <t>PELVICAST 6B 35711/32MA</t>
  </si>
  <si>
    <t>IMPLANTÁT ORBITÁLNÍ B3 B4 B5</t>
  </si>
  <si>
    <t>43023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</si>
  <si>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</si>
  <si>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</si>
  <si>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</si>
  <si>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</si>
  <si>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</si>
  <si>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</si>
  <si>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</si>
  <si>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</si>
  <si>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</si>
  <si>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</si>
  <si>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</si>
  <si>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</si>
  <si>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</si>
  <si>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43623</t>
  </si>
  <si>
    <t>PŘÍMÁ DOZIMETRIE NA NEMOCNÉM (1 MĚŘÍCÍ MÍSTO)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</si>
  <si>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</si>
  <si>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</si>
  <si>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</si>
  <si>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</si>
  <si>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</si>
  <si>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</si>
  <si>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</si>
  <si>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</si>
  <si>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</si>
  <si>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</si>
  <si>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</si>
  <si>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</si>
  <si>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</si>
  <si>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</si>
  <si>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</si>
  <si>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</si>
  <si>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</si>
  <si>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</si>
  <si>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</si>
  <si>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</si>
  <si>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</si>
  <si>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</si>
  <si>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43113</t>
  </si>
  <si>
    <t>PLÁNOVÁNÍ RTG TERAPIE NEBO CS 137</t>
  </si>
  <si>
    <t>43111</t>
  </si>
  <si>
    <t>RTG TERAPIE 10-300 KV (1 POLE)</t>
  </si>
  <si>
    <t xml:space="preserve">  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</si>
  <si>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</si>
  <si>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</si>
  <si>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</si>
  <si>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</si>
  <si>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</si>
  <si>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</si>
  <si>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</si>
  <si>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</si>
  <si>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</si>
  <si>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</si>
  <si>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</si>
  <si>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</si>
  <si>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</si>
  <si>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</si>
  <si>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</si>
  <si>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</si>
  <si>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</si>
  <si>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</si>
  <si>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</si>
  <si>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</si>
  <si>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</si>
  <si>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</si>
  <si>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</si>
  <si>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</si>
  <si>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</si>
  <si>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</si>
  <si>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</si>
  <si>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</si>
  <si>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</si>
  <si>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</si>
  <si>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</si>
  <si>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</si>
  <si>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</si>
  <si>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</si>
  <si>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</si>
  <si>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</si>
  <si>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</si>
  <si>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</si>
  <si>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</si>
  <si>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</si>
  <si>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</si>
  <si>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</si>
  <si>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</si>
  <si>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202</t>
  </si>
  <si>
    <t>22365</t>
  </si>
  <si>
    <t>ODBĚR PERIFERNÍCH KMENOVÝCH BUŇEK</t>
  </si>
  <si>
    <t>43611</t>
  </si>
  <si>
    <t>RADIOTERAPIE CS 137 (1 POLE)</t>
  </si>
  <si>
    <t>4F2</t>
  </si>
  <si>
    <t>0011389</t>
  </si>
  <si>
    <t>ETOPOSIDE-TEVA</t>
  </si>
  <si>
    <t>0011390</t>
  </si>
  <si>
    <t>0012669</t>
  </si>
  <si>
    <t>0012670</t>
  </si>
  <si>
    <t>0012671</t>
  </si>
  <si>
    <t>0049982</t>
  </si>
  <si>
    <t>0049983</t>
  </si>
  <si>
    <t>0049984</t>
  </si>
  <si>
    <t>0052547</t>
  </si>
  <si>
    <t>0077018</t>
  </si>
  <si>
    <t>0092302</t>
  </si>
  <si>
    <t>CISPLATIN EBEWE</t>
  </si>
  <si>
    <t>0117097</t>
  </si>
  <si>
    <t>0130199</t>
  </si>
  <si>
    <t>0151455</t>
  </si>
  <si>
    <t>OXALIPLATIN HOSPIRA 5 MG/ML KONCENTRÁT PRO PŘÍPRAV</t>
  </si>
  <si>
    <t>0151456</t>
  </si>
  <si>
    <t>0148681</t>
  </si>
  <si>
    <t>0193325</t>
  </si>
  <si>
    <t>DOCETAXEL ACCORD 20 MG/1 ML</t>
  </si>
  <si>
    <t>0193326</t>
  </si>
  <si>
    <t>DOCETAXEL ACCORD 80 MG/4 ML</t>
  </si>
  <si>
    <t>0193836</t>
  </si>
  <si>
    <t>0007905</t>
  </si>
  <si>
    <t>Erytrocyty z odběru plné krve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</si>
  <si>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</si>
  <si>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</si>
  <si>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</si>
  <si>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</si>
  <si>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</si>
  <si>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</si>
  <si>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</si>
  <si>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</si>
  <si>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</si>
  <si>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</si>
  <si>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</si>
  <si>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0028338</t>
  </si>
  <si>
    <t>SET RENÁLNÍ A NEFROSTOMICKÝ RE400740,400840,400940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</si>
  <si>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</si>
  <si>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</si>
  <si>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</si>
  <si>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</si>
  <si>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</si>
  <si>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</si>
  <si>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</si>
  <si>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</si>
  <si>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</si>
  <si>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</si>
  <si>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</si>
  <si>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</si>
  <si>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</si>
  <si>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</si>
  <si>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GASTROTOMIE, DUODENOTOMIE NEBO JEDNODUCHÁ PYLOROPL</t>
  </si>
  <si>
    <t>7F6</t>
  </si>
  <si>
    <t>76497</t>
  </si>
  <si>
    <t>VÝMĚNA NEFROSTOMIE</t>
  </si>
  <si>
    <t>76121</t>
  </si>
  <si>
    <t>NEFROSTOMOGRAM (JEN KLINICKÝ VÝKON)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</si>
  <si>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</si>
  <si>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</si>
  <si>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</si>
  <si>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</si>
  <si>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</si>
  <si>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</si>
  <si>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</si>
  <si>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</si>
  <si>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</si>
  <si>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</si>
  <si>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</si>
  <si>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</si>
  <si>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</si>
  <si>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</si>
  <si>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</si>
  <si>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</si>
  <si>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</si>
  <si>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</si>
  <si>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</si>
  <si>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</si>
  <si>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</si>
  <si>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</si>
  <si>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</si>
  <si>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</si>
  <si>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</si>
  <si>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</si>
  <si>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</si>
  <si>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</si>
  <si>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</si>
  <si>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</si>
  <si>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03343</t>
  </si>
  <si>
    <t xml:space="preserve">NEMOCI ZUBŮ A ÚST S MCC  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</si>
  <si>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</si>
  <si>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</si>
  <si>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</si>
  <si>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</si>
  <si>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</si>
  <si>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</si>
  <si>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</si>
  <si>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</si>
  <si>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</si>
  <si>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</si>
  <si>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</si>
  <si>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</si>
  <si>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</si>
  <si>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</si>
  <si>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</si>
  <si>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</si>
  <si>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</si>
  <si>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</si>
  <si>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</si>
  <si>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</si>
  <si>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</si>
  <si>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</si>
  <si>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</si>
  <si>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</si>
  <si>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</si>
  <si>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</si>
  <si>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</si>
  <si>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</si>
  <si>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</si>
  <si>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</si>
  <si>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06381</t>
  </si>
  <si>
    <t xml:space="preserve">JINÉ PORUCHY TRÁVICÍHO SYSTÉMU BEZ 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</si>
  <si>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</si>
  <si>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</si>
  <si>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</si>
  <si>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</si>
  <si>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</si>
  <si>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</si>
  <si>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</si>
  <si>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</si>
  <si>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</si>
  <si>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</si>
  <si>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</si>
  <si>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</si>
  <si>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</si>
  <si>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</si>
  <si>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</si>
  <si>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</si>
  <si>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</si>
  <si>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</si>
  <si>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08032</t>
  </si>
  <si>
    <t xml:space="preserve">FÚZE PÁTEŘE, NE PRO DEFORMITY S CC                           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</si>
  <si>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</si>
  <si>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</si>
  <si>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</si>
  <si>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</si>
  <si>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08333</t>
  </si>
  <si>
    <t xml:space="preserve">MALIGNÍ ONEMOCNĚNÍ MUSKULOSKELETÁLNÍHO SYSTÉMU A POJIVOVÉ TKÁNĚ, PATOLOGICKÉ ZLOMENINY S MCC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</si>
  <si>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</si>
  <si>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</si>
  <si>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</si>
  <si>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</si>
  <si>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</si>
  <si>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</si>
  <si>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</si>
  <si>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</si>
  <si>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</si>
  <si>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</si>
  <si>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</si>
  <si>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</si>
  <si>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</si>
  <si>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</si>
  <si>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</si>
  <si>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</si>
  <si>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</si>
  <si>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</si>
  <si>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</si>
  <si>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</si>
  <si>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</si>
  <si>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</si>
  <si>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</si>
  <si>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</si>
  <si>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11053</t>
  </si>
  <si>
    <t xml:space="preserve">MENŠÍ VÝKONY NA LEDVINÁCH, MOČOVÝCH CESTÁCH A MOČOVÉM MĚCHÝŘI S MCC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</si>
  <si>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</si>
  <si>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</si>
  <si>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</si>
  <si>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</si>
  <si>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</si>
  <si>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</si>
  <si>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</si>
  <si>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</si>
  <si>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</si>
  <si>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</si>
  <si>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</si>
  <si>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</si>
  <si>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</si>
  <si>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REPRODUKČNÍHO SYSTÉMU S CC  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</si>
  <si>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</si>
  <si>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</si>
  <si>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</si>
  <si>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</si>
  <si>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</si>
  <si>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</si>
  <si>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</si>
  <si>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</si>
  <si>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</si>
  <si>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</si>
  <si>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</si>
  <si>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</si>
  <si>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</si>
  <si>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</si>
  <si>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</si>
  <si>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</si>
  <si>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</si>
  <si>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</si>
  <si>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</si>
  <si>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</si>
  <si>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</si>
  <si>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</si>
  <si>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</si>
  <si>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</si>
  <si>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</si>
  <si>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</si>
  <si>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</si>
  <si>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</si>
  <si>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</si>
  <si>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</si>
  <si>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</si>
  <si>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</si>
  <si>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</si>
  <si>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</si>
  <si>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</si>
  <si>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</si>
  <si>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</si>
  <si>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</si>
  <si>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</si>
  <si>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</si>
  <si>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</si>
  <si>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</si>
  <si>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</si>
  <si>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</si>
  <si>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</si>
  <si>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</si>
  <si>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</si>
  <si>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</si>
  <si>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</si>
  <si>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</si>
  <si>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</si>
  <si>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</si>
  <si>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18301</t>
  </si>
  <si>
    <t xml:space="preserve">SEPTIKÉMIE BEZ CC                                                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</si>
  <si>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</si>
  <si>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</si>
  <si>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</si>
  <si>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</si>
  <si>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</si>
  <si>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</si>
  <si>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</si>
  <si>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</si>
  <si>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</si>
  <si>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</si>
  <si>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</si>
  <si>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</si>
  <si>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</si>
  <si>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</si>
  <si>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</si>
  <si>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</si>
  <si>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</si>
  <si>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</si>
  <si>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</si>
  <si>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</si>
  <si>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</si>
  <si>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</si>
  <si>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</si>
  <si>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</si>
  <si>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</si>
  <si>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</si>
  <si>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</si>
  <si>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</si>
  <si>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</si>
  <si>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</si>
  <si>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</si>
  <si>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</si>
  <si>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</si>
  <si>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</si>
  <si>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</si>
  <si>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</si>
  <si>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</si>
  <si>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</si>
  <si>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</si>
  <si>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</si>
  <si>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</si>
  <si>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</si>
  <si>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</si>
  <si>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</si>
  <si>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</si>
  <si>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</si>
  <si>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</si>
  <si>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</si>
  <si>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</si>
  <si>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</si>
  <si>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</si>
  <si>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</si>
  <si>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</si>
  <si>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</si>
  <si>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</si>
  <si>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0002077</t>
  </si>
  <si>
    <t>111In pentetreotid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</si>
  <si>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</si>
  <si>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</si>
  <si>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</si>
  <si>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</si>
  <si>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</si>
  <si>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</si>
  <si>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</si>
  <si>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</si>
  <si>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</si>
  <si>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</si>
  <si>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</si>
  <si>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</si>
  <si>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</si>
  <si>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</si>
  <si>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</si>
  <si>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</si>
  <si>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</si>
  <si>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</si>
  <si>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</si>
  <si>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</si>
  <si>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</si>
  <si>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</si>
  <si>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</si>
  <si>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</si>
  <si>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</si>
  <si>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</si>
  <si>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</si>
  <si>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</si>
  <si>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</si>
  <si>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</si>
  <si>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</si>
  <si>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</si>
  <si>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</si>
  <si>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</si>
  <si>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</si>
  <si>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</si>
  <si>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</si>
  <si>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</si>
  <si>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</si>
  <si>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</si>
  <si>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</si>
  <si>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</si>
  <si>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</si>
  <si>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</si>
  <si>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</si>
  <si>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</si>
  <si>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</si>
  <si>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</si>
  <si>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</si>
  <si>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</si>
  <si>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</si>
  <si>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</si>
  <si>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</si>
  <si>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</si>
  <si>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</si>
  <si>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</si>
  <si>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</si>
  <si>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</si>
  <si>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</si>
  <si>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</si>
  <si>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</si>
  <si>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</si>
  <si>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</si>
  <si>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</si>
  <si>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</si>
  <si>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</si>
  <si>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</si>
  <si>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</si>
  <si>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</si>
  <si>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</si>
  <si>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</si>
  <si>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</si>
  <si>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</si>
  <si>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</si>
  <si>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</si>
  <si>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</si>
  <si>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</si>
  <si>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</si>
  <si>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</si>
  <si>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</si>
  <si>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</si>
  <si>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</si>
  <si>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</si>
  <si>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</si>
  <si>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</si>
  <si>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</si>
  <si>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</si>
  <si>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</si>
  <si>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</si>
  <si>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</si>
  <si>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</si>
  <si>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</si>
  <si>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</si>
  <si>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</si>
  <si>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</si>
  <si>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</si>
  <si>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</si>
  <si>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</si>
  <si>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</si>
  <si>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</si>
  <si>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</si>
  <si>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</si>
  <si>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</si>
  <si>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</si>
  <si>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</si>
  <si>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</si>
  <si>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</si>
  <si>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</si>
  <si>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</si>
  <si>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</si>
  <si>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</si>
  <si>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</si>
  <si>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</si>
  <si>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</si>
  <si>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</si>
  <si>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</si>
  <si>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</si>
  <si>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</si>
  <si>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</si>
  <si>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</si>
  <si>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</si>
  <si>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</si>
  <si>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</si>
  <si>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</si>
  <si>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</si>
  <si>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</si>
  <si>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</si>
  <si>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</si>
  <si>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</si>
  <si>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</si>
  <si>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</si>
  <si>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</si>
  <si>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</si>
  <si>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</si>
  <si>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</si>
  <si>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</si>
  <si>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</si>
  <si>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</si>
  <si>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</si>
  <si>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</si>
  <si>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</si>
  <si>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</si>
  <si>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</si>
  <si>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</si>
  <si>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</si>
  <si>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</si>
  <si>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</si>
  <si>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</si>
  <si>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</si>
  <si>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</si>
  <si>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</si>
  <si>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</si>
  <si>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</si>
  <si>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</si>
  <si>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</si>
  <si>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</si>
  <si>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</si>
  <si>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</si>
  <si>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</si>
  <si>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</si>
  <si>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</si>
  <si>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</si>
  <si>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</si>
  <si>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</si>
  <si>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</si>
  <si>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</si>
  <si>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</si>
  <si>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</si>
  <si>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</si>
  <si>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</si>
  <si>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</si>
  <si>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</si>
  <si>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</si>
  <si>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</si>
  <si>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</si>
  <si>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</si>
  <si>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</si>
  <si>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</si>
  <si>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</si>
  <si>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</si>
  <si>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</si>
  <si>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</si>
  <si>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</si>
  <si>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</si>
  <si>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</si>
  <si>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</si>
  <si>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</si>
  <si>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</si>
  <si>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</si>
  <si>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</si>
  <si>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</si>
  <si>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</si>
  <si>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</si>
  <si>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</si>
  <si>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</si>
  <si>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</si>
  <si>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</si>
  <si>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</si>
  <si>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</si>
  <si>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</si>
  <si>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</si>
  <si>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</si>
  <si>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</si>
  <si>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</si>
  <si>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</si>
  <si>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</si>
  <si>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</si>
  <si>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</si>
  <si>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</si>
  <si>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</si>
  <si>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</si>
  <si>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</si>
  <si>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</si>
  <si>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</si>
  <si>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</si>
  <si>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</si>
  <si>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</si>
  <si>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</si>
  <si>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</si>
  <si>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</si>
  <si>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</si>
  <si>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</si>
  <si>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</si>
  <si>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</si>
  <si>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</si>
  <si>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</si>
  <si>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</si>
  <si>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</si>
  <si>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</si>
  <si>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</si>
  <si>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</si>
  <si>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</si>
  <si>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</si>
  <si>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</si>
  <si>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</si>
  <si>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</si>
  <si>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</si>
  <si>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</si>
  <si>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</si>
  <si>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</si>
  <si>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</si>
  <si>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</si>
  <si>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</si>
  <si>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</si>
  <si>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</si>
  <si>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</si>
  <si>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</si>
  <si>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</si>
  <si>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</si>
  <si>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</si>
  <si>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</si>
  <si>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</si>
  <si>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</si>
  <si>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</si>
  <si>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</si>
  <si>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</si>
  <si>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</si>
  <si>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</si>
  <si>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</si>
  <si>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</si>
  <si>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</si>
  <si>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</si>
  <si>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</si>
  <si>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</si>
  <si>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</si>
  <si>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</si>
  <si>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</si>
  <si>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</si>
  <si>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</si>
  <si>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</si>
  <si>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</si>
  <si>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</si>
  <si>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</si>
  <si>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</si>
  <si>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</si>
  <si>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</si>
  <si>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</si>
  <si>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81375</t>
  </si>
  <si>
    <t>KRYOGLOBULINY KVANTITATIVNĚ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</si>
  <si>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</si>
  <si>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</si>
  <si>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</si>
  <si>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</si>
  <si>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</si>
  <si>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</si>
  <si>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</si>
  <si>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</si>
  <si>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</si>
  <si>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</si>
  <si>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</si>
  <si>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</si>
  <si>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</si>
  <si>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</si>
  <si>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</si>
  <si>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</si>
  <si>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</si>
  <si>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</si>
  <si>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</si>
  <si>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</si>
  <si>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</si>
  <si>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</si>
  <si>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</si>
  <si>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</si>
  <si>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</si>
  <si>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>XENETIX 300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</si>
  <si>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</si>
  <si>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</si>
  <si>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</si>
  <si>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</si>
  <si>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</si>
  <si>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</si>
  <si>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</si>
  <si>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</si>
  <si>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</si>
  <si>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0042439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</si>
  <si>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</si>
  <si>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</si>
  <si>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</si>
  <si>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</si>
  <si>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</si>
  <si>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</si>
  <si>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</si>
  <si>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</si>
  <si>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</si>
  <si>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0077016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</si>
  <si>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</si>
  <si>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</si>
  <si>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</si>
  <si>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</si>
  <si>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</si>
  <si>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</si>
  <si>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</si>
  <si>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</si>
  <si>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</si>
  <si>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</si>
  <si>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</si>
  <si>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</si>
  <si>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</si>
  <si>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</si>
  <si>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</si>
  <si>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</si>
  <si>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</si>
  <si>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</si>
  <si>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</si>
  <si>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</si>
  <si>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</si>
  <si>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</si>
  <si>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</si>
  <si>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</si>
  <si>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</si>
  <si>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</si>
  <si>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</si>
  <si>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</si>
  <si>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</si>
  <si>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</si>
  <si>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</si>
  <si>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</si>
  <si>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</si>
  <si>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</si>
  <si>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</si>
  <si>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</si>
  <si>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</si>
  <si>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</si>
  <si>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</si>
  <si>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</si>
  <si>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</si>
  <si>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</si>
  <si>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</si>
  <si>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</si>
  <si>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</si>
  <si>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</si>
  <si>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</si>
  <si>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</si>
  <si>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</si>
  <si>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</si>
  <si>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</si>
  <si>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</si>
  <si>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</si>
  <si>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</si>
  <si>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</si>
  <si>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</si>
  <si>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</si>
  <si>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</si>
  <si>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</si>
  <si>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</si>
  <si>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</si>
  <si>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</si>
  <si>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</si>
  <si>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</si>
  <si>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</si>
  <si>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</si>
  <si>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</si>
  <si>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</si>
  <si>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</si>
  <si>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</si>
  <si>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</si>
  <si>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</si>
  <si>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</si>
  <si>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</si>
  <si>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</si>
  <si>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</si>
  <si>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</si>
  <si>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</si>
  <si>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</si>
  <si>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</si>
  <si>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</si>
  <si>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</si>
  <si>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0151381</t>
  </si>
  <si>
    <t>PTCA PŘÍSLUŠENSTVÍ PITION TRI-ADAPTER</t>
  </si>
  <si>
    <t>0192086</t>
  </si>
  <si>
    <t>STENT PERIFERNÍ ZILVER RX, ZILVER FLEX,SAMOEXPANDI</t>
  </si>
  <si>
    <t>0059796</t>
  </si>
  <si>
    <t>DRÁT VODÍCÍ ANGIODYN J3 SFC-FS 150-0,35</t>
  </si>
  <si>
    <t>0075340</t>
  </si>
  <si>
    <t>JEHLA BIOPTICKÁ C1610B,C1616B,C1620B</t>
  </si>
  <si>
    <t>0046107</t>
  </si>
  <si>
    <t>STENT BILIÁRNÍ SX-ELLA-NITINELLA, NITINOL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</si>
  <si>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</si>
  <si>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</si>
  <si>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</si>
  <si>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</si>
  <si>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</si>
  <si>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</si>
  <si>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</si>
  <si>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</si>
  <si>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</si>
  <si>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</si>
  <si>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</si>
  <si>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</si>
  <si>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</si>
  <si>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</si>
  <si>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</si>
  <si>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</si>
  <si>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</si>
  <si>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</si>
  <si>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</si>
  <si>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</si>
  <si>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</si>
  <si>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</si>
  <si>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</si>
  <si>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</si>
  <si>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</si>
  <si>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</si>
  <si>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</si>
  <si>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</si>
  <si>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</si>
  <si>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</si>
  <si>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</si>
  <si>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</si>
  <si>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</si>
  <si>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</si>
  <si>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</si>
  <si>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</si>
  <si>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</si>
  <si>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</si>
  <si>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</si>
  <si>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</si>
  <si>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</si>
  <si>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</si>
  <si>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</si>
  <si>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</si>
  <si>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</si>
  <si>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</si>
  <si>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</si>
  <si>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</si>
  <si>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</si>
  <si>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</si>
  <si>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</si>
  <si>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</si>
  <si>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</si>
  <si>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</si>
  <si>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</si>
  <si>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</si>
  <si>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</si>
  <si>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</si>
  <si>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</si>
  <si>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</si>
  <si>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</si>
  <si>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</si>
  <si>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</si>
  <si>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</si>
  <si>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</si>
  <si>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</si>
  <si>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</si>
  <si>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</si>
  <si>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</si>
  <si>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</si>
  <si>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</si>
  <si>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89335</t>
  </si>
  <si>
    <t xml:space="preserve">ZAVEDENÍ LOKALIZÁTORU K NEHMATNÝM LOŽISKŮM VČETNĚ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</si>
  <si>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</si>
  <si>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</si>
  <si>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</si>
  <si>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</si>
  <si>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</si>
  <si>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</si>
  <si>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</si>
  <si>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</si>
  <si>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</si>
  <si>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</si>
  <si>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</si>
  <si>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</si>
  <si>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</si>
  <si>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</si>
  <si>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</si>
  <si>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</si>
  <si>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</si>
  <si>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</si>
  <si>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</si>
  <si>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</si>
  <si>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</si>
  <si>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</si>
  <si>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</si>
  <si>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</si>
  <si>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</si>
  <si>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</si>
  <si>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</si>
  <si>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</si>
  <si>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</si>
  <si>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</si>
  <si>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</si>
  <si>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</si>
  <si>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</si>
  <si>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</si>
  <si>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</si>
  <si>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</si>
  <si>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</si>
  <si>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</si>
  <si>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</si>
  <si>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</si>
  <si>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</si>
  <si>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</si>
  <si>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</si>
  <si>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</si>
  <si>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</si>
  <si>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</si>
  <si>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</si>
  <si>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</si>
  <si>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</si>
  <si>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</si>
  <si>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</si>
  <si>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</si>
  <si>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</si>
  <si>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</si>
  <si>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</si>
  <si>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</si>
  <si>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</si>
  <si>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</si>
  <si>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</si>
  <si>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</si>
  <si>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</si>
  <si>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</si>
  <si>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</si>
  <si>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</si>
  <si>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</si>
  <si>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</si>
  <si>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</si>
  <si>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</si>
  <si>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</si>
  <si>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</si>
  <si>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</si>
  <si>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</si>
  <si>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</si>
  <si>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</si>
  <si>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</si>
  <si>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</si>
  <si>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</si>
  <si>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</si>
  <si>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</si>
  <si>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</si>
  <si>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</si>
  <si>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</si>
  <si>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</si>
  <si>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</si>
  <si>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</si>
  <si>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</si>
  <si>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</si>
  <si>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</si>
  <si>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</si>
  <si>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</si>
  <si>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</si>
  <si>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</si>
  <si>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</si>
  <si>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</si>
  <si>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</si>
  <si>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</si>
  <si>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</si>
  <si>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</si>
  <si>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</si>
  <si>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</si>
  <si>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</si>
  <si>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</si>
  <si>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</si>
  <si>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</si>
  <si>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</si>
  <si>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</si>
  <si>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</si>
  <si>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</si>
  <si>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</si>
  <si>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</si>
  <si>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</si>
  <si>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</si>
  <si>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</si>
  <si>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</si>
  <si>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</si>
  <si>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</si>
  <si>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</si>
  <si>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</si>
  <si>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</si>
  <si>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</si>
  <si>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86323</t>
  </si>
  <si>
    <t>CROSS - MATCH DÁRCŮ JEDNODUCHÝ A PRODLOUŽENÝ</t>
  </si>
  <si>
    <t>86413</t>
  </si>
  <si>
    <t>SCREENING PROTILÁTEK NA PANELU 30TI DÁRCŮ</t>
  </si>
  <si>
    <t>91161</t>
  </si>
  <si>
    <t>STANOVENÍ C4 SLOŽKY KOMPLEMENTU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</si>
  <si>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</si>
  <si>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</si>
  <si>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</si>
  <si>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</si>
  <si>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</si>
  <si>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91557</t>
  </si>
  <si>
    <t>URČENÍ SPECIFICITY ANTI-HLA PROTILÁTEK V SÉRU METO</t>
  </si>
  <si>
    <t>91323</t>
  </si>
  <si>
    <t>PRŮKAZ ANCA IF</t>
  </si>
  <si>
    <t>91355</t>
  </si>
  <si>
    <t>STANOVENÍ CIK METODOU PEG-IKEM</t>
  </si>
  <si>
    <t>91493</t>
  </si>
  <si>
    <t>IMUNOANALYTICKÉ STANOVENÍ AUTOPROTILÁTEK PROTI SPE</t>
  </si>
  <si>
    <t>91253</t>
  </si>
  <si>
    <t>STANOVENÍ ANTI ds-DNA Ab ELISA</t>
  </si>
  <si>
    <t>91159</t>
  </si>
  <si>
    <t>STANOVENÍ C3 SLOŽKY KOMPLEMENTU</t>
  </si>
  <si>
    <t>91489</t>
  </si>
  <si>
    <t>IMUNOANALYTICKÉ STANOVENÍ AUTOPROTILÁTEK PROTI LKM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</si>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</sst>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0.32822307486200175</c:v>
                </c:pt>
                <c:pt idx="1">
                  <c:v>0.39230980301609941</c:v>
                </c:pt>
                <c:pt idx="2">
                  <c:v>0.43852364052057757</c:v>
                </c:pt>
                <c:pt idx="3">
                  <c:v>0.47230720360418671</c:v>
                </c:pt>
                <c:pt idx="4">
                  <c:v>0.48013662635079557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7360"/>
        <c:axId val="12635897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0.44313436006461887</c:v>
                </c:pt>
                <c:pt idx="1">
                  <c:v>0.44313436006461887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90104"/>
        <c:axId val="1263586576"/>
      </c:scatterChart>
      <c:catAx>
        <c:axId val="126358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3587360"/>
        <c:crosses val="autoZero"/>
        <c:crossBetween val="between"/>
      </c:valAx>
      <c:valAx>
        <c:axId val="1263590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6576"/>
        <c:crosses val="max"/>
        <c:crossBetween val="midCat"/>
      </c:valAx>
      <c:valAx>
        <c:axId val="1263586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35901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0.98644020269593613</c:v>
                </c:pt>
                <c:pt idx="1">
                  <c:v>1.0697093171637522</c:v>
                </c:pt>
                <c:pt idx="2">
                  <c:v>1.0721699699630047</c:v>
                </c:pt>
                <c:pt idx="3">
                  <c:v>1.1076649572125619</c:v>
                </c:pt>
                <c:pt idx="4">
                  <c:v>1.0824358046430231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599880"/>
        <c:axId val="19095983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601448"/>
        <c:axId val="1909600272"/>
      </c:scatterChart>
      <c:catAx>
        <c:axId val="1909599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959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598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09599880"/>
        <c:crosses val="autoZero"/>
        <c:crossBetween val="between"/>
      </c:valAx>
      <c:valAx>
        <c:axId val="1909601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909600272"/>
        <c:crosses val="max"/>
        <c:crossBetween val="midCat"/>
      </c:valAx>
      <c:valAx>
        <c:axId val="19096002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9096014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3525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5399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5400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5441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5792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5797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5803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6184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6300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6486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7179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135991.04567565559</v>
      </c>
      <c r="D4" s="287">
        <f ca="1">IF(ISERROR(VLOOKUP("Náklady celkem",INDIRECT("HI!$A:$G"),5,0)),0,VLOOKUP("Náklady celkem",INDIRECT("HI!$A:$G"),5,0))</f>
        <v>139651.13676000002</v>
      </c>
      <c r="E4" s="288">
        <f ca="1">IF(C4=0,0,D4/C4)</f>
        <v>1.026914206491756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97576.122948949094</v>
      </c>
      <c r="D7" s="295">
        <f>IF(ISERROR(HI!E5),"",HI!E5)</f>
        <v>99475.011270000003</v>
      </c>
      <c r="E7" s="292">
        <f t="shared" ref="E7:E15" si="0">IF(C7=0,0,D7/C7)</f>
        <v>1.019460583836113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0.98751278084511895</v>
      </c>
      <c r="E8" s="292">
        <f t="shared" si="0"/>
        <v>1.0972364231612433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0.37931034482758619</v>
      </c>
      <c r="E9" s="292">
        <f>IF(C9=0,0,D9/C9)</f>
        <v>1.264367816091954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0.71163204340421571</v>
      </c>
      <c r="E11" s="292">
        <f t="shared" si="0"/>
        <v>1.1860534056736929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0.99335982676565837</v>
      </c>
      <c r="E12" s="292">
        <f t="shared" si="0"/>
        <v>1.2416997834570729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782.38889314102698</v>
      </c>
      <c r="D15" s="295">
        <f>IF(ISERROR(HI!E6),"",HI!E6)</f>
        <v>718.26261</v>
      </c>
      <c r="E15" s="292">
        <f t="shared" si="0"/>
        <v>0.9180378406401174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19259.999393356673</v>
      </c>
      <c r="D16" s="291">
        <f ca="1">IF(ISERROR(VLOOKUP("Osobní náklady (Kč) *",INDIRECT("HI!$A:$G"),5,0)),0,VLOOKUP("Osobní náklady (Kč) *",INDIRECT("HI!$A:$G"),5,0))</f>
        <v>21639.455300000005</v>
      </c>
      <c r="E16" s="292">
        <f ca="1">IF(C16=0,0,D16/C16)</f>
        <v>1.1235439242778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60262.305</v>
      </c>
      <c r="D18" s="311">
        <f ca="1">IF(ISERROR(VLOOKUP("Výnosy celkem",INDIRECT("HI!$A:$G"),5,0)),0,VLOOKUP("Výnosy celkem",INDIRECT("HI!$A:$G"),5,0))</f>
        <v>67051.625719999967</v>
      </c>
      <c r="E18" s="312">
        <f t="shared" ref="E18:E28" ca="1" si="1">IF(C18=0,0,D18/C18)</f>
        <v>1.1126628116863431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37583.504999999997</v>
      </c>
      <c r="D19" s="291">
        <f ca="1">IF(ISERROR(VLOOKUP("Ambulance *",INDIRECT("HI!$A:$G"),5,0)),0,VLOOKUP("Ambulance *",INDIRECT("HI!$A:$G"),5,0))</f>
        <v>43272.87571999996</v>
      </c>
      <c r="E19" s="292">
        <f t="shared" ca="1" si="1"/>
        <v>1.151379460750134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1.151379460750134</v>
      </c>
      <c r="E20" s="292">
        <f t="shared" si="1"/>
        <v>1.151379460750134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1.1019318586948541</v>
      </c>
      <c r="E21" s="292">
        <f t="shared" si="1"/>
        <v>1.2963904219939459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22678.800000000003</v>
      </c>
      <c r="D22" s="291">
        <f ca="1">IF(ISERROR(VLOOKUP("Hospitalizace *",INDIRECT("HI!$A:$G"),5,0)),0,VLOOKUP("Hospitalizace *",INDIRECT("HI!$A:$G"),5,0))</f>
        <v>23778.750000000004</v>
      </c>
      <c r="E22" s="292">
        <f ca="1">IF(C22=0,0,D22/C22)</f>
        <v>1.0485012434520344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1.0485012434520347</v>
      </c>
      <c r="E23" s="292">
        <f t="shared" si="1"/>
        <v>1.0485012434520347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1.0485012434520347</v>
      </c>
      <c r="E24" s="292">
        <f t="shared" si="1"/>
        <v>1.0485012434520347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1.0932117527862208</v>
      </c>
      <c r="E26" s="292">
        <f t="shared" si="1"/>
        <v>1.1507492134591799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1.0824358046430231</v>
      </c>
      <c r="E27" s="292">
        <f t="shared" si="1"/>
        <v>1.0824358046430231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0.99773795165330181</v>
      </c>
      <c r="E28" s="292">
        <f t="shared" si="1"/>
        <v>1.0502504754245283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84669.912499999991</v>
      </c>
      <c r="C5" s="33">
        <v>82066.712420000127</v>
      </c>
      <c r="D5" s="12"/>
      <c r="E5" s="230">
        <v>99475.011270000003</v>
      </c>
      <c r="F5" s="32">
        <v>97576.122948949094</v>
      </c>
      <c r="G5" s="229">
        <f>E5-F5</f>
        <v>1898.8883210509084</v>
      </c>
      <c r="H5" s="235">
        <f>IF(F5&lt;0.00000001,"",E5/F5)</f>
        <v>1.019460583836113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678.99536999999793</v>
      </c>
      <c r="C6" s="35">
        <v>735.0188599999999</v>
      </c>
      <c r="D6" s="12"/>
      <c r="E6" s="231">
        <v>718.26261</v>
      </c>
      <c r="F6" s="34">
        <v>782.38889314102698</v>
      </c>
      <c r="G6" s="232">
        <f>E6-F6</f>
        <v>-64.126283141026988</v>
      </c>
      <c r="H6" s="236">
        <f>IF(F6&lt;0.00000001,"",E6/F6)</f>
        <v>0.9180378406401174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19122.507209999992</v>
      </c>
      <c r="C7" s="35">
        <v>20067.810030000015</v>
      </c>
      <c r="D7" s="12"/>
      <c r="E7" s="231">
        <v>21639.455300000005</v>
      </c>
      <c r="F7" s="34">
        <v>19259.999393356673</v>
      </c>
      <c r="G7" s="232">
        <f>E7-F7</f>
        <v>2379.4559066433321</v>
      </c>
      <c r="H7" s="236">
        <f>IF(F7&lt;0.00000001,"",E7/F7)</f>
        <v>1.1235439242778</v>
      </c>
    </row>
    <row r="8" spans="1:8" ht="14.4" customHeight="1" thickBot="1" x14ac:dyDescent="0.35">
      <c r="A8" s="1" t="s">
        <v>97</v>
      </c>
      <c r="B8" s="15">
        <v>19927.015050000009</v>
      </c>
      <c r="C8" s="37">
        <v>20744.51831000001</v>
      </c>
      <c r="D8" s="12"/>
      <c r="E8" s="233">
        <v>17818.407580000017</v>
      </c>
      <c r="F8" s="36">
        <v>18372.534440208801</v>
      </c>
      <c r="G8" s="234">
        <f>E8-F8</f>
        <v>-554.12686020878391</v>
      </c>
      <c r="H8" s="237">
        <f>IF(F8&lt;0.00000001,"",E8/F8)</f>
        <v>0.96983938922459922</v>
      </c>
    </row>
    <row r="9" spans="1:8" ht="14.4" customHeight="1" thickBot="1" x14ac:dyDescent="0.35">
      <c r="A9" s="2" t="s">
        <v>98</v>
      </c>
      <c r="B9" s="3">
        <v>124398.43012999999</v>
      </c>
      <c r="C9" s="39">
        <v>123614.05962000016</v>
      </c>
      <c r="D9" s="12"/>
      <c r="E9" s="3">
        <v>139651.13676000002</v>
      </c>
      <c r="F9" s="38">
        <v>135991.04567565559</v>
      </c>
      <c r="G9" s="38">
        <f>E9-F9</f>
        <v>3660.091084344429</v>
      </c>
      <c r="H9" s="238">
        <f>IF(F9&lt;0.00000001,"",E9/F9)</f>
        <v>1.026914206491756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37583.504999999997</v>
      </c>
      <c r="C11" s="33">
        <f>IF(ISERROR(VLOOKUP("Celkem:",'ZV Vykáz.-A'!A:F,4,0)),0,VLOOKUP("Celkem:",'ZV Vykáz.-A'!A:F,4,0)/1000)</f>
        <v>44006.815999999999</v>
      </c>
      <c r="D11" s="12"/>
      <c r="E11" s="230">
        <f>IF(ISERROR(VLOOKUP("Celkem:",'ZV Vykáz.-A'!A:F,6,0)),0,VLOOKUP("Celkem:",'ZV Vykáz.-A'!A:F,6,0)/1000)</f>
        <v>43272.87571999996</v>
      </c>
      <c r="F11" s="32">
        <f>B11</f>
        <v>37583.504999999997</v>
      </c>
      <c r="G11" s="229">
        <f>E11-F11</f>
        <v>5689.3707199999626</v>
      </c>
      <c r="H11" s="235">
        <f>IF(F11&lt;0.00000001,"",E11/F11)</f>
        <v>1.151379460750134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22678.800000000003</v>
      </c>
      <c r="C12" s="37">
        <f>IF(ISERROR(VLOOKUP("Celkem",CaseMix!A:D,3,0)),0,VLOOKUP("Celkem",CaseMix!A:D,3,0)*30)</f>
        <v>25948.199999999997</v>
      </c>
      <c r="D12" s="12"/>
      <c r="E12" s="233">
        <f>IF(ISERROR(VLOOKUP("Celkem",CaseMix!A:D,4,0)),0,VLOOKUP("Celkem",CaseMix!A:D,4,0)*30)</f>
        <v>23778.750000000004</v>
      </c>
      <c r="F12" s="36">
        <f>B12</f>
        <v>22678.800000000003</v>
      </c>
      <c r="G12" s="234">
        <f>E12-F12</f>
        <v>1099.9500000000007</v>
      </c>
      <c r="H12" s="237">
        <f>IF(F12&lt;0.00000001,"",E12/F12)</f>
        <v>1.0485012434520344</v>
      </c>
    </row>
    <row r="13" spans="1:8" ht="14.4" customHeight="1" thickBot="1" x14ac:dyDescent="0.35">
      <c r="A13" s="4" t="s">
        <v>101</v>
      </c>
      <c r="B13" s="9">
        <f>SUM(B11:B12)</f>
        <v>60262.305</v>
      </c>
      <c r="C13" s="41">
        <f>SUM(C11:C12)</f>
        <v>69955.016000000003</v>
      </c>
      <c r="D13" s="12"/>
      <c r="E13" s="9">
        <f>SUM(E11:E12)</f>
        <v>67051.625719999967</v>
      </c>
      <c r="F13" s="40">
        <f>SUM(F11:F12)</f>
        <v>60262.305</v>
      </c>
      <c r="G13" s="40">
        <f>E13-F13</f>
        <v>6789.320719999967</v>
      </c>
      <c r="H13" s="239">
        <f>IF(F13&lt;0.00000001,"",E13/F13)</f>
        <v>1.1126628116863431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0.4844297869114918</v>
      </c>
      <c r="C15" s="43">
        <f>IF(C9=0,"",C13/C9)</f>
        <v>0.56591472050224312</v>
      </c>
      <c r="D15" s="12"/>
      <c r="E15" s="10">
        <f>IF(E9=0,"",E13/E9)</f>
        <v>0.48013662670883051</v>
      </c>
      <c r="F15" s="42">
        <f>IF(F9=0,"",F13/F9)</f>
        <v>0.44313436006461887</v>
      </c>
      <c r="G15" s="42">
        <f>IF(ISERROR(F15-E15),"",E15-F15)</f>
        <v>3.7002266644211634E-2</v>
      </c>
      <c r="H15" s="240">
        <f>IF(ISERROR(F15-E15),"",IF(F15&lt;0.00000001,"",E15/F15))</f>
        <v>1.0835012356947809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0.32822307486200175</v>
      </c>
      <c r="C4" s="331">
        <f t="shared" ref="C4:M4" si="0">(C10+C8)/C6</f>
        <v>0.39230980301609941</v>
      </c>
      <c r="D4" s="331">
        <f t="shared" si="0"/>
        <v>0.43852364052057757</v>
      </c>
      <c r="E4" s="331">
        <f t="shared" si="0"/>
        <v>0.47230720360418671</v>
      </c>
      <c r="F4" s="331">
        <f t="shared" si="0"/>
        <v>0.48013662635079557</v>
      </c>
      <c r="G4" s="331">
        <f t="shared" si="0"/>
        <v>0.30986411334672748</v>
      </c>
      <c r="H4" s="331">
        <f t="shared" si="0"/>
        <v>0.30986411334672748</v>
      </c>
      <c r="I4" s="331">
        <f t="shared" si="0"/>
        <v>0.30986411334672748</v>
      </c>
      <c r="J4" s="331">
        <f t="shared" si="0"/>
        <v>0.30986411334672748</v>
      </c>
      <c r="K4" s="331">
        <f t="shared" si="0"/>
        <v>0.30986411334672748</v>
      </c>
      <c r="L4" s="331">
        <f t="shared" si="0"/>
        <v>0.30986411334672748</v>
      </c>
      <c r="M4" s="331">
        <f t="shared" si="0"/>
        <v>0.30986411334672748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31034.100829999999</v>
      </c>
      <c r="C5" s="331">
        <f>IF(ISERROR(VLOOKUP($A5,'Man Tab'!$A:$Q,COLUMN()+2,0)),0,VLOOKUP($A5,'Man Tab'!$A:$Q,COLUMN()+2,0))</f>
        <v>24631.023600000099</v>
      </c>
      <c r="D5" s="331">
        <f>IF(ISERROR(VLOOKUP($A5,'Man Tab'!$A:$Q,COLUMN()+2,0)),0,VLOOKUP($A5,'Man Tab'!$A:$Q,COLUMN()+2,0))</f>
        <v>27079.01052</v>
      </c>
      <c r="E5" s="331">
        <f>IF(ISERROR(VLOOKUP($A5,'Man Tab'!$A:$Q,COLUMN()+2,0)),0,VLOOKUP($A5,'Man Tab'!$A:$Q,COLUMN()+2,0))</f>
        <v>32365.646830000002</v>
      </c>
      <c r="F5" s="331">
        <f>IF(ISERROR(VLOOKUP($A5,'Man Tab'!$A:$Q,COLUMN()+2,0)),0,VLOOKUP($A5,'Man Tab'!$A:$Q,COLUMN()+2,0))</f>
        <v>24541.35498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31034.100829999999</v>
      </c>
      <c r="C6" s="333">
        <f t="shared" ref="C6:M6" si="1">C5+B6</f>
        <v>55665.124430000098</v>
      </c>
      <c r="D6" s="333">
        <f t="shared" si="1"/>
        <v>82744.134950000094</v>
      </c>
      <c r="E6" s="333">
        <f t="shared" si="1"/>
        <v>115109.78178000009</v>
      </c>
      <c r="F6" s="333">
        <f t="shared" si="1"/>
        <v>139651.13676000008</v>
      </c>
      <c r="G6" s="333">
        <f t="shared" si="1"/>
        <v>139651.13676000008</v>
      </c>
      <c r="H6" s="333">
        <f t="shared" si="1"/>
        <v>139651.13676000008</v>
      </c>
      <c r="I6" s="333">
        <f t="shared" si="1"/>
        <v>139651.13676000008</v>
      </c>
      <c r="J6" s="333">
        <f t="shared" si="1"/>
        <v>139651.13676000008</v>
      </c>
      <c r="K6" s="333">
        <f t="shared" si="1"/>
        <v>139651.13676000008</v>
      </c>
      <c r="L6" s="333">
        <f t="shared" si="1"/>
        <v>139651.13676000008</v>
      </c>
      <c r="M6" s="333">
        <f t="shared" si="1"/>
        <v>139651.13676000008</v>
      </c>
    </row>
    <row r="7" spans="1:13" ht="14.4" customHeight="1" x14ac:dyDescent="0.3">
      <c r="A7" s="332" t="s">
        <v>126</v>
      </c>
      <c r="B7" s="332">
        <v>121.163</v>
      </c>
      <c r="C7" s="332">
        <v>273.10300000000001</v>
      </c>
      <c r="D7" s="332">
        <v>417.98200000000003</v>
      </c>
      <c r="E7" s="332">
        <v>638.90200000000004</v>
      </c>
      <c r="F7" s="332">
        <v>792.625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3634.89</v>
      </c>
      <c r="C8" s="333">
        <f t="shared" ref="C8:M8" si="2">C7*30</f>
        <v>8193.09</v>
      </c>
      <c r="D8" s="333">
        <f t="shared" si="2"/>
        <v>12539.460000000001</v>
      </c>
      <c r="E8" s="333">
        <f t="shared" si="2"/>
        <v>19167.060000000001</v>
      </c>
      <c r="F8" s="333">
        <f t="shared" si="2"/>
        <v>23778.75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6551218</v>
      </c>
      <c r="C9" s="332">
        <v>7093666</v>
      </c>
      <c r="D9" s="332">
        <v>10100915.290000001</v>
      </c>
      <c r="E9" s="332">
        <v>11454319.850000001</v>
      </c>
      <c r="F9" s="332">
        <v>8072756.5300000021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6551.2179999999998</v>
      </c>
      <c r="C10" s="333">
        <f t="shared" ref="C10:M10" si="3">C9/1000+B10</f>
        <v>13644.884</v>
      </c>
      <c r="D10" s="333">
        <f t="shared" si="3"/>
        <v>23745.799290000003</v>
      </c>
      <c r="E10" s="333">
        <f t="shared" si="3"/>
        <v>35200.119140000003</v>
      </c>
      <c r="F10" s="333">
        <f t="shared" si="3"/>
        <v>43272.875670000009</v>
      </c>
      <c r="G10" s="333">
        <f t="shared" si="3"/>
        <v>43272.875670000009</v>
      </c>
      <c r="H10" s="333">
        <f t="shared" si="3"/>
        <v>43272.875670000009</v>
      </c>
      <c r="I10" s="333">
        <f t="shared" si="3"/>
        <v>43272.875670000009</v>
      </c>
      <c r="J10" s="333">
        <f t="shared" si="3"/>
        <v>43272.875670000009</v>
      </c>
      <c r="K10" s="333">
        <f t="shared" si="3"/>
        <v>43272.875670000009</v>
      </c>
      <c r="L10" s="333">
        <f t="shared" si="3"/>
        <v>43272.875670000009</v>
      </c>
      <c r="M10" s="333">
        <f t="shared" si="3"/>
        <v>43272.875670000009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0.44313436006461887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0.44313436006461887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234182.69507747801</v>
      </c>
      <c r="C7" s="56">
        <v>19515.224589789901</v>
      </c>
      <c r="D7" s="56">
        <v>22932.228309999999</v>
      </c>
      <c r="E7" s="56">
        <v>16886.44355</v>
      </c>
      <c r="F7" s="56">
        <v>18818.965749999999</v>
      </c>
      <c r="G7" s="56">
        <v>24448.526440000001</v>
      </c>
      <c r="H7" s="56">
        <v>16388.84722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99475.011270000003</v>
      </c>
      <c r="Q7" s="189">
        <v>1.019460583836</v>
      </c>
    </row>
    <row r="8" spans="1:17" ht="14.4" customHeight="1" x14ac:dyDescent="0.3">
      <c r="A8" s="19" t="s">
        <v>36</v>
      </c>
      <c r="B8" s="55">
        <v>2142.6774890776901</v>
      </c>
      <c r="C8" s="56">
        <v>178.55645742314101</v>
      </c>
      <c r="D8" s="56">
        <v>238.85400000000001</v>
      </c>
      <c r="E8" s="56">
        <v>173.77799999999999</v>
      </c>
      <c r="F8" s="56">
        <v>168.68199999999999</v>
      </c>
      <c r="G8" s="56">
        <v>134.357</v>
      </c>
      <c r="H8" s="56">
        <v>205.54400000000001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921.21500000000003</v>
      </c>
      <c r="Q8" s="189">
        <v>1.031847308458</v>
      </c>
    </row>
    <row r="9" spans="1:17" ht="14.4" customHeight="1" x14ac:dyDescent="0.3">
      <c r="A9" s="19" t="s">
        <v>37</v>
      </c>
      <c r="B9" s="55">
        <v>1877.7333435384701</v>
      </c>
      <c r="C9" s="56">
        <v>156.47777862820601</v>
      </c>
      <c r="D9" s="56">
        <v>154.44220000000001</v>
      </c>
      <c r="E9" s="56">
        <v>113.53583999999999</v>
      </c>
      <c r="F9" s="56">
        <v>119.18265</v>
      </c>
      <c r="G9" s="56">
        <v>140.49082999999999</v>
      </c>
      <c r="H9" s="56">
        <v>190.61108999999999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718.26261</v>
      </c>
      <c r="Q9" s="189">
        <v>0.91803784064000005</v>
      </c>
    </row>
    <row r="10" spans="1:17" ht="14.4" customHeight="1" x14ac:dyDescent="0.3">
      <c r="A10" s="19" t="s">
        <v>38</v>
      </c>
      <c r="B10" s="55">
        <v>1084.9999658251299</v>
      </c>
      <c r="C10" s="56">
        <v>90.41666381876</v>
      </c>
      <c r="D10" s="56">
        <v>99.132979999998994</v>
      </c>
      <c r="E10" s="56">
        <v>90.618359999999996</v>
      </c>
      <c r="F10" s="56">
        <v>100.83553999999999</v>
      </c>
      <c r="G10" s="56">
        <v>102.97653</v>
      </c>
      <c r="H10" s="56">
        <v>98.190119999999993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491.75353000000001</v>
      </c>
      <c r="Q10" s="189">
        <v>1.0877497780400001</v>
      </c>
    </row>
    <row r="11" spans="1:17" ht="14.4" customHeight="1" x14ac:dyDescent="0.3">
      <c r="A11" s="19" t="s">
        <v>39</v>
      </c>
      <c r="B11" s="55">
        <v>635.43006371409297</v>
      </c>
      <c r="C11" s="56">
        <v>52.952505309507004</v>
      </c>
      <c r="D11" s="56">
        <v>85.392520000000005</v>
      </c>
      <c r="E11" s="56">
        <v>73.682130000000001</v>
      </c>
      <c r="F11" s="56">
        <v>64.518069999999994</v>
      </c>
      <c r="G11" s="56">
        <v>44.642740000000003</v>
      </c>
      <c r="H11" s="56">
        <v>45.045699999999997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313.28116</v>
      </c>
      <c r="Q11" s="189">
        <v>1.1832534010189999</v>
      </c>
    </row>
    <row r="12" spans="1:17" ht="14.4" customHeight="1" x14ac:dyDescent="0.3">
      <c r="A12" s="19" t="s">
        <v>40</v>
      </c>
      <c r="B12" s="55">
        <v>77.700380232306998</v>
      </c>
      <c r="C12" s="56">
        <v>6.4750316860249999</v>
      </c>
      <c r="D12" s="56">
        <v>5.4431700000000003</v>
      </c>
      <c r="E12" s="56">
        <v>2.1750400000000001</v>
      </c>
      <c r="F12" s="56">
        <v>18.60257</v>
      </c>
      <c r="G12" s="56">
        <v>82.565309999999997</v>
      </c>
      <c r="H12" s="56">
        <v>0.7833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109.56939</v>
      </c>
      <c r="Q12" s="189">
        <v>3.3843661409860002</v>
      </c>
    </row>
    <row r="13" spans="1:17" ht="14.4" customHeight="1" x14ac:dyDescent="0.3">
      <c r="A13" s="19" t="s">
        <v>41</v>
      </c>
      <c r="B13" s="55">
        <v>213.99999325951799</v>
      </c>
      <c r="C13" s="56">
        <v>17.833332771626001</v>
      </c>
      <c r="D13" s="56">
        <v>21.137360000000001</v>
      </c>
      <c r="E13" s="56">
        <v>15.91643</v>
      </c>
      <c r="F13" s="56">
        <v>23.434360000000002</v>
      </c>
      <c r="G13" s="56">
        <v>11.120979999999999</v>
      </c>
      <c r="H13" s="56">
        <v>14.05678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85.665909999999997</v>
      </c>
      <c r="Q13" s="189">
        <v>0.96073920783099998</v>
      </c>
    </row>
    <row r="14" spans="1:17" ht="14.4" customHeight="1" x14ac:dyDescent="0.3">
      <c r="A14" s="19" t="s">
        <v>42</v>
      </c>
      <c r="B14" s="55">
        <v>3496.6707224162801</v>
      </c>
      <c r="C14" s="56">
        <v>291.389226868023</v>
      </c>
      <c r="D14" s="56">
        <v>381.45100000000002</v>
      </c>
      <c r="E14" s="56">
        <v>326.45000000000101</v>
      </c>
      <c r="F14" s="56">
        <v>311.83</v>
      </c>
      <c r="G14" s="56">
        <v>258.01600000000002</v>
      </c>
      <c r="H14" s="56">
        <v>201.32900000000001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1479.076</v>
      </c>
      <c r="Q14" s="189">
        <v>1.01518921334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6674.3267635987904</v>
      </c>
      <c r="C17" s="56">
        <v>556.19389696656594</v>
      </c>
      <c r="D17" s="56">
        <v>111.72895</v>
      </c>
      <c r="E17" s="56">
        <v>30.137419999999999</v>
      </c>
      <c r="F17" s="56">
        <v>372.51497000000001</v>
      </c>
      <c r="G17" s="56">
        <v>46.465859999999999</v>
      </c>
      <c r="H17" s="56">
        <v>162.77688000000001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723.62408000000005</v>
      </c>
      <c r="Q17" s="189">
        <v>0.26020568867999999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5.3550000000000004</v>
      </c>
      <c r="E18" s="56">
        <v>2.6709999999999998</v>
      </c>
      <c r="F18" s="56">
        <v>3.9790000000000001</v>
      </c>
      <c r="G18" s="56">
        <v>20.018000000000001</v>
      </c>
      <c r="H18" s="56">
        <v>26.416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58.439</v>
      </c>
      <c r="Q18" s="189" t="s">
        <v>336</v>
      </c>
    </row>
    <row r="19" spans="1:17" ht="14.4" customHeight="1" x14ac:dyDescent="0.3">
      <c r="A19" s="19" t="s">
        <v>47</v>
      </c>
      <c r="B19" s="55">
        <v>2947.2755523537699</v>
      </c>
      <c r="C19" s="56">
        <v>245.606296029481</v>
      </c>
      <c r="D19" s="56">
        <v>422.13846000000001</v>
      </c>
      <c r="E19" s="56">
        <v>120.31813</v>
      </c>
      <c r="F19" s="56">
        <v>122.15685999999999</v>
      </c>
      <c r="G19" s="56">
        <v>199.00936999999999</v>
      </c>
      <c r="H19" s="56">
        <v>279.79996999999997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1143.4227900000001</v>
      </c>
      <c r="Q19" s="189">
        <v>0.93110218140500001</v>
      </c>
    </row>
    <row r="20" spans="1:17" ht="14.4" customHeight="1" x14ac:dyDescent="0.3">
      <c r="A20" s="19" t="s">
        <v>48</v>
      </c>
      <c r="B20" s="55">
        <v>46223.998544055998</v>
      </c>
      <c r="C20" s="56">
        <v>3851.99987867134</v>
      </c>
      <c r="D20" s="56">
        <v>4275.1271299999999</v>
      </c>
      <c r="E20" s="56">
        <v>4153.0274500000096</v>
      </c>
      <c r="F20" s="56">
        <v>4246.3224499999997</v>
      </c>
      <c r="G20" s="56">
        <v>4453.5729199999996</v>
      </c>
      <c r="H20" s="56">
        <v>4511.40535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21639.455300000001</v>
      </c>
      <c r="Q20" s="189">
        <v>1.123543924277</v>
      </c>
    </row>
    <row r="21" spans="1:17" ht="14.4" customHeight="1" x14ac:dyDescent="0.3">
      <c r="A21" s="20" t="s">
        <v>49</v>
      </c>
      <c r="B21" s="55">
        <v>26821.001726023602</v>
      </c>
      <c r="C21" s="56">
        <v>2235.08347716863</v>
      </c>
      <c r="D21" s="56">
        <v>2290.3040000000001</v>
      </c>
      <c r="E21" s="56">
        <v>2290.4180000000101</v>
      </c>
      <c r="F21" s="56">
        <v>2290.4169999999999</v>
      </c>
      <c r="G21" s="56">
        <v>2288.7089999999998</v>
      </c>
      <c r="H21" s="56">
        <v>2288.7089999999998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11448.557000000001</v>
      </c>
      <c r="Q21" s="189">
        <v>1.024441110763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4.1139999999999999</v>
      </c>
      <c r="E22" s="56">
        <v>345.53125000000102</v>
      </c>
      <c r="F22" s="56">
        <v>407.06400000000002</v>
      </c>
      <c r="G22" s="56">
        <v>114.19678999999999</v>
      </c>
      <c r="H22" s="56">
        <v>79.9756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950.88164000000097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7.2517499999990003</v>
      </c>
      <c r="E24" s="56">
        <v>6.321000000003</v>
      </c>
      <c r="F24" s="56">
        <v>10.5053</v>
      </c>
      <c r="G24" s="56">
        <v>20.979059999996998</v>
      </c>
      <c r="H24" s="56">
        <v>47.864969999998003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92.922079999999994</v>
      </c>
      <c r="Q24" s="189"/>
    </row>
    <row r="25" spans="1:17" ht="14.4" customHeight="1" x14ac:dyDescent="0.3">
      <c r="A25" s="21" t="s">
        <v>53</v>
      </c>
      <c r="B25" s="58">
        <v>326378.50962157402</v>
      </c>
      <c r="C25" s="59">
        <v>27198.209135131201</v>
      </c>
      <c r="D25" s="59">
        <v>31034.100829999999</v>
      </c>
      <c r="E25" s="59">
        <v>24631.023600000099</v>
      </c>
      <c r="F25" s="59">
        <v>27079.01052</v>
      </c>
      <c r="G25" s="59">
        <v>32365.646830000002</v>
      </c>
      <c r="H25" s="59">
        <v>24541.35498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139651.13675999999</v>
      </c>
      <c r="Q25" s="190">
        <v>1.026914206491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961.95769000000303</v>
      </c>
      <c r="E26" s="56">
        <v>786.19947000000298</v>
      </c>
      <c r="F26" s="56">
        <v>924.83484000000306</v>
      </c>
      <c r="G26" s="56">
        <v>816.18272000000297</v>
      </c>
      <c r="H26" s="56">
        <v>715.63148000000001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4204.80620000001</v>
      </c>
      <c r="Q26" s="189" t="s">
        <v>336</v>
      </c>
    </row>
    <row r="27" spans="1:17" ht="14.4" customHeight="1" x14ac:dyDescent="0.3">
      <c r="A27" s="22" t="s">
        <v>55</v>
      </c>
      <c r="B27" s="58">
        <v>326378.50962157402</v>
      </c>
      <c r="C27" s="59">
        <v>27198.209135131201</v>
      </c>
      <c r="D27" s="59">
        <v>31996.058519999999</v>
      </c>
      <c r="E27" s="59">
        <v>25417.223070000098</v>
      </c>
      <c r="F27" s="59">
        <v>28003.845359999999</v>
      </c>
      <c r="G27" s="59">
        <v>33181.829550000002</v>
      </c>
      <c r="H27" s="59">
        <v>25256.98646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143855.94295999999</v>
      </c>
      <c r="Q27" s="190">
        <v>1.0578339349120001</v>
      </c>
    </row>
    <row r="28" spans="1:17" ht="14.4" customHeight="1" x14ac:dyDescent="0.3">
      <c r="A28" s="20" t="s">
        <v>56</v>
      </c>
      <c r="B28" s="55">
        <v>4.2606543763270004</v>
      </c>
      <c r="C28" s="56">
        <v>0.35505453135999998</v>
      </c>
      <c r="D28" s="56">
        <v>0</v>
      </c>
      <c r="E28" s="56">
        <v>0.38518000000000002</v>
      </c>
      <c r="F28" s="56">
        <v>0.74800999999999995</v>
      </c>
      <c r="G28" s="56">
        <v>0</v>
      </c>
      <c r="H28" s="56">
        <v>-0.22750000000000001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0.90569</v>
      </c>
      <c r="Q28" s="189">
        <v>0.51016952045599995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1.4079999999999999</v>
      </c>
      <c r="E31" s="62">
        <v>0.621</v>
      </c>
      <c r="F31" s="62">
        <v>1.581</v>
      </c>
      <c r="G31" s="62">
        <v>10.3332</v>
      </c>
      <c r="H31" s="62">
        <v>5.202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19.145199999999999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293932.225739446</v>
      </c>
      <c r="C6" s="615">
        <v>312916.16911000002</v>
      </c>
      <c r="D6" s="616">
        <v>18983.943370554502</v>
      </c>
      <c r="E6" s="617">
        <v>1.064586124651</v>
      </c>
      <c r="F6" s="615">
        <v>326378.50962157402</v>
      </c>
      <c r="G6" s="616">
        <v>135991.045675656</v>
      </c>
      <c r="H6" s="618">
        <v>24541.35498</v>
      </c>
      <c r="I6" s="615">
        <v>139651.13675999999</v>
      </c>
      <c r="J6" s="616">
        <v>3660.0910843442298</v>
      </c>
      <c r="K6" s="619">
        <v>0.42788091937099998</v>
      </c>
    </row>
    <row r="7" spans="1:11" ht="14.4" customHeight="1" thickBot="1" x14ac:dyDescent="0.35">
      <c r="A7" s="634" t="s">
        <v>339</v>
      </c>
      <c r="B7" s="615">
        <v>201959.41588043899</v>
      </c>
      <c r="C7" s="615">
        <v>222359.68127999999</v>
      </c>
      <c r="D7" s="616">
        <v>20400.265399561202</v>
      </c>
      <c r="E7" s="617">
        <v>1.101011707281</v>
      </c>
      <c r="F7" s="615">
        <v>243711.90703554201</v>
      </c>
      <c r="G7" s="616">
        <v>101546.627931476</v>
      </c>
      <c r="H7" s="618">
        <v>17149.609680000001</v>
      </c>
      <c r="I7" s="615">
        <v>103612.98033999999</v>
      </c>
      <c r="J7" s="616">
        <v>2066.3524085242798</v>
      </c>
      <c r="K7" s="619">
        <v>0.42514533491700002</v>
      </c>
    </row>
    <row r="8" spans="1:11" ht="14.4" customHeight="1" thickBot="1" x14ac:dyDescent="0.35">
      <c r="A8" s="635" t="s">
        <v>340</v>
      </c>
      <c r="B8" s="615">
        <v>198215.87957926199</v>
      </c>
      <c r="C8" s="615">
        <v>218994.47427999999</v>
      </c>
      <c r="D8" s="616">
        <v>20778.5947007377</v>
      </c>
      <c r="E8" s="617">
        <v>1.104828103302</v>
      </c>
      <c r="F8" s="615">
        <v>240215.23631312599</v>
      </c>
      <c r="G8" s="616">
        <v>100089.681797136</v>
      </c>
      <c r="H8" s="618">
        <v>16948.28068</v>
      </c>
      <c r="I8" s="615">
        <v>102133.90433999999</v>
      </c>
      <c r="J8" s="616">
        <v>2044.2225428643901</v>
      </c>
      <c r="K8" s="619">
        <v>0.42517662870799999</v>
      </c>
    </row>
    <row r="9" spans="1:11" ht="14.4" customHeight="1" thickBot="1" x14ac:dyDescent="0.35">
      <c r="A9" s="636" t="s">
        <v>341</v>
      </c>
      <c r="B9" s="620">
        <v>0</v>
      </c>
      <c r="C9" s="620">
        <v>1.6800000000000001E-3</v>
      </c>
      <c r="D9" s="621">
        <v>1.6800000000000001E-3</v>
      </c>
      <c r="E9" s="622" t="s">
        <v>336</v>
      </c>
      <c r="F9" s="620">
        <v>0</v>
      </c>
      <c r="G9" s="621">
        <v>0</v>
      </c>
      <c r="H9" s="623">
        <v>4.6999999999999999E-4</v>
      </c>
      <c r="I9" s="620">
        <v>2.7E-4</v>
      </c>
      <c r="J9" s="621">
        <v>2.7E-4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1.6800000000000001E-3</v>
      </c>
      <c r="D10" s="616">
        <v>1.6800000000000001E-3</v>
      </c>
      <c r="E10" s="625" t="s">
        <v>336</v>
      </c>
      <c r="F10" s="615">
        <v>0</v>
      </c>
      <c r="G10" s="616">
        <v>0</v>
      </c>
      <c r="H10" s="618">
        <v>4.6999999999999999E-4</v>
      </c>
      <c r="I10" s="615">
        <v>2.7E-4</v>
      </c>
      <c r="J10" s="616">
        <v>2.7E-4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192505.33920790401</v>
      </c>
      <c r="C11" s="620">
        <v>207718.03494000001</v>
      </c>
      <c r="D11" s="621">
        <v>15212.695732095701</v>
      </c>
      <c r="E11" s="627">
        <v>1.0790247989720001</v>
      </c>
      <c r="F11" s="620">
        <v>234182.69507747801</v>
      </c>
      <c r="G11" s="621">
        <v>97576.122948949298</v>
      </c>
      <c r="H11" s="623">
        <v>16388.84722</v>
      </c>
      <c r="I11" s="620">
        <v>99475.011270000003</v>
      </c>
      <c r="J11" s="621">
        <v>1898.8883210507199</v>
      </c>
      <c r="K11" s="628">
        <v>0.42477524326499999</v>
      </c>
    </row>
    <row r="12" spans="1:11" ht="14.4" customHeight="1" thickBot="1" x14ac:dyDescent="0.35">
      <c r="A12" s="637" t="s">
        <v>344</v>
      </c>
      <c r="B12" s="615">
        <v>31947.725689005401</v>
      </c>
      <c r="C12" s="615">
        <v>32133.647819999998</v>
      </c>
      <c r="D12" s="616">
        <v>185.922130994648</v>
      </c>
      <c r="E12" s="617">
        <v>1.005819573286</v>
      </c>
      <c r="F12" s="615">
        <v>30400.285390531</v>
      </c>
      <c r="G12" s="616">
        <v>12666.785579387901</v>
      </c>
      <c r="H12" s="618">
        <v>2437.31167</v>
      </c>
      <c r="I12" s="615">
        <v>13630.166139999999</v>
      </c>
      <c r="J12" s="616">
        <v>963.38056061210796</v>
      </c>
      <c r="K12" s="619">
        <v>0.44835651918699998</v>
      </c>
    </row>
    <row r="13" spans="1:11" ht="14.4" customHeight="1" thickBot="1" x14ac:dyDescent="0.35">
      <c r="A13" s="637" t="s">
        <v>345</v>
      </c>
      <c r="B13" s="615">
        <v>307.90797077200301</v>
      </c>
      <c r="C13" s="615">
        <v>280.76718</v>
      </c>
      <c r="D13" s="616">
        <v>-27.140790772001999</v>
      </c>
      <c r="E13" s="617">
        <v>0.91185421181500004</v>
      </c>
      <c r="F13" s="615">
        <v>281.21109914993599</v>
      </c>
      <c r="G13" s="616">
        <v>117.171291312473</v>
      </c>
      <c r="H13" s="618">
        <v>25.040690000000001</v>
      </c>
      <c r="I13" s="615">
        <v>122.44513999999999</v>
      </c>
      <c r="J13" s="616">
        <v>5.2738486875259998</v>
      </c>
      <c r="K13" s="619">
        <v>0.43542072261699999</v>
      </c>
    </row>
    <row r="14" spans="1:11" ht="14.4" customHeight="1" thickBot="1" x14ac:dyDescent="0.35">
      <c r="A14" s="637" t="s">
        <v>346</v>
      </c>
      <c r="B14" s="615">
        <v>10.000087806684</v>
      </c>
      <c r="C14" s="615">
        <v>49.2639</v>
      </c>
      <c r="D14" s="616">
        <v>39.263812193315999</v>
      </c>
      <c r="E14" s="617">
        <v>4.9263467433820001</v>
      </c>
      <c r="F14" s="615">
        <v>47.825864074049001</v>
      </c>
      <c r="G14" s="616">
        <v>19.927443364186999</v>
      </c>
      <c r="H14" s="618">
        <v>8.6107999999999993</v>
      </c>
      <c r="I14" s="615">
        <v>8.6107999999999993</v>
      </c>
      <c r="J14" s="616">
        <v>-11.316643364187</v>
      </c>
      <c r="K14" s="619">
        <v>0.180044839057</v>
      </c>
    </row>
    <row r="15" spans="1:11" ht="14.4" customHeight="1" thickBot="1" x14ac:dyDescent="0.35">
      <c r="A15" s="637" t="s">
        <v>347</v>
      </c>
      <c r="B15" s="615">
        <v>0</v>
      </c>
      <c r="C15" s="615">
        <v>0.59560000000000002</v>
      </c>
      <c r="D15" s="616">
        <v>0.59560000000000002</v>
      </c>
      <c r="E15" s="625" t="s">
        <v>348</v>
      </c>
      <c r="F15" s="615">
        <v>0.56971548467599997</v>
      </c>
      <c r="G15" s="616">
        <v>0.23738145194800001</v>
      </c>
      <c r="H15" s="618">
        <v>0</v>
      </c>
      <c r="I15" s="615">
        <v>2.08935</v>
      </c>
      <c r="J15" s="616">
        <v>1.851968548051</v>
      </c>
      <c r="K15" s="619">
        <v>3.667356875836</v>
      </c>
    </row>
    <row r="16" spans="1:11" ht="14.4" customHeight="1" thickBot="1" x14ac:dyDescent="0.35">
      <c r="A16" s="637" t="s">
        <v>349</v>
      </c>
      <c r="B16" s="615">
        <v>0</v>
      </c>
      <c r="C16" s="615">
        <v>8.8550000000000004</v>
      </c>
      <c r="D16" s="616">
        <v>8.8550000000000004</v>
      </c>
      <c r="E16" s="625" t="s">
        <v>348</v>
      </c>
      <c r="F16" s="615">
        <v>9.9999996850239992</v>
      </c>
      <c r="G16" s="616">
        <v>4.1666665354259997</v>
      </c>
      <c r="H16" s="618">
        <v>0</v>
      </c>
      <c r="I16" s="615">
        <v>0</v>
      </c>
      <c r="J16" s="616">
        <v>-4.1666665354259997</v>
      </c>
      <c r="K16" s="619">
        <v>0</v>
      </c>
    </row>
    <row r="17" spans="1:11" ht="14.4" customHeight="1" thickBot="1" x14ac:dyDescent="0.35">
      <c r="A17" s="637" t="s">
        <v>350</v>
      </c>
      <c r="B17" s="615">
        <v>174.15194977110099</v>
      </c>
      <c r="C17" s="615">
        <v>213.51495</v>
      </c>
      <c r="D17" s="616">
        <v>39.363000228898002</v>
      </c>
      <c r="E17" s="617">
        <v>1.226026755833</v>
      </c>
      <c r="F17" s="615">
        <v>219.037075256604</v>
      </c>
      <c r="G17" s="616">
        <v>91.265448023584995</v>
      </c>
      <c r="H17" s="618">
        <v>6.5774699999999999</v>
      </c>
      <c r="I17" s="615">
        <v>51.185110000000002</v>
      </c>
      <c r="J17" s="616">
        <v>-40.080338023585</v>
      </c>
      <c r="K17" s="619">
        <v>0.233682402579</v>
      </c>
    </row>
    <row r="18" spans="1:11" ht="14.4" customHeight="1" thickBot="1" x14ac:dyDescent="0.35">
      <c r="A18" s="637" t="s">
        <v>351</v>
      </c>
      <c r="B18" s="615">
        <v>6.5004407200159999</v>
      </c>
      <c r="C18" s="615">
        <v>51.89761</v>
      </c>
      <c r="D18" s="616">
        <v>45.397169279982997</v>
      </c>
      <c r="E18" s="617">
        <v>7.9837063724290003</v>
      </c>
      <c r="F18" s="615">
        <v>54.521831887996001</v>
      </c>
      <c r="G18" s="616">
        <v>22.717429953330999</v>
      </c>
      <c r="H18" s="618">
        <v>0.30634</v>
      </c>
      <c r="I18" s="615">
        <v>4.0411999999999999</v>
      </c>
      <c r="J18" s="616">
        <v>-18.676229953330999</v>
      </c>
      <c r="K18" s="619">
        <v>7.4120767039999993E-2</v>
      </c>
    </row>
    <row r="19" spans="1:11" ht="14.4" customHeight="1" thickBot="1" x14ac:dyDescent="0.35">
      <c r="A19" s="637" t="s">
        <v>352</v>
      </c>
      <c r="B19" s="615">
        <v>159999.99999999799</v>
      </c>
      <c r="C19" s="615">
        <v>166512.97672000001</v>
      </c>
      <c r="D19" s="616">
        <v>6512.9767200018696</v>
      </c>
      <c r="E19" s="617">
        <v>1.0407061044999999</v>
      </c>
      <c r="F19" s="615">
        <v>195000.41627087799</v>
      </c>
      <c r="G19" s="616">
        <v>81250.173446199406</v>
      </c>
      <c r="H19" s="618">
        <v>13307.43505</v>
      </c>
      <c r="I19" s="615">
        <v>83188.862779999996</v>
      </c>
      <c r="J19" s="616">
        <v>1938.6893338006801</v>
      </c>
      <c r="K19" s="619">
        <v>0.42660864202600002</v>
      </c>
    </row>
    <row r="20" spans="1:11" ht="14.4" customHeight="1" thickBot="1" x14ac:dyDescent="0.35">
      <c r="A20" s="637" t="s">
        <v>353</v>
      </c>
      <c r="B20" s="615">
        <v>0</v>
      </c>
      <c r="C20" s="615">
        <v>8384.6052299999992</v>
      </c>
      <c r="D20" s="616">
        <v>8384.6052299999992</v>
      </c>
      <c r="E20" s="625" t="s">
        <v>348</v>
      </c>
      <c r="F20" s="615">
        <v>8087.2798145343404</v>
      </c>
      <c r="G20" s="616">
        <v>3369.6999227226402</v>
      </c>
      <c r="H20" s="618">
        <v>595.40250000000003</v>
      </c>
      <c r="I20" s="615">
        <v>2437.34512</v>
      </c>
      <c r="J20" s="616">
        <v>-932.35480272264101</v>
      </c>
      <c r="K20" s="619">
        <v>0.30138009020200002</v>
      </c>
    </row>
    <row r="21" spans="1:11" ht="14.4" customHeight="1" thickBot="1" x14ac:dyDescent="0.35">
      <c r="A21" s="637" t="s">
        <v>354</v>
      </c>
      <c r="B21" s="615">
        <v>59.053069830981002</v>
      </c>
      <c r="C21" s="615">
        <v>81.910929999999993</v>
      </c>
      <c r="D21" s="616">
        <v>22.857860169018</v>
      </c>
      <c r="E21" s="617">
        <v>1.38707319085</v>
      </c>
      <c r="F21" s="615">
        <v>81.548015996314007</v>
      </c>
      <c r="G21" s="616">
        <v>33.978339998464001</v>
      </c>
      <c r="H21" s="618">
        <v>8.1626999999999992</v>
      </c>
      <c r="I21" s="615">
        <v>30.265630000000002</v>
      </c>
      <c r="J21" s="616">
        <v>-3.7127099984640002</v>
      </c>
      <c r="K21" s="619">
        <v>0.37113876567300003</v>
      </c>
    </row>
    <row r="22" spans="1:11" ht="14.4" customHeight="1" thickBot="1" x14ac:dyDescent="0.35">
      <c r="A22" s="636" t="s">
        <v>355</v>
      </c>
      <c r="B22" s="620">
        <v>1731.28130071493</v>
      </c>
      <c r="C22" s="620">
        <v>2136.36</v>
      </c>
      <c r="D22" s="621">
        <v>405.07869928507398</v>
      </c>
      <c r="E22" s="627">
        <v>1.233976245869</v>
      </c>
      <c r="F22" s="620">
        <v>2142.6774890776901</v>
      </c>
      <c r="G22" s="621">
        <v>892.782287115705</v>
      </c>
      <c r="H22" s="623">
        <v>205.54400000000001</v>
      </c>
      <c r="I22" s="620">
        <v>921.21500000000003</v>
      </c>
      <c r="J22" s="621">
        <v>28.432712884293998</v>
      </c>
      <c r="K22" s="628">
        <v>0.42993637852400002</v>
      </c>
    </row>
    <row r="23" spans="1:11" ht="14.4" customHeight="1" thickBot="1" x14ac:dyDescent="0.35">
      <c r="A23" s="637" t="s">
        <v>356</v>
      </c>
      <c r="B23" s="615">
        <v>1715.98983250742</v>
      </c>
      <c r="C23" s="615">
        <v>2116.2240000000002</v>
      </c>
      <c r="D23" s="616">
        <v>400.23416749258303</v>
      </c>
      <c r="E23" s="617">
        <v>1.2332380763040001</v>
      </c>
      <c r="F23" s="615">
        <v>2122.9582535233199</v>
      </c>
      <c r="G23" s="616">
        <v>884.565938968051</v>
      </c>
      <c r="H23" s="618">
        <v>201.88</v>
      </c>
      <c r="I23" s="615">
        <v>913.88699999999994</v>
      </c>
      <c r="J23" s="616">
        <v>29.321061031947998</v>
      </c>
      <c r="K23" s="619">
        <v>0.43047808334499998</v>
      </c>
    </row>
    <row r="24" spans="1:11" ht="14.4" customHeight="1" thickBot="1" x14ac:dyDescent="0.35">
      <c r="A24" s="637" t="s">
        <v>357</v>
      </c>
      <c r="B24" s="615">
        <v>15.291468207508</v>
      </c>
      <c r="C24" s="615">
        <v>20.135999999999999</v>
      </c>
      <c r="D24" s="616">
        <v>4.8445317924909999</v>
      </c>
      <c r="E24" s="617">
        <v>1.316812730259</v>
      </c>
      <c r="F24" s="615">
        <v>19.719235554369</v>
      </c>
      <c r="G24" s="616">
        <v>8.2163481476539992</v>
      </c>
      <c r="H24" s="618">
        <v>3.6640000000000001</v>
      </c>
      <c r="I24" s="615">
        <v>7.3280000000000003</v>
      </c>
      <c r="J24" s="616">
        <v>-0.88834814765400005</v>
      </c>
      <c r="K24" s="619">
        <v>0.37161683979999999</v>
      </c>
    </row>
    <row r="25" spans="1:11" ht="14.4" customHeight="1" thickBot="1" x14ac:dyDescent="0.35">
      <c r="A25" s="636" t="s">
        <v>358</v>
      </c>
      <c r="B25" s="620">
        <v>1803.93180515059</v>
      </c>
      <c r="C25" s="620">
        <v>1822.8087800000001</v>
      </c>
      <c r="D25" s="621">
        <v>18.876974849410001</v>
      </c>
      <c r="E25" s="627">
        <v>1.0104643505890001</v>
      </c>
      <c r="F25" s="620">
        <v>1877.7333435384701</v>
      </c>
      <c r="G25" s="621">
        <v>782.38889314102801</v>
      </c>
      <c r="H25" s="623">
        <v>190.61108999999999</v>
      </c>
      <c r="I25" s="620">
        <v>718.26261</v>
      </c>
      <c r="J25" s="621">
        <v>-64.126283141027002</v>
      </c>
      <c r="K25" s="628">
        <v>0.38251576693299999</v>
      </c>
    </row>
    <row r="26" spans="1:11" ht="14.4" customHeight="1" thickBot="1" x14ac:dyDescent="0.35">
      <c r="A26" s="637" t="s">
        <v>359</v>
      </c>
      <c r="B26" s="615">
        <v>4.4518056676080002</v>
      </c>
      <c r="C26" s="615">
        <v>0</v>
      </c>
      <c r="D26" s="616">
        <v>-4.4518056676080002</v>
      </c>
      <c r="E26" s="617">
        <v>0</v>
      </c>
      <c r="F26" s="615">
        <v>0</v>
      </c>
      <c r="G26" s="616">
        <v>0</v>
      </c>
      <c r="H26" s="618">
        <v>0</v>
      </c>
      <c r="I26" s="615">
        <v>0</v>
      </c>
      <c r="J26" s="616">
        <v>0</v>
      </c>
      <c r="K26" s="619">
        <v>0</v>
      </c>
    </row>
    <row r="27" spans="1:11" ht="14.4" customHeight="1" thickBot="1" x14ac:dyDescent="0.35">
      <c r="A27" s="637" t="s">
        <v>360</v>
      </c>
      <c r="B27" s="615">
        <v>41.220046341665999</v>
      </c>
      <c r="C27" s="615">
        <v>115.64541</v>
      </c>
      <c r="D27" s="616">
        <v>74.425363658332998</v>
      </c>
      <c r="E27" s="617">
        <v>2.805562348024</v>
      </c>
      <c r="F27" s="615">
        <v>121.999996157296</v>
      </c>
      <c r="G27" s="616">
        <v>50.833331732205998</v>
      </c>
      <c r="H27" s="618">
        <v>1.12219</v>
      </c>
      <c r="I27" s="615">
        <v>7.5622699999999998</v>
      </c>
      <c r="J27" s="616">
        <v>-43.271061732206</v>
      </c>
      <c r="K27" s="619">
        <v>6.1985821624000001E-2</v>
      </c>
    </row>
    <row r="28" spans="1:11" ht="14.4" customHeight="1" thickBot="1" x14ac:dyDescent="0.35">
      <c r="A28" s="637" t="s">
        <v>361</v>
      </c>
      <c r="B28" s="615">
        <v>0.55167487370000001</v>
      </c>
      <c r="C28" s="615">
        <v>0</v>
      </c>
      <c r="D28" s="616">
        <v>-0.55167487370000001</v>
      </c>
      <c r="E28" s="617">
        <v>0</v>
      </c>
      <c r="F28" s="615">
        <v>0</v>
      </c>
      <c r="G28" s="616">
        <v>0</v>
      </c>
      <c r="H28" s="618">
        <v>0</v>
      </c>
      <c r="I28" s="615">
        <v>0</v>
      </c>
      <c r="J28" s="616">
        <v>0</v>
      </c>
      <c r="K28" s="619">
        <v>0</v>
      </c>
    </row>
    <row r="29" spans="1:11" ht="14.4" customHeight="1" thickBot="1" x14ac:dyDescent="0.35">
      <c r="A29" s="637" t="s">
        <v>362</v>
      </c>
      <c r="B29" s="615">
        <v>168.39091900985201</v>
      </c>
      <c r="C29" s="615">
        <v>176.45568</v>
      </c>
      <c r="D29" s="616">
        <v>8.0647609901470005</v>
      </c>
      <c r="E29" s="617">
        <v>1.047893087332</v>
      </c>
      <c r="F29" s="615">
        <v>176.99999455091901</v>
      </c>
      <c r="G29" s="616">
        <v>73.749997729548994</v>
      </c>
      <c r="H29" s="618">
        <v>14.22584</v>
      </c>
      <c r="I29" s="615">
        <v>73.827100000000002</v>
      </c>
      <c r="J29" s="616">
        <v>7.7102270449999996E-2</v>
      </c>
      <c r="K29" s="619">
        <v>0.41710227272700001</v>
      </c>
    </row>
    <row r="30" spans="1:11" ht="14.4" customHeight="1" thickBot="1" x14ac:dyDescent="0.35">
      <c r="A30" s="637" t="s">
        <v>363</v>
      </c>
      <c r="B30" s="615">
        <v>848.27905795537094</v>
      </c>
      <c r="C30" s="615">
        <v>906.22340999999994</v>
      </c>
      <c r="D30" s="616">
        <v>57.944352044628999</v>
      </c>
      <c r="E30" s="617">
        <v>1.06830812514</v>
      </c>
      <c r="F30" s="615">
        <v>897.99997190416104</v>
      </c>
      <c r="G30" s="616">
        <v>374.16665496006698</v>
      </c>
      <c r="H30" s="618">
        <v>66.717209999999994</v>
      </c>
      <c r="I30" s="615">
        <v>363.96411999999998</v>
      </c>
      <c r="J30" s="616">
        <v>-10.202534960067</v>
      </c>
      <c r="K30" s="619">
        <v>0.40530526880500001</v>
      </c>
    </row>
    <row r="31" spans="1:11" ht="14.4" customHeight="1" thickBot="1" x14ac:dyDescent="0.35">
      <c r="A31" s="637" t="s">
        <v>364</v>
      </c>
      <c r="B31" s="615">
        <v>146.00316816061601</v>
      </c>
      <c r="C31" s="615">
        <v>146.91614000000001</v>
      </c>
      <c r="D31" s="616">
        <v>0.91297183938399995</v>
      </c>
      <c r="E31" s="617">
        <v>1.0062530960860001</v>
      </c>
      <c r="F31" s="615">
        <v>169.73339683236699</v>
      </c>
      <c r="G31" s="616">
        <v>70.722248680152006</v>
      </c>
      <c r="H31" s="618">
        <v>8.2709499999999991</v>
      </c>
      <c r="I31" s="615">
        <v>80.889049999999997</v>
      </c>
      <c r="J31" s="616">
        <v>10.166801319847</v>
      </c>
      <c r="K31" s="619">
        <v>0.47656531660500001</v>
      </c>
    </row>
    <row r="32" spans="1:11" ht="14.4" customHeight="1" thickBot="1" x14ac:dyDescent="0.35">
      <c r="A32" s="637" t="s">
        <v>365</v>
      </c>
      <c r="B32" s="615">
        <v>2.0667837111459999</v>
      </c>
      <c r="C32" s="615">
        <v>0</v>
      </c>
      <c r="D32" s="616">
        <v>-2.0667837111459999</v>
      </c>
      <c r="E32" s="617">
        <v>0</v>
      </c>
      <c r="F32" s="615">
        <v>1.999999937004</v>
      </c>
      <c r="G32" s="616">
        <v>0.83333330708499997</v>
      </c>
      <c r="H32" s="618">
        <v>0</v>
      </c>
      <c r="I32" s="615">
        <v>0</v>
      </c>
      <c r="J32" s="616">
        <v>-0.83333330708499997</v>
      </c>
      <c r="K32" s="619">
        <v>0</v>
      </c>
    </row>
    <row r="33" spans="1:11" ht="14.4" customHeight="1" thickBot="1" x14ac:dyDescent="0.35">
      <c r="A33" s="637" t="s">
        <v>366</v>
      </c>
      <c r="B33" s="615">
        <v>164.52358114071501</v>
      </c>
      <c r="C33" s="615">
        <v>179.47901999999999</v>
      </c>
      <c r="D33" s="616">
        <v>14.955438859285</v>
      </c>
      <c r="E33" s="617">
        <v>1.0909014911749999</v>
      </c>
      <c r="F33" s="615">
        <v>184.99999417294799</v>
      </c>
      <c r="G33" s="616">
        <v>77.083330905395002</v>
      </c>
      <c r="H33" s="618">
        <v>13.787000000000001</v>
      </c>
      <c r="I33" s="615">
        <v>74.744</v>
      </c>
      <c r="J33" s="616">
        <v>-2.3393309053950002</v>
      </c>
      <c r="K33" s="619">
        <v>0.404021634347</v>
      </c>
    </row>
    <row r="34" spans="1:11" ht="14.4" customHeight="1" thickBot="1" x14ac:dyDescent="0.35">
      <c r="A34" s="637" t="s">
        <v>367</v>
      </c>
      <c r="B34" s="615">
        <v>74.280985500195001</v>
      </c>
      <c r="C34" s="615">
        <v>76.297809999999998</v>
      </c>
      <c r="D34" s="616">
        <v>2.0168244998040001</v>
      </c>
      <c r="E34" s="617">
        <v>1.0271512889359999</v>
      </c>
      <c r="F34" s="615">
        <v>81.999997606183996</v>
      </c>
      <c r="G34" s="616">
        <v>34.166665669243002</v>
      </c>
      <c r="H34" s="618">
        <v>6.6045999999999996</v>
      </c>
      <c r="I34" s="615">
        <v>37.234850000000002</v>
      </c>
      <c r="J34" s="616">
        <v>3.0681843307559999</v>
      </c>
      <c r="K34" s="619">
        <v>0.45408354984100002</v>
      </c>
    </row>
    <row r="35" spans="1:11" ht="14.4" customHeight="1" thickBot="1" x14ac:dyDescent="0.35">
      <c r="A35" s="637" t="s">
        <v>368</v>
      </c>
      <c r="B35" s="615">
        <v>0</v>
      </c>
      <c r="C35" s="615">
        <v>0</v>
      </c>
      <c r="D35" s="616">
        <v>0</v>
      </c>
      <c r="E35" s="617">
        <v>1</v>
      </c>
      <c r="F35" s="615">
        <v>241.99999237758601</v>
      </c>
      <c r="G35" s="616">
        <v>100.83333015732801</v>
      </c>
      <c r="H35" s="618">
        <v>58.629399999999997</v>
      </c>
      <c r="I35" s="615">
        <v>58.629399999999997</v>
      </c>
      <c r="J35" s="616">
        <v>-42.203930157327001</v>
      </c>
      <c r="K35" s="619">
        <v>0.242270255564</v>
      </c>
    </row>
    <row r="36" spans="1:11" ht="14.4" customHeight="1" thickBot="1" x14ac:dyDescent="0.35">
      <c r="A36" s="637" t="s">
        <v>369</v>
      </c>
      <c r="B36" s="615">
        <v>354.16378278971899</v>
      </c>
      <c r="C36" s="615">
        <v>221.79131000000001</v>
      </c>
      <c r="D36" s="616">
        <v>-132.37247278971901</v>
      </c>
      <c r="E36" s="617">
        <v>0.62623938634499998</v>
      </c>
      <c r="F36" s="615">
        <v>0</v>
      </c>
      <c r="G36" s="616">
        <v>0</v>
      </c>
      <c r="H36" s="618">
        <v>0</v>
      </c>
      <c r="I36" s="615">
        <v>0</v>
      </c>
      <c r="J36" s="616">
        <v>0</v>
      </c>
      <c r="K36" s="626" t="s">
        <v>336</v>
      </c>
    </row>
    <row r="37" spans="1:11" ht="14.4" customHeight="1" thickBot="1" x14ac:dyDescent="0.35">
      <c r="A37" s="637" t="s">
        <v>370</v>
      </c>
      <c r="B37" s="615">
        <v>0</v>
      </c>
      <c r="C37" s="615">
        <v>0</v>
      </c>
      <c r="D37" s="616">
        <v>0</v>
      </c>
      <c r="E37" s="617">
        <v>1</v>
      </c>
      <c r="F37" s="615">
        <v>0</v>
      </c>
      <c r="G37" s="616">
        <v>0</v>
      </c>
      <c r="H37" s="618">
        <v>21.253900000000002</v>
      </c>
      <c r="I37" s="615">
        <v>21.411819999999999</v>
      </c>
      <c r="J37" s="616">
        <v>21.411819999999999</v>
      </c>
      <c r="K37" s="626" t="s">
        <v>348</v>
      </c>
    </row>
    <row r="38" spans="1:11" ht="14.4" customHeight="1" thickBot="1" x14ac:dyDescent="0.35">
      <c r="A38" s="636" t="s">
        <v>371</v>
      </c>
      <c r="B38" s="620">
        <v>1122.9960394134</v>
      </c>
      <c r="C38" s="620">
        <v>1361.00818</v>
      </c>
      <c r="D38" s="621">
        <v>238.01214058659701</v>
      </c>
      <c r="E38" s="627">
        <v>1.211943882465</v>
      </c>
      <c r="F38" s="620">
        <v>1084.9999658251299</v>
      </c>
      <c r="G38" s="621">
        <v>452.08331909380399</v>
      </c>
      <c r="H38" s="623">
        <v>98.190119999999993</v>
      </c>
      <c r="I38" s="620">
        <v>491.75353000000001</v>
      </c>
      <c r="J38" s="621">
        <v>39.670210906195997</v>
      </c>
      <c r="K38" s="628">
        <v>0.45322907418300001</v>
      </c>
    </row>
    <row r="39" spans="1:11" ht="14.4" customHeight="1" thickBot="1" x14ac:dyDescent="0.35">
      <c r="A39" s="637" t="s">
        <v>372</v>
      </c>
      <c r="B39" s="615">
        <v>959.99661428038098</v>
      </c>
      <c r="C39" s="615">
        <v>1092.32302</v>
      </c>
      <c r="D39" s="616">
        <v>132.32640571962</v>
      </c>
      <c r="E39" s="617">
        <v>1.137840492092</v>
      </c>
      <c r="F39" s="615">
        <v>929.99997070725396</v>
      </c>
      <c r="G39" s="616">
        <v>387.49998779468899</v>
      </c>
      <c r="H39" s="618">
        <v>69.028540000000007</v>
      </c>
      <c r="I39" s="615">
        <v>340.947</v>
      </c>
      <c r="J39" s="616">
        <v>-46.552987794688001</v>
      </c>
      <c r="K39" s="619">
        <v>0.36660968896599999</v>
      </c>
    </row>
    <row r="40" spans="1:11" ht="14.4" customHeight="1" thickBot="1" x14ac:dyDescent="0.35">
      <c r="A40" s="637" t="s">
        <v>373</v>
      </c>
      <c r="B40" s="615">
        <v>162.99942513302301</v>
      </c>
      <c r="C40" s="615">
        <v>266.51308</v>
      </c>
      <c r="D40" s="616">
        <v>103.51365486697701</v>
      </c>
      <c r="E40" s="617">
        <v>1.6350553370509999</v>
      </c>
      <c r="F40" s="615">
        <v>154.99999511787601</v>
      </c>
      <c r="G40" s="616">
        <v>64.583331299113993</v>
      </c>
      <c r="H40" s="618">
        <v>29.161580000000001</v>
      </c>
      <c r="I40" s="615">
        <v>150.80653000000001</v>
      </c>
      <c r="J40" s="616">
        <v>86.223198700885007</v>
      </c>
      <c r="K40" s="619">
        <v>0.972945385484</v>
      </c>
    </row>
    <row r="41" spans="1:11" ht="14.4" customHeight="1" thickBot="1" x14ac:dyDescent="0.35">
      <c r="A41" s="637" t="s">
        <v>374</v>
      </c>
      <c r="B41" s="615">
        <v>0</v>
      </c>
      <c r="C41" s="615">
        <v>2.1720799999999998</v>
      </c>
      <c r="D41" s="616">
        <v>2.1720799999999998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575.44886922831597</v>
      </c>
      <c r="C42" s="620">
        <v>638.12977999999998</v>
      </c>
      <c r="D42" s="621">
        <v>62.680910771683003</v>
      </c>
      <c r="E42" s="627">
        <v>1.1089252479639999</v>
      </c>
      <c r="F42" s="620">
        <v>635.43006371409297</v>
      </c>
      <c r="G42" s="621">
        <v>264.76252654753898</v>
      </c>
      <c r="H42" s="623">
        <v>45.045699999999997</v>
      </c>
      <c r="I42" s="620">
        <v>313.28116</v>
      </c>
      <c r="J42" s="621">
        <v>48.518633452461003</v>
      </c>
      <c r="K42" s="628">
        <v>0.493022250424</v>
      </c>
    </row>
    <row r="43" spans="1:11" ht="14.4" customHeight="1" thickBot="1" x14ac:dyDescent="0.35">
      <c r="A43" s="637" t="s">
        <v>376</v>
      </c>
      <c r="B43" s="615">
        <v>34.719927265877999</v>
      </c>
      <c r="C43" s="615">
        <v>24.424910000000001</v>
      </c>
      <c r="D43" s="616">
        <v>-10.295017265878</v>
      </c>
      <c r="E43" s="617">
        <v>0.70348390458700005</v>
      </c>
      <c r="F43" s="615">
        <v>51.131436463813003</v>
      </c>
      <c r="G43" s="616">
        <v>21.304765193255001</v>
      </c>
      <c r="H43" s="618">
        <v>-2.0070000000000001</v>
      </c>
      <c r="I43" s="615">
        <v>38.635019999999997</v>
      </c>
      <c r="J43" s="616">
        <v>17.330254806744001</v>
      </c>
      <c r="K43" s="619">
        <v>0.75560208497799997</v>
      </c>
    </row>
    <row r="44" spans="1:11" ht="14.4" customHeight="1" thickBot="1" x14ac:dyDescent="0.35">
      <c r="A44" s="637" t="s">
        <v>377</v>
      </c>
      <c r="B44" s="615">
        <v>18.545408285680001</v>
      </c>
      <c r="C44" s="615">
        <v>14.84023</v>
      </c>
      <c r="D44" s="616">
        <v>-3.7051782856800002</v>
      </c>
      <c r="E44" s="617">
        <v>0.80021047643599996</v>
      </c>
      <c r="F44" s="615">
        <v>7.9999997480190004</v>
      </c>
      <c r="G44" s="616">
        <v>3.333333228341</v>
      </c>
      <c r="H44" s="618">
        <v>1.7297800000000001</v>
      </c>
      <c r="I44" s="615">
        <v>7.2126000000000001</v>
      </c>
      <c r="J44" s="616">
        <v>3.879266771658</v>
      </c>
      <c r="K44" s="619">
        <v>0.90157502839699999</v>
      </c>
    </row>
    <row r="45" spans="1:11" ht="14.4" customHeight="1" thickBot="1" x14ac:dyDescent="0.35">
      <c r="A45" s="637" t="s">
        <v>378</v>
      </c>
      <c r="B45" s="615">
        <v>202.95596270859701</v>
      </c>
      <c r="C45" s="615">
        <v>215.51159000000001</v>
      </c>
      <c r="D45" s="616">
        <v>12.555627291403001</v>
      </c>
      <c r="E45" s="617">
        <v>1.0618638010120001</v>
      </c>
      <c r="F45" s="615">
        <v>233.943061742899</v>
      </c>
      <c r="G45" s="616">
        <v>97.476275726207007</v>
      </c>
      <c r="H45" s="618">
        <v>23.285419999999998</v>
      </c>
      <c r="I45" s="615">
        <v>88.994200000000006</v>
      </c>
      <c r="J45" s="616">
        <v>-8.4820757262070003</v>
      </c>
      <c r="K45" s="619">
        <v>0.38040965753299999</v>
      </c>
    </row>
    <row r="46" spans="1:11" ht="14.4" customHeight="1" thickBot="1" x14ac:dyDescent="0.35">
      <c r="A46" s="637" t="s">
        <v>379</v>
      </c>
      <c r="B46" s="615">
        <v>105.627345074761</v>
      </c>
      <c r="C46" s="615">
        <v>91.461269999999999</v>
      </c>
      <c r="D46" s="616">
        <v>-14.166075074761</v>
      </c>
      <c r="E46" s="617">
        <v>0.86588629047900001</v>
      </c>
      <c r="F46" s="615">
        <v>85.999997291208004</v>
      </c>
      <c r="G46" s="616">
        <v>35.83333220467</v>
      </c>
      <c r="H46" s="618">
        <v>7.5816999999999997</v>
      </c>
      <c r="I46" s="615">
        <v>40.375190000000003</v>
      </c>
      <c r="J46" s="616">
        <v>4.5418577953290002</v>
      </c>
      <c r="K46" s="619">
        <v>0.46947896827500002</v>
      </c>
    </row>
    <row r="47" spans="1:11" ht="14.4" customHeight="1" thickBot="1" x14ac:dyDescent="0.35">
      <c r="A47" s="637" t="s">
        <v>380</v>
      </c>
      <c r="B47" s="615">
        <v>29.997569216719999</v>
      </c>
      <c r="C47" s="615">
        <v>20.153459999999999</v>
      </c>
      <c r="D47" s="616">
        <v>-9.8441092167199997</v>
      </c>
      <c r="E47" s="617">
        <v>0.67183643629199996</v>
      </c>
      <c r="F47" s="615">
        <v>80.999997448696007</v>
      </c>
      <c r="G47" s="616">
        <v>33.749998936955997</v>
      </c>
      <c r="H47" s="618">
        <v>4.3183999999999996</v>
      </c>
      <c r="I47" s="615">
        <v>25.938289999999999</v>
      </c>
      <c r="J47" s="616">
        <v>-7.8117089369560002</v>
      </c>
      <c r="K47" s="619">
        <v>0.32022581255499999</v>
      </c>
    </row>
    <row r="48" spans="1:11" ht="14.4" customHeight="1" thickBot="1" x14ac:dyDescent="0.35">
      <c r="A48" s="637" t="s">
        <v>381</v>
      </c>
      <c r="B48" s="615">
        <v>1.934502133821</v>
      </c>
      <c r="C48" s="615">
        <v>0.67500000000000004</v>
      </c>
      <c r="D48" s="616">
        <v>-1.259502133821</v>
      </c>
      <c r="E48" s="617">
        <v>0.34892698653499998</v>
      </c>
      <c r="F48" s="615">
        <v>0.50274839802100002</v>
      </c>
      <c r="G48" s="616">
        <v>0.209478499175</v>
      </c>
      <c r="H48" s="618">
        <v>0</v>
      </c>
      <c r="I48" s="615">
        <v>0.91600000000000004</v>
      </c>
      <c r="J48" s="616">
        <v>0.706521500824</v>
      </c>
      <c r="K48" s="619">
        <v>1.821984920499</v>
      </c>
    </row>
    <row r="49" spans="1:11" ht="14.4" customHeight="1" thickBot="1" x14ac:dyDescent="0.35">
      <c r="A49" s="637" t="s">
        <v>382</v>
      </c>
      <c r="B49" s="615">
        <v>24.307195393829002</v>
      </c>
      <c r="C49" s="615">
        <v>47.474640000000001</v>
      </c>
      <c r="D49" s="616">
        <v>23.167444606170001</v>
      </c>
      <c r="E49" s="617">
        <v>1.9531105596839999</v>
      </c>
      <c r="F49" s="615">
        <v>41.356683471084999</v>
      </c>
      <c r="G49" s="616">
        <v>17.231951446284999</v>
      </c>
      <c r="H49" s="618">
        <v>1.67466</v>
      </c>
      <c r="I49" s="615">
        <v>16.461780000000001</v>
      </c>
      <c r="J49" s="616">
        <v>-0.77017144628500001</v>
      </c>
      <c r="K49" s="619">
        <v>0.39804400687699998</v>
      </c>
    </row>
    <row r="50" spans="1:11" ht="14.4" customHeight="1" thickBot="1" x14ac:dyDescent="0.35">
      <c r="A50" s="637" t="s">
        <v>383</v>
      </c>
      <c r="B50" s="615">
        <v>82.973500944544</v>
      </c>
      <c r="C50" s="615">
        <v>57.116810000000001</v>
      </c>
      <c r="D50" s="616">
        <v>-25.856690944543999</v>
      </c>
      <c r="E50" s="617">
        <v>0.68837411161100004</v>
      </c>
      <c r="F50" s="615">
        <v>58.496141512667997</v>
      </c>
      <c r="G50" s="616">
        <v>24.373392296944999</v>
      </c>
      <c r="H50" s="618">
        <v>2.9027699999999999</v>
      </c>
      <c r="I50" s="615">
        <v>30.271350000000002</v>
      </c>
      <c r="J50" s="616">
        <v>5.8979577030539998</v>
      </c>
      <c r="K50" s="619">
        <v>0.51749310667600001</v>
      </c>
    </row>
    <row r="51" spans="1:11" ht="14.4" customHeight="1" thickBot="1" x14ac:dyDescent="0.35">
      <c r="A51" s="637" t="s">
        <v>384</v>
      </c>
      <c r="B51" s="615">
        <v>0</v>
      </c>
      <c r="C51" s="615">
        <v>25.281649999999999</v>
      </c>
      <c r="D51" s="616">
        <v>25.281649999999999</v>
      </c>
      <c r="E51" s="625" t="s">
        <v>336</v>
      </c>
      <c r="F51" s="615">
        <v>0</v>
      </c>
      <c r="G51" s="616">
        <v>0</v>
      </c>
      <c r="H51" s="618">
        <v>1.1599999999999999</v>
      </c>
      <c r="I51" s="615">
        <v>15.526999999999999</v>
      </c>
      <c r="J51" s="616">
        <v>15.526999999999999</v>
      </c>
      <c r="K51" s="626" t="s">
        <v>336</v>
      </c>
    </row>
    <row r="52" spans="1:11" ht="14.4" customHeight="1" thickBot="1" x14ac:dyDescent="0.35">
      <c r="A52" s="637" t="s">
        <v>385</v>
      </c>
      <c r="B52" s="615">
        <v>0.39374045263099999</v>
      </c>
      <c r="C52" s="615">
        <v>1.1599999999999999</v>
      </c>
      <c r="D52" s="616">
        <v>0.76625954736799995</v>
      </c>
      <c r="E52" s="617">
        <v>2.9461031810309999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19">
        <v>0</v>
      </c>
    </row>
    <row r="53" spans="1:11" ht="14.4" customHeight="1" thickBot="1" x14ac:dyDescent="0.35">
      <c r="A53" s="637" t="s">
        <v>386</v>
      </c>
      <c r="B53" s="615">
        <v>73.993717751849999</v>
      </c>
      <c r="C53" s="615">
        <v>138.85651999999999</v>
      </c>
      <c r="D53" s="616">
        <v>64.862802248148995</v>
      </c>
      <c r="E53" s="617">
        <v>1.876598773772</v>
      </c>
      <c r="F53" s="615">
        <v>74.999997637681005</v>
      </c>
      <c r="G53" s="616">
        <v>31.249999015699998</v>
      </c>
      <c r="H53" s="618">
        <v>4.3999699999999997</v>
      </c>
      <c r="I53" s="615">
        <v>48.949730000000002</v>
      </c>
      <c r="J53" s="616">
        <v>17.699730984298998</v>
      </c>
      <c r="K53" s="619">
        <v>0.65266308722300004</v>
      </c>
    </row>
    <row r="54" spans="1:11" ht="14.4" customHeight="1" thickBot="1" x14ac:dyDescent="0.35">
      <c r="A54" s="637" t="s">
        <v>387</v>
      </c>
      <c r="B54" s="615">
        <v>0</v>
      </c>
      <c r="C54" s="615">
        <v>1.1737</v>
      </c>
      <c r="D54" s="616">
        <v>1.1737</v>
      </c>
      <c r="E54" s="625" t="s">
        <v>348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26" t="s">
        <v>336</v>
      </c>
    </row>
    <row r="55" spans="1:11" ht="14.4" customHeight="1" thickBot="1" x14ac:dyDescent="0.35">
      <c r="A55" s="636" t="s">
        <v>388</v>
      </c>
      <c r="B55" s="620">
        <v>330.10326129247898</v>
      </c>
      <c r="C55" s="620">
        <v>5099.6793500000003</v>
      </c>
      <c r="D55" s="621">
        <v>4769.5760887075203</v>
      </c>
      <c r="E55" s="627">
        <v>15.448739676283999</v>
      </c>
      <c r="F55" s="620">
        <v>77.700380232306998</v>
      </c>
      <c r="G55" s="621">
        <v>32.375158430128003</v>
      </c>
      <c r="H55" s="623">
        <v>0.7833</v>
      </c>
      <c r="I55" s="620">
        <v>109.56939</v>
      </c>
      <c r="J55" s="621">
        <v>77.194231569870993</v>
      </c>
      <c r="K55" s="628">
        <v>1.410152558744</v>
      </c>
    </row>
    <row r="56" spans="1:11" ht="14.4" customHeight="1" thickBot="1" x14ac:dyDescent="0.35">
      <c r="A56" s="637" t="s">
        <v>389</v>
      </c>
      <c r="B56" s="615">
        <v>0</v>
      </c>
      <c r="C56" s="615">
        <v>0</v>
      </c>
      <c r="D56" s="616">
        <v>0</v>
      </c>
      <c r="E56" s="625" t="s">
        <v>336</v>
      </c>
      <c r="F56" s="615">
        <v>0</v>
      </c>
      <c r="G56" s="616">
        <v>0</v>
      </c>
      <c r="H56" s="618">
        <v>0</v>
      </c>
      <c r="I56" s="615">
        <v>0.92800000000000005</v>
      </c>
      <c r="J56" s="616">
        <v>0.92800000000000005</v>
      </c>
      <c r="K56" s="626" t="s">
        <v>348</v>
      </c>
    </row>
    <row r="57" spans="1:11" ht="14.4" customHeight="1" thickBot="1" x14ac:dyDescent="0.35">
      <c r="A57" s="637" t="s">
        <v>390</v>
      </c>
      <c r="B57" s="615">
        <v>0</v>
      </c>
      <c r="C57" s="615">
        <v>0.24054</v>
      </c>
      <c r="D57" s="616">
        <v>0.24054</v>
      </c>
      <c r="E57" s="625" t="s">
        <v>336</v>
      </c>
      <c r="F57" s="615">
        <v>0</v>
      </c>
      <c r="G57" s="616">
        <v>0</v>
      </c>
      <c r="H57" s="618">
        <v>0</v>
      </c>
      <c r="I57" s="615">
        <v>1.01E-2</v>
      </c>
      <c r="J57" s="616">
        <v>1.01E-2</v>
      </c>
      <c r="K57" s="626" t="s">
        <v>336</v>
      </c>
    </row>
    <row r="58" spans="1:11" ht="14.4" customHeight="1" thickBot="1" x14ac:dyDescent="0.35">
      <c r="A58" s="637" t="s">
        <v>391</v>
      </c>
      <c r="B58" s="615">
        <v>9.5740045888629997</v>
      </c>
      <c r="C58" s="615">
        <v>0</v>
      </c>
      <c r="D58" s="616">
        <v>-9.5740045888629997</v>
      </c>
      <c r="E58" s="617">
        <v>0</v>
      </c>
      <c r="F58" s="615">
        <v>0</v>
      </c>
      <c r="G58" s="616">
        <v>0</v>
      </c>
      <c r="H58" s="618">
        <v>0</v>
      </c>
      <c r="I58" s="615">
        <v>10.766999999999999</v>
      </c>
      <c r="J58" s="616">
        <v>10.766999999999999</v>
      </c>
      <c r="K58" s="626" t="s">
        <v>348</v>
      </c>
    </row>
    <row r="59" spans="1:11" ht="14.4" customHeight="1" thickBot="1" x14ac:dyDescent="0.35">
      <c r="A59" s="637" t="s">
        <v>392</v>
      </c>
      <c r="B59" s="615">
        <v>309.52720522545002</v>
      </c>
      <c r="C59" s="615">
        <v>5089.9195600000003</v>
      </c>
      <c r="D59" s="616">
        <v>4780.3923547745499</v>
      </c>
      <c r="E59" s="617">
        <v>16.444175096959999</v>
      </c>
      <c r="F59" s="615">
        <v>63.700380673273003</v>
      </c>
      <c r="G59" s="616">
        <v>26.541825280529999</v>
      </c>
      <c r="H59" s="618">
        <v>0.27800000000000002</v>
      </c>
      <c r="I59" s="615">
        <v>92.578019999999995</v>
      </c>
      <c r="J59" s="616">
        <v>66.036194719468995</v>
      </c>
      <c r="K59" s="619">
        <v>1.453335427849</v>
      </c>
    </row>
    <row r="60" spans="1:11" ht="14.4" customHeight="1" thickBot="1" x14ac:dyDescent="0.35">
      <c r="A60" s="637" t="s">
        <v>393</v>
      </c>
      <c r="B60" s="615">
        <v>0</v>
      </c>
      <c r="C60" s="615">
        <v>2.8010000000000002</v>
      </c>
      <c r="D60" s="616">
        <v>2.8010000000000002</v>
      </c>
      <c r="E60" s="625" t="s">
        <v>336</v>
      </c>
      <c r="F60" s="615">
        <v>0</v>
      </c>
      <c r="G60" s="616">
        <v>0</v>
      </c>
      <c r="H60" s="618">
        <v>0</v>
      </c>
      <c r="I60" s="615">
        <v>2.5409999999999999</v>
      </c>
      <c r="J60" s="616">
        <v>2.5409999999999999</v>
      </c>
      <c r="K60" s="626" t="s">
        <v>336</v>
      </c>
    </row>
    <row r="61" spans="1:11" ht="14.4" customHeight="1" thickBot="1" x14ac:dyDescent="0.35">
      <c r="A61" s="637" t="s">
        <v>394</v>
      </c>
      <c r="B61" s="615">
        <v>11.002051478165001</v>
      </c>
      <c r="C61" s="615">
        <v>6.7182500000000003</v>
      </c>
      <c r="D61" s="616">
        <v>-4.2838014781640004</v>
      </c>
      <c r="E61" s="617">
        <v>0.610636117576</v>
      </c>
      <c r="F61" s="615">
        <v>13.999999559034</v>
      </c>
      <c r="G61" s="616">
        <v>5.8333331495970002</v>
      </c>
      <c r="H61" s="618">
        <v>0.50529999999999997</v>
      </c>
      <c r="I61" s="615">
        <v>2.7452700000000001</v>
      </c>
      <c r="J61" s="616">
        <v>-3.0880631495970001</v>
      </c>
      <c r="K61" s="619">
        <v>0.19609072046199999</v>
      </c>
    </row>
    <row r="62" spans="1:11" ht="14.4" customHeight="1" thickBot="1" x14ac:dyDescent="0.35">
      <c r="A62" s="636" t="s">
        <v>395</v>
      </c>
      <c r="B62" s="620">
        <v>146.779095558303</v>
      </c>
      <c r="C62" s="620">
        <v>142.07956999999999</v>
      </c>
      <c r="D62" s="621">
        <v>-4.6995255583029998</v>
      </c>
      <c r="E62" s="627">
        <v>0.96798232377399995</v>
      </c>
      <c r="F62" s="620">
        <v>213.99999325951799</v>
      </c>
      <c r="G62" s="621">
        <v>89.166663858131997</v>
      </c>
      <c r="H62" s="623">
        <v>14.05678</v>
      </c>
      <c r="I62" s="620">
        <v>85.665909999999997</v>
      </c>
      <c r="J62" s="621">
        <v>-3.5007538581320001</v>
      </c>
      <c r="K62" s="628">
        <v>0.400308003262</v>
      </c>
    </row>
    <row r="63" spans="1:11" ht="14.4" customHeight="1" thickBot="1" x14ac:dyDescent="0.35">
      <c r="A63" s="637" t="s">
        <v>396</v>
      </c>
      <c r="B63" s="615">
        <v>0</v>
      </c>
      <c r="C63" s="615">
        <v>0</v>
      </c>
      <c r="D63" s="616">
        <v>0</v>
      </c>
      <c r="E63" s="617">
        <v>1</v>
      </c>
      <c r="F63" s="615">
        <v>0</v>
      </c>
      <c r="G63" s="616">
        <v>0</v>
      </c>
      <c r="H63" s="618">
        <v>0</v>
      </c>
      <c r="I63" s="615">
        <v>1.3680000000000001</v>
      </c>
      <c r="J63" s="616">
        <v>1.3680000000000001</v>
      </c>
      <c r="K63" s="626" t="s">
        <v>348</v>
      </c>
    </row>
    <row r="64" spans="1:11" ht="14.4" customHeight="1" thickBot="1" x14ac:dyDescent="0.35">
      <c r="A64" s="637" t="s">
        <v>397</v>
      </c>
      <c r="B64" s="615">
        <v>41.788828209908999</v>
      </c>
      <c r="C64" s="615">
        <v>38.117710000000002</v>
      </c>
      <c r="D64" s="616">
        <v>-3.6711182099089998</v>
      </c>
      <c r="E64" s="617">
        <v>0.91215072623000004</v>
      </c>
      <c r="F64" s="615">
        <v>44.999998582608001</v>
      </c>
      <c r="G64" s="616">
        <v>18.749999409419999</v>
      </c>
      <c r="H64" s="618">
        <v>5.7738899999999997</v>
      </c>
      <c r="I64" s="615">
        <v>16.720739999999999</v>
      </c>
      <c r="J64" s="616">
        <v>-2.0292594094199998</v>
      </c>
      <c r="K64" s="619">
        <v>0.37157201170300003</v>
      </c>
    </row>
    <row r="65" spans="1:11" ht="14.4" customHeight="1" thickBot="1" x14ac:dyDescent="0.35">
      <c r="A65" s="637" t="s">
        <v>398</v>
      </c>
      <c r="B65" s="615">
        <v>0</v>
      </c>
      <c r="C65" s="615">
        <v>2.04617</v>
      </c>
      <c r="D65" s="616">
        <v>2.04617</v>
      </c>
      <c r="E65" s="625" t="s">
        <v>336</v>
      </c>
      <c r="F65" s="615">
        <v>1.999999937004</v>
      </c>
      <c r="G65" s="616">
        <v>0.83333330708499997</v>
      </c>
      <c r="H65" s="618">
        <v>1.3794</v>
      </c>
      <c r="I65" s="615">
        <v>1.93116</v>
      </c>
      <c r="J65" s="616">
        <v>1.0978266929139999</v>
      </c>
      <c r="K65" s="619">
        <v>0.965580030413</v>
      </c>
    </row>
    <row r="66" spans="1:11" ht="14.4" customHeight="1" thickBot="1" x14ac:dyDescent="0.35">
      <c r="A66" s="637" t="s">
        <v>399</v>
      </c>
      <c r="B66" s="615">
        <v>0</v>
      </c>
      <c r="C66" s="615">
        <v>2.6002399999999999</v>
      </c>
      <c r="D66" s="616">
        <v>2.6002399999999999</v>
      </c>
      <c r="E66" s="625" t="s">
        <v>336</v>
      </c>
      <c r="F66" s="615">
        <v>1.999999937004</v>
      </c>
      <c r="G66" s="616">
        <v>0.83333330708499997</v>
      </c>
      <c r="H66" s="618">
        <v>0</v>
      </c>
      <c r="I66" s="615">
        <v>9.8743300000000005</v>
      </c>
      <c r="J66" s="616">
        <v>9.0409966929139998</v>
      </c>
      <c r="K66" s="619">
        <v>4.9371651555079996</v>
      </c>
    </row>
    <row r="67" spans="1:11" ht="14.4" customHeight="1" thickBot="1" x14ac:dyDescent="0.35">
      <c r="A67" s="637" t="s">
        <v>400</v>
      </c>
      <c r="B67" s="615">
        <v>6.0005771643430004</v>
      </c>
      <c r="C67" s="615">
        <v>4.0127600000000001</v>
      </c>
      <c r="D67" s="616">
        <v>-1.987817164343</v>
      </c>
      <c r="E67" s="617">
        <v>0.66872900557699999</v>
      </c>
      <c r="F67" s="615">
        <v>24.999999212559999</v>
      </c>
      <c r="G67" s="616">
        <v>10.416666338565999</v>
      </c>
      <c r="H67" s="618">
        <v>0.46955000000000002</v>
      </c>
      <c r="I67" s="615">
        <v>2.8171200000000001</v>
      </c>
      <c r="J67" s="616">
        <v>-7.5995463385660003</v>
      </c>
      <c r="K67" s="619">
        <v>0.112684803549</v>
      </c>
    </row>
    <row r="68" spans="1:11" ht="14.4" customHeight="1" thickBot="1" x14ac:dyDescent="0.35">
      <c r="A68" s="637" t="s">
        <v>401</v>
      </c>
      <c r="B68" s="615">
        <v>26.999475728488999</v>
      </c>
      <c r="C68" s="615">
        <v>15.22193</v>
      </c>
      <c r="D68" s="616">
        <v>-11.777545728489001</v>
      </c>
      <c r="E68" s="617">
        <v>0.56378613248099996</v>
      </c>
      <c r="F68" s="615">
        <v>44.999998582609003</v>
      </c>
      <c r="G68" s="616">
        <v>18.749999409419999</v>
      </c>
      <c r="H68" s="618">
        <v>0</v>
      </c>
      <c r="I68" s="615">
        <v>9.3169299999999993</v>
      </c>
      <c r="J68" s="616">
        <v>-9.4330694094199998</v>
      </c>
      <c r="K68" s="619">
        <v>0.20704289541000001</v>
      </c>
    </row>
    <row r="69" spans="1:11" ht="14.4" customHeight="1" thickBot="1" x14ac:dyDescent="0.35">
      <c r="A69" s="637" t="s">
        <v>402</v>
      </c>
      <c r="B69" s="615">
        <v>71.990214455558998</v>
      </c>
      <c r="C69" s="615">
        <v>80.080759999999998</v>
      </c>
      <c r="D69" s="616">
        <v>8.0905455444399994</v>
      </c>
      <c r="E69" s="617">
        <v>1.1123839622589999</v>
      </c>
      <c r="F69" s="615">
        <v>94.999997007730002</v>
      </c>
      <c r="G69" s="616">
        <v>39.583332086554002</v>
      </c>
      <c r="H69" s="618">
        <v>6.4339399999999998</v>
      </c>
      <c r="I69" s="615">
        <v>43.637630000000001</v>
      </c>
      <c r="J69" s="616">
        <v>4.0542979134449997</v>
      </c>
      <c r="K69" s="619">
        <v>0.45934348815199999</v>
      </c>
    </row>
    <row r="70" spans="1:11" ht="14.4" customHeight="1" thickBot="1" x14ac:dyDescent="0.35">
      <c r="A70" s="636" t="s">
        <v>403</v>
      </c>
      <c r="B70" s="620">
        <v>0</v>
      </c>
      <c r="C70" s="620">
        <v>76.372</v>
      </c>
      <c r="D70" s="621">
        <v>76.372</v>
      </c>
      <c r="E70" s="622" t="s">
        <v>336</v>
      </c>
      <c r="F70" s="620">
        <v>0</v>
      </c>
      <c r="G70" s="621">
        <v>0</v>
      </c>
      <c r="H70" s="623">
        <v>5.202</v>
      </c>
      <c r="I70" s="620">
        <v>19.145199999999999</v>
      </c>
      <c r="J70" s="621">
        <v>19.145199999999999</v>
      </c>
      <c r="K70" s="624" t="s">
        <v>336</v>
      </c>
    </row>
    <row r="71" spans="1:11" ht="14.4" customHeight="1" thickBot="1" x14ac:dyDescent="0.35">
      <c r="A71" s="637" t="s">
        <v>404</v>
      </c>
      <c r="B71" s="615">
        <v>0</v>
      </c>
      <c r="C71" s="615">
        <v>69.058999999999997</v>
      </c>
      <c r="D71" s="616">
        <v>69.058999999999997</v>
      </c>
      <c r="E71" s="625" t="s">
        <v>336</v>
      </c>
      <c r="F71" s="615">
        <v>0</v>
      </c>
      <c r="G71" s="616">
        <v>0</v>
      </c>
      <c r="H71" s="618">
        <v>5.202</v>
      </c>
      <c r="I71" s="615">
        <v>19.145199999999999</v>
      </c>
      <c r="J71" s="616">
        <v>19.145199999999999</v>
      </c>
      <c r="K71" s="626" t="s">
        <v>336</v>
      </c>
    </row>
    <row r="72" spans="1:11" ht="14.4" customHeight="1" thickBot="1" x14ac:dyDescent="0.35">
      <c r="A72" s="637" t="s">
        <v>405</v>
      </c>
      <c r="B72" s="615">
        <v>0</v>
      </c>
      <c r="C72" s="615">
        <v>7.3129999999999997</v>
      </c>
      <c r="D72" s="616">
        <v>7.3129999999999997</v>
      </c>
      <c r="E72" s="625" t="s">
        <v>336</v>
      </c>
      <c r="F72" s="615">
        <v>0</v>
      </c>
      <c r="G72" s="616">
        <v>0</v>
      </c>
      <c r="H72" s="618">
        <v>0</v>
      </c>
      <c r="I72" s="615">
        <v>0</v>
      </c>
      <c r="J72" s="616">
        <v>0</v>
      </c>
      <c r="K72" s="626" t="s">
        <v>336</v>
      </c>
    </row>
    <row r="73" spans="1:11" ht="14.4" customHeight="1" thickBot="1" x14ac:dyDescent="0.35">
      <c r="A73" s="635" t="s">
        <v>42</v>
      </c>
      <c r="B73" s="615">
        <v>3743.5363011764798</v>
      </c>
      <c r="C73" s="615">
        <v>3365.2069999999999</v>
      </c>
      <c r="D73" s="616">
        <v>-378.32930117647601</v>
      </c>
      <c r="E73" s="617">
        <v>0.89893799051500001</v>
      </c>
      <c r="F73" s="615">
        <v>3496.6707224162801</v>
      </c>
      <c r="G73" s="616">
        <v>1456.9461343401199</v>
      </c>
      <c r="H73" s="618">
        <v>201.32900000000001</v>
      </c>
      <c r="I73" s="615">
        <v>1479.076</v>
      </c>
      <c r="J73" s="616">
        <v>22.129865659884999</v>
      </c>
      <c r="K73" s="619">
        <v>0.42299550555799997</v>
      </c>
    </row>
    <row r="74" spans="1:11" ht="14.4" customHeight="1" thickBot="1" x14ac:dyDescent="0.35">
      <c r="A74" s="636" t="s">
        <v>406</v>
      </c>
      <c r="B74" s="620">
        <v>3743.5363011764798</v>
      </c>
      <c r="C74" s="620">
        <v>3365.2069999999999</v>
      </c>
      <c r="D74" s="621">
        <v>-378.32930117647601</v>
      </c>
      <c r="E74" s="627">
        <v>0.89893799051500001</v>
      </c>
      <c r="F74" s="620">
        <v>3496.6707224162801</v>
      </c>
      <c r="G74" s="621">
        <v>1456.9461343401199</v>
      </c>
      <c r="H74" s="623">
        <v>201.32900000000001</v>
      </c>
      <c r="I74" s="620">
        <v>1479.076</v>
      </c>
      <c r="J74" s="621">
        <v>22.129865659884999</v>
      </c>
      <c r="K74" s="628">
        <v>0.42299550555799997</v>
      </c>
    </row>
    <row r="75" spans="1:11" ht="14.4" customHeight="1" thickBot="1" x14ac:dyDescent="0.35">
      <c r="A75" s="637" t="s">
        <v>407</v>
      </c>
      <c r="B75" s="615">
        <v>1174.44534823144</v>
      </c>
      <c r="C75" s="615">
        <v>986.89200000000096</v>
      </c>
      <c r="D75" s="616">
        <v>-187.55334823144099</v>
      </c>
      <c r="E75" s="617">
        <v>0.84030474596799998</v>
      </c>
      <c r="F75" s="615">
        <v>1013.67080062475</v>
      </c>
      <c r="G75" s="616">
        <v>422.36283359364597</v>
      </c>
      <c r="H75" s="618">
        <v>78.191999999999993</v>
      </c>
      <c r="I75" s="615">
        <v>410.786</v>
      </c>
      <c r="J75" s="616">
        <v>-11.576833593645</v>
      </c>
      <c r="K75" s="619">
        <v>0.40524596323200002</v>
      </c>
    </row>
    <row r="76" spans="1:11" ht="14.4" customHeight="1" thickBot="1" x14ac:dyDescent="0.35">
      <c r="A76" s="637" t="s">
        <v>408</v>
      </c>
      <c r="B76" s="615">
        <v>390.084245697222</v>
      </c>
      <c r="C76" s="615">
        <v>356.90800000000002</v>
      </c>
      <c r="D76" s="616">
        <v>-33.176245697220999</v>
      </c>
      <c r="E76" s="617">
        <v>0.91495107514999996</v>
      </c>
      <c r="F76" s="615">
        <v>389.999987715945</v>
      </c>
      <c r="G76" s="616">
        <v>162.499994881644</v>
      </c>
      <c r="H76" s="618">
        <v>29.728999999999999</v>
      </c>
      <c r="I76" s="615">
        <v>153.529</v>
      </c>
      <c r="J76" s="616">
        <v>-8.9709948816429996</v>
      </c>
      <c r="K76" s="619">
        <v>0.39366411496300002</v>
      </c>
    </row>
    <row r="77" spans="1:11" ht="14.4" customHeight="1" thickBot="1" x14ac:dyDescent="0.35">
      <c r="A77" s="637" t="s">
        <v>409</v>
      </c>
      <c r="B77" s="615">
        <v>2179.00670724781</v>
      </c>
      <c r="C77" s="615">
        <v>2021.4069999999999</v>
      </c>
      <c r="D77" s="616">
        <v>-157.59970724781201</v>
      </c>
      <c r="E77" s="617">
        <v>0.92767360158900003</v>
      </c>
      <c r="F77" s="615">
        <v>2092.9999340755799</v>
      </c>
      <c r="G77" s="616">
        <v>872.083305864826</v>
      </c>
      <c r="H77" s="618">
        <v>93.408000000000001</v>
      </c>
      <c r="I77" s="615">
        <v>914.76099999999997</v>
      </c>
      <c r="J77" s="616">
        <v>42.677694135174001</v>
      </c>
      <c r="K77" s="619">
        <v>0.43705734773600002</v>
      </c>
    </row>
    <row r="78" spans="1:11" ht="14.4" customHeight="1" thickBot="1" x14ac:dyDescent="0.35">
      <c r="A78" s="638" t="s">
        <v>410</v>
      </c>
      <c r="B78" s="620">
        <v>6509.5900923795998</v>
      </c>
      <c r="C78" s="620">
        <v>8232.6365000000005</v>
      </c>
      <c r="D78" s="621">
        <v>1723.0464076204</v>
      </c>
      <c r="E78" s="627">
        <v>1.2646935341800001</v>
      </c>
      <c r="F78" s="620">
        <v>9621.6023159525503</v>
      </c>
      <c r="G78" s="621">
        <v>4009.00096498023</v>
      </c>
      <c r="H78" s="623">
        <v>468.99284999999998</v>
      </c>
      <c r="I78" s="620">
        <v>1925.48587</v>
      </c>
      <c r="J78" s="621">
        <v>-2083.5150949802301</v>
      </c>
      <c r="K78" s="628">
        <v>0.200121123984</v>
      </c>
    </row>
    <row r="79" spans="1:11" ht="14.4" customHeight="1" thickBot="1" x14ac:dyDescent="0.35">
      <c r="A79" s="635" t="s">
        <v>45</v>
      </c>
      <c r="B79" s="615">
        <v>2675.5931689158501</v>
      </c>
      <c r="C79" s="615">
        <v>5164.8369599999996</v>
      </c>
      <c r="D79" s="616">
        <v>2489.24379108415</v>
      </c>
      <c r="E79" s="617">
        <v>1.9303521252789999</v>
      </c>
      <c r="F79" s="615">
        <v>6674.3267635987904</v>
      </c>
      <c r="G79" s="616">
        <v>2780.9694848328299</v>
      </c>
      <c r="H79" s="618">
        <v>162.77688000000001</v>
      </c>
      <c r="I79" s="615">
        <v>723.62408000000005</v>
      </c>
      <c r="J79" s="616">
        <v>-2057.3454048328299</v>
      </c>
      <c r="K79" s="619">
        <v>0.10841903695000001</v>
      </c>
    </row>
    <row r="80" spans="1:11" ht="14.4" customHeight="1" thickBot="1" x14ac:dyDescent="0.35">
      <c r="A80" s="639" t="s">
        <v>411</v>
      </c>
      <c r="B80" s="615">
        <v>2675.5931689158501</v>
      </c>
      <c r="C80" s="615">
        <v>5164.8369599999996</v>
      </c>
      <c r="D80" s="616">
        <v>2489.24379108415</v>
      </c>
      <c r="E80" s="617">
        <v>1.9303521252789999</v>
      </c>
      <c r="F80" s="615">
        <v>6674.3267635987904</v>
      </c>
      <c r="G80" s="616">
        <v>2780.9694848328299</v>
      </c>
      <c r="H80" s="618">
        <v>162.77688000000001</v>
      </c>
      <c r="I80" s="615">
        <v>723.62408000000005</v>
      </c>
      <c r="J80" s="616">
        <v>-2057.3454048328299</v>
      </c>
      <c r="K80" s="619">
        <v>0.10841903695000001</v>
      </c>
    </row>
    <row r="81" spans="1:11" ht="14.4" customHeight="1" thickBot="1" x14ac:dyDescent="0.35">
      <c r="A81" s="637" t="s">
        <v>412</v>
      </c>
      <c r="B81" s="615">
        <v>1355.35748026017</v>
      </c>
      <c r="C81" s="615">
        <v>4027.8736800000001</v>
      </c>
      <c r="D81" s="616">
        <v>2672.51619973983</v>
      </c>
      <c r="E81" s="617">
        <v>2.9718164681000001</v>
      </c>
      <c r="F81" s="615">
        <v>3219.11519253495</v>
      </c>
      <c r="G81" s="616">
        <v>1341.29799688956</v>
      </c>
      <c r="H81" s="618">
        <v>110.74290000000001</v>
      </c>
      <c r="I81" s="615">
        <v>533.2749</v>
      </c>
      <c r="J81" s="616">
        <v>-808.02309688956302</v>
      </c>
      <c r="K81" s="619">
        <v>0.16565884353400001</v>
      </c>
    </row>
    <row r="82" spans="1:11" ht="14.4" customHeight="1" thickBot="1" x14ac:dyDescent="0.35">
      <c r="A82" s="637" t="s">
        <v>413</v>
      </c>
      <c r="B82" s="615">
        <v>0</v>
      </c>
      <c r="C82" s="615">
        <v>9.4139999999999997</v>
      </c>
      <c r="D82" s="616">
        <v>9.4139999999999997</v>
      </c>
      <c r="E82" s="625" t="s">
        <v>336</v>
      </c>
      <c r="F82" s="615">
        <v>8.005511738029</v>
      </c>
      <c r="G82" s="616">
        <v>3.3356298908449999</v>
      </c>
      <c r="H82" s="618">
        <v>0</v>
      </c>
      <c r="I82" s="615">
        <v>0</v>
      </c>
      <c r="J82" s="616">
        <v>-3.3356298908449999</v>
      </c>
      <c r="K82" s="619">
        <v>0</v>
      </c>
    </row>
    <row r="83" spans="1:11" ht="14.4" customHeight="1" thickBot="1" x14ac:dyDescent="0.35">
      <c r="A83" s="637" t="s">
        <v>414</v>
      </c>
      <c r="B83" s="615">
        <v>53.504220817457998</v>
      </c>
      <c r="C83" s="615">
        <v>818.61681999999996</v>
      </c>
      <c r="D83" s="616">
        <v>765.11259918254098</v>
      </c>
      <c r="E83" s="617">
        <v>15.300041893757999</v>
      </c>
      <c r="F83" s="615">
        <v>891.99997190416195</v>
      </c>
      <c r="G83" s="616">
        <v>371.66665496006698</v>
      </c>
      <c r="H83" s="618">
        <v>26.74221</v>
      </c>
      <c r="I83" s="615">
        <v>115.63153</v>
      </c>
      <c r="J83" s="616">
        <v>-256.03512496006698</v>
      </c>
      <c r="K83" s="619">
        <v>0.12963176417200001</v>
      </c>
    </row>
    <row r="84" spans="1:11" ht="14.4" customHeight="1" thickBot="1" x14ac:dyDescent="0.35">
      <c r="A84" s="637" t="s">
        <v>415</v>
      </c>
      <c r="B84" s="615">
        <v>1172.99801962008</v>
      </c>
      <c r="C84" s="615">
        <v>111.50288999999999</v>
      </c>
      <c r="D84" s="616">
        <v>-1061.49512962008</v>
      </c>
      <c r="E84" s="617">
        <v>9.5058037723999997E-2</v>
      </c>
      <c r="F84" s="615">
        <v>2388.9999247523001</v>
      </c>
      <c r="G84" s="616">
        <v>995.41663531345705</v>
      </c>
      <c r="H84" s="618">
        <v>15.25084</v>
      </c>
      <c r="I84" s="615">
        <v>23.89518</v>
      </c>
      <c r="J84" s="616">
        <v>-971.52145531345695</v>
      </c>
      <c r="K84" s="619">
        <v>1.0002168586000001E-2</v>
      </c>
    </row>
    <row r="85" spans="1:11" ht="14.4" customHeight="1" thickBot="1" x14ac:dyDescent="0.35">
      <c r="A85" s="637" t="s">
        <v>416</v>
      </c>
      <c r="B85" s="615">
        <v>93.733448218145</v>
      </c>
      <c r="C85" s="615">
        <v>197.42957000000001</v>
      </c>
      <c r="D85" s="616">
        <v>103.696121781854</v>
      </c>
      <c r="E85" s="617">
        <v>2.106287283281</v>
      </c>
      <c r="F85" s="615">
        <v>166.20616266934999</v>
      </c>
      <c r="G85" s="616">
        <v>69.252567778894999</v>
      </c>
      <c r="H85" s="618">
        <v>10.040929999999999</v>
      </c>
      <c r="I85" s="615">
        <v>50.822470000000003</v>
      </c>
      <c r="J85" s="616">
        <v>-18.430097778895</v>
      </c>
      <c r="K85" s="619">
        <v>0.30577969663499999</v>
      </c>
    </row>
    <row r="86" spans="1:11" ht="14.4" customHeight="1" thickBot="1" x14ac:dyDescent="0.35">
      <c r="A86" s="640" t="s">
        <v>46</v>
      </c>
      <c r="B86" s="620">
        <v>0</v>
      </c>
      <c r="C86" s="620">
        <v>79.742000000000004</v>
      </c>
      <c r="D86" s="621">
        <v>79.742000000000004</v>
      </c>
      <c r="E86" s="622" t="s">
        <v>336</v>
      </c>
      <c r="F86" s="620">
        <v>0</v>
      </c>
      <c r="G86" s="621">
        <v>0</v>
      </c>
      <c r="H86" s="623">
        <v>26.416</v>
      </c>
      <c r="I86" s="620">
        <v>58.439</v>
      </c>
      <c r="J86" s="621">
        <v>58.439</v>
      </c>
      <c r="K86" s="624" t="s">
        <v>336</v>
      </c>
    </row>
    <row r="87" spans="1:11" ht="14.4" customHeight="1" thickBot="1" x14ac:dyDescent="0.35">
      <c r="A87" s="636" t="s">
        <v>417</v>
      </c>
      <c r="B87" s="620">
        <v>0</v>
      </c>
      <c r="C87" s="620">
        <v>78.619</v>
      </c>
      <c r="D87" s="621">
        <v>78.619</v>
      </c>
      <c r="E87" s="622" t="s">
        <v>336</v>
      </c>
      <c r="F87" s="620">
        <v>0</v>
      </c>
      <c r="G87" s="621">
        <v>0</v>
      </c>
      <c r="H87" s="623">
        <v>26.416</v>
      </c>
      <c r="I87" s="620">
        <v>58.439</v>
      </c>
      <c r="J87" s="621">
        <v>58.439</v>
      </c>
      <c r="K87" s="624" t="s">
        <v>336</v>
      </c>
    </row>
    <row r="88" spans="1:11" ht="14.4" customHeight="1" thickBot="1" x14ac:dyDescent="0.35">
      <c r="A88" s="637" t="s">
        <v>418</v>
      </c>
      <c r="B88" s="615">
        <v>0</v>
      </c>
      <c r="C88" s="615">
        <v>66.858999999999995</v>
      </c>
      <c r="D88" s="616">
        <v>66.858999999999995</v>
      </c>
      <c r="E88" s="625" t="s">
        <v>336</v>
      </c>
      <c r="F88" s="615">
        <v>0</v>
      </c>
      <c r="G88" s="616">
        <v>0</v>
      </c>
      <c r="H88" s="618">
        <v>24.491</v>
      </c>
      <c r="I88" s="615">
        <v>53.048999999999999</v>
      </c>
      <c r="J88" s="616">
        <v>53.048999999999999</v>
      </c>
      <c r="K88" s="626" t="s">
        <v>336</v>
      </c>
    </row>
    <row r="89" spans="1:11" ht="14.4" customHeight="1" thickBot="1" x14ac:dyDescent="0.35">
      <c r="A89" s="637" t="s">
        <v>419</v>
      </c>
      <c r="B89" s="615">
        <v>0</v>
      </c>
      <c r="C89" s="615">
        <v>11.76</v>
      </c>
      <c r="D89" s="616">
        <v>11.76</v>
      </c>
      <c r="E89" s="625" t="s">
        <v>336</v>
      </c>
      <c r="F89" s="615">
        <v>0</v>
      </c>
      <c r="G89" s="616">
        <v>0</v>
      </c>
      <c r="H89" s="618">
        <v>1.925</v>
      </c>
      <c r="I89" s="615">
        <v>5.39</v>
      </c>
      <c r="J89" s="616">
        <v>5.39</v>
      </c>
      <c r="K89" s="626" t="s">
        <v>336</v>
      </c>
    </row>
    <row r="90" spans="1:11" ht="14.4" customHeight="1" thickBot="1" x14ac:dyDescent="0.35">
      <c r="A90" s="636" t="s">
        <v>420</v>
      </c>
      <c r="B90" s="620">
        <v>0</v>
      </c>
      <c r="C90" s="620">
        <v>1.123</v>
      </c>
      <c r="D90" s="621">
        <v>1.123</v>
      </c>
      <c r="E90" s="622" t="s">
        <v>336</v>
      </c>
      <c r="F90" s="620">
        <v>0</v>
      </c>
      <c r="G90" s="621">
        <v>0</v>
      </c>
      <c r="H90" s="623">
        <v>0</v>
      </c>
      <c r="I90" s="620">
        <v>0</v>
      </c>
      <c r="J90" s="621">
        <v>0</v>
      </c>
      <c r="K90" s="628">
        <v>0</v>
      </c>
    </row>
    <row r="91" spans="1:11" ht="14.4" customHeight="1" thickBot="1" x14ac:dyDescent="0.35">
      <c r="A91" s="637" t="s">
        <v>421</v>
      </c>
      <c r="B91" s="615">
        <v>0</v>
      </c>
      <c r="C91" s="615">
        <v>1.123</v>
      </c>
      <c r="D91" s="616">
        <v>1.123</v>
      </c>
      <c r="E91" s="625" t="s">
        <v>336</v>
      </c>
      <c r="F91" s="615">
        <v>0</v>
      </c>
      <c r="G91" s="616">
        <v>0</v>
      </c>
      <c r="H91" s="618">
        <v>0</v>
      </c>
      <c r="I91" s="615">
        <v>0</v>
      </c>
      <c r="J91" s="616">
        <v>0</v>
      </c>
      <c r="K91" s="619">
        <v>0</v>
      </c>
    </row>
    <row r="92" spans="1:11" ht="14.4" customHeight="1" thickBot="1" x14ac:dyDescent="0.35">
      <c r="A92" s="635" t="s">
        <v>47</v>
      </c>
      <c r="B92" s="615">
        <v>3833.9969234637401</v>
      </c>
      <c r="C92" s="615">
        <v>2988.0575399999998</v>
      </c>
      <c r="D92" s="616">
        <v>-845.93938346374296</v>
      </c>
      <c r="E92" s="617">
        <v>0.77935835621299998</v>
      </c>
      <c r="F92" s="615">
        <v>2947.2755523537699</v>
      </c>
      <c r="G92" s="616">
        <v>1228.0314801474001</v>
      </c>
      <c r="H92" s="618">
        <v>279.79996999999997</v>
      </c>
      <c r="I92" s="615">
        <v>1143.4227900000001</v>
      </c>
      <c r="J92" s="616">
        <v>-84.608690147402001</v>
      </c>
      <c r="K92" s="619">
        <v>0.38795924225200001</v>
      </c>
    </row>
    <row r="93" spans="1:11" ht="14.4" customHeight="1" thickBot="1" x14ac:dyDescent="0.35">
      <c r="A93" s="636" t="s">
        <v>422</v>
      </c>
      <c r="B93" s="620">
        <v>0</v>
      </c>
      <c r="C93" s="620">
        <v>0.82499999999999996</v>
      </c>
      <c r="D93" s="621">
        <v>0.82499999999999996</v>
      </c>
      <c r="E93" s="622" t="s">
        <v>348</v>
      </c>
      <c r="F93" s="620">
        <v>0.83996912722399997</v>
      </c>
      <c r="G93" s="621">
        <v>0.34998713634299999</v>
      </c>
      <c r="H93" s="623">
        <v>0</v>
      </c>
      <c r="I93" s="620">
        <v>0</v>
      </c>
      <c r="J93" s="621">
        <v>-0.34998713634299999</v>
      </c>
      <c r="K93" s="628">
        <v>0</v>
      </c>
    </row>
    <row r="94" spans="1:11" ht="14.4" customHeight="1" thickBot="1" x14ac:dyDescent="0.35">
      <c r="A94" s="637" t="s">
        <v>423</v>
      </c>
      <c r="B94" s="615">
        <v>0</v>
      </c>
      <c r="C94" s="615">
        <v>0.82499999999999996</v>
      </c>
      <c r="D94" s="616">
        <v>0.82499999999999996</v>
      </c>
      <c r="E94" s="625" t="s">
        <v>348</v>
      </c>
      <c r="F94" s="615">
        <v>0.83996912722399997</v>
      </c>
      <c r="G94" s="616">
        <v>0.34998713634299999</v>
      </c>
      <c r="H94" s="618">
        <v>0</v>
      </c>
      <c r="I94" s="615">
        <v>0</v>
      </c>
      <c r="J94" s="616">
        <v>-0.34998713634299999</v>
      </c>
      <c r="K94" s="619">
        <v>0</v>
      </c>
    </row>
    <row r="95" spans="1:11" ht="14.4" customHeight="1" thickBot="1" x14ac:dyDescent="0.35">
      <c r="A95" s="636" t="s">
        <v>424</v>
      </c>
      <c r="B95" s="620">
        <v>109.404135566725</v>
      </c>
      <c r="C95" s="620">
        <v>128.30333999999999</v>
      </c>
      <c r="D95" s="621">
        <v>18.899204433274001</v>
      </c>
      <c r="E95" s="627">
        <v>1.1727467095769999</v>
      </c>
      <c r="F95" s="620">
        <v>126.88341503806301</v>
      </c>
      <c r="G95" s="621">
        <v>52.868089599192999</v>
      </c>
      <c r="H95" s="623">
        <v>7.61191</v>
      </c>
      <c r="I95" s="620">
        <v>41.05977</v>
      </c>
      <c r="J95" s="621">
        <v>-11.808319599193</v>
      </c>
      <c r="K95" s="628">
        <v>0.32360233989300002</v>
      </c>
    </row>
    <row r="96" spans="1:11" ht="14.4" customHeight="1" thickBot="1" x14ac:dyDescent="0.35">
      <c r="A96" s="637" t="s">
        <v>425</v>
      </c>
      <c r="B96" s="615">
        <v>46.073765218113003</v>
      </c>
      <c r="C96" s="615">
        <v>59.284100000000002</v>
      </c>
      <c r="D96" s="616">
        <v>13.210334781886001</v>
      </c>
      <c r="E96" s="617">
        <v>1.2867214068420001</v>
      </c>
      <c r="F96" s="615">
        <v>58.285825312085002</v>
      </c>
      <c r="G96" s="616">
        <v>24.285760546702001</v>
      </c>
      <c r="H96" s="618">
        <v>4.8117999999999999</v>
      </c>
      <c r="I96" s="615">
        <v>25.127800000000001</v>
      </c>
      <c r="J96" s="616">
        <v>0.84203945329700003</v>
      </c>
      <c r="K96" s="619">
        <v>0.43111339447300001</v>
      </c>
    </row>
    <row r="97" spans="1:11" ht="14.4" customHeight="1" thickBot="1" x14ac:dyDescent="0.35">
      <c r="A97" s="637" t="s">
        <v>426</v>
      </c>
      <c r="B97" s="615">
        <v>1.9994591768000001</v>
      </c>
      <c r="C97" s="615">
        <v>11</v>
      </c>
      <c r="D97" s="616">
        <v>9.0005408231989996</v>
      </c>
      <c r="E97" s="617">
        <v>5.5014876660800001</v>
      </c>
      <c r="F97" s="615">
        <v>5.7220348042909999</v>
      </c>
      <c r="G97" s="616">
        <v>2.384181168454</v>
      </c>
      <c r="H97" s="618">
        <v>0</v>
      </c>
      <c r="I97" s="615">
        <v>0</v>
      </c>
      <c r="J97" s="616">
        <v>-2.384181168454</v>
      </c>
      <c r="K97" s="619">
        <v>0</v>
      </c>
    </row>
    <row r="98" spans="1:11" ht="14.4" customHeight="1" thickBot="1" x14ac:dyDescent="0.35">
      <c r="A98" s="637" t="s">
        <v>427</v>
      </c>
      <c r="B98" s="615">
        <v>61.330911171810001</v>
      </c>
      <c r="C98" s="615">
        <v>58.019240000000003</v>
      </c>
      <c r="D98" s="616">
        <v>-3.31167117181</v>
      </c>
      <c r="E98" s="617">
        <v>0.94600322890099997</v>
      </c>
      <c r="F98" s="615">
        <v>62.875554921686003</v>
      </c>
      <c r="G98" s="616">
        <v>26.198147884036</v>
      </c>
      <c r="H98" s="618">
        <v>2.8001100000000001</v>
      </c>
      <c r="I98" s="615">
        <v>15.93197</v>
      </c>
      <c r="J98" s="616">
        <v>-10.266177884036001</v>
      </c>
      <c r="K98" s="619">
        <v>0.25338893660400003</v>
      </c>
    </row>
    <row r="99" spans="1:11" ht="14.4" customHeight="1" thickBot="1" x14ac:dyDescent="0.35">
      <c r="A99" s="636" t="s">
        <v>428</v>
      </c>
      <c r="B99" s="620">
        <v>68.820541510430999</v>
      </c>
      <c r="C99" s="620">
        <v>70.437060000000002</v>
      </c>
      <c r="D99" s="621">
        <v>1.6165184895689999</v>
      </c>
      <c r="E99" s="627">
        <v>1.0234888952350001</v>
      </c>
      <c r="F99" s="620">
        <v>80.678010535466996</v>
      </c>
      <c r="G99" s="621">
        <v>33.615837723110999</v>
      </c>
      <c r="H99" s="623">
        <v>0.65268000000000004</v>
      </c>
      <c r="I99" s="620">
        <v>45.232550000000003</v>
      </c>
      <c r="J99" s="621">
        <v>11.616712276888</v>
      </c>
      <c r="K99" s="628">
        <v>0.56065524793900001</v>
      </c>
    </row>
    <row r="100" spans="1:11" ht="14.4" customHeight="1" thickBot="1" x14ac:dyDescent="0.35">
      <c r="A100" s="637" t="s">
        <v>429</v>
      </c>
      <c r="B100" s="615">
        <v>53.803697717984001</v>
      </c>
      <c r="C100" s="615">
        <v>51.57</v>
      </c>
      <c r="D100" s="616">
        <v>-2.2336977179840001</v>
      </c>
      <c r="E100" s="617">
        <v>0.95848430846300003</v>
      </c>
      <c r="F100" s="615">
        <v>60.678011165419001</v>
      </c>
      <c r="G100" s="616">
        <v>25.282504652258002</v>
      </c>
      <c r="H100" s="618">
        <v>0</v>
      </c>
      <c r="I100" s="615">
        <v>29.024999999999999</v>
      </c>
      <c r="J100" s="616">
        <v>3.7424953477409999</v>
      </c>
      <c r="K100" s="619">
        <v>0.47834461681399998</v>
      </c>
    </row>
    <row r="101" spans="1:11" ht="14.4" customHeight="1" thickBot="1" x14ac:dyDescent="0.35">
      <c r="A101" s="637" t="s">
        <v>430</v>
      </c>
      <c r="B101" s="615">
        <v>15.016843792446</v>
      </c>
      <c r="C101" s="615">
        <v>18.867059999999999</v>
      </c>
      <c r="D101" s="616">
        <v>3.8502162075530002</v>
      </c>
      <c r="E101" s="617">
        <v>1.256393171612</v>
      </c>
      <c r="F101" s="615">
        <v>19.999999370047998</v>
      </c>
      <c r="G101" s="616">
        <v>8.3333330708529996</v>
      </c>
      <c r="H101" s="618">
        <v>0.65268000000000004</v>
      </c>
      <c r="I101" s="615">
        <v>16.207550000000001</v>
      </c>
      <c r="J101" s="616">
        <v>7.8742169291459998</v>
      </c>
      <c r="K101" s="619">
        <v>0.810377525524</v>
      </c>
    </row>
    <row r="102" spans="1:11" ht="14.4" customHeight="1" thickBot="1" x14ac:dyDescent="0.35">
      <c r="A102" s="636" t="s">
        <v>431</v>
      </c>
      <c r="B102" s="620">
        <v>0</v>
      </c>
      <c r="C102" s="620">
        <v>1.8149999999999999</v>
      </c>
      <c r="D102" s="621">
        <v>1.8149999999999999</v>
      </c>
      <c r="E102" s="622" t="s">
        <v>336</v>
      </c>
      <c r="F102" s="620">
        <v>0</v>
      </c>
      <c r="G102" s="621">
        <v>0</v>
      </c>
      <c r="H102" s="623">
        <v>0</v>
      </c>
      <c r="I102" s="620">
        <v>0</v>
      </c>
      <c r="J102" s="621">
        <v>0</v>
      </c>
      <c r="K102" s="628">
        <v>0</v>
      </c>
    </row>
    <row r="103" spans="1:11" ht="14.4" customHeight="1" thickBot="1" x14ac:dyDescent="0.35">
      <c r="A103" s="637" t="s">
        <v>432</v>
      </c>
      <c r="B103" s="615">
        <v>0</v>
      </c>
      <c r="C103" s="615">
        <v>1.8149999999999999</v>
      </c>
      <c r="D103" s="616">
        <v>1.8149999999999999</v>
      </c>
      <c r="E103" s="625" t="s">
        <v>336</v>
      </c>
      <c r="F103" s="615">
        <v>0</v>
      </c>
      <c r="G103" s="616">
        <v>0</v>
      </c>
      <c r="H103" s="618">
        <v>0</v>
      </c>
      <c r="I103" s="615">
        <v>0</v>
      </c>
      <c r="J103" s="616">
        <v>0</v>
      </c>
      <c r="K103" s="619">
        <v>0</v>
      </c>
    </row>
    <row r="104" spans="1:11" ht="14.4" customHeight="1" thickBot="1" x14ac:dyDescent="0.35">
      <c r="A104" s="636" t="s">
        <v>433</v>
      </c>
      <c r="B104" s="620">
        <v>1220.53512853742</v>
      </c>
      <c r="C104" s="620">
        <v>1154.18407</v>
      </c>
      <c r="D104" s="621">
        <v>-66.351058537415</v>
      </c>
      <c r="E104" s="627">
        <v>0.945637731363</v>
      </c>
      <c r="F104" s="620">
        <v>1216.4882962788299</v>
      </c>
      <c r="G104" s="621">
        <v>506.87012344951199</v>
      </c>
      <c r="H104" s="623">
        <v>100.24142999999999</v>
      </c>
      <c r="I104" s="620">
        <v>493.40028000000001</v>
      </c>
      <c r="J104" s="621">
        <v>-13.469843449511</v>
      </c>
      <c r="K104" s="628">
        <v>0.40559393913500003</v>
      </c>
    </row>
    <row r="105" spans="1:11" ht="14.4" customHeight="1" thickBot="1" x14ac:dyDescent="0.35">
      <c r="A105" s="637" t="s">
        <v>434</v>
      </c>
      <c r="B105" s="615">
        <v>1031.0264211966301</v>
      </c>
      <c r="C105" s="615">
        <v>947.74962000000005</v>
      </c>
      <c r="D105" s="616">
        <v>-83.276801196625996</v>
      </c>
      <c r="E105" s="617">
        <v>0.91922922683200003</v>
      </c>
      <c r="F105" s="615">
        <v>1009.51085371589</v>
      </c>
      <c r="G105" s="616">
        <v>420.62952238162097</v>
      </c>
      <c r="H105" s="618">
        <v>82.97457</v>
      </c>
      <c r="I105" s="615">
        <v>404.56583999999998</v>
      </c>
      <c r="J105" s="616">
        <v>-16.063682381620001</v>
      </c>
      <c r="K105" s="619">
        <v>0.40075432424599999</v>
      </c>
    </row>
    <row r="106" spans="1:11" ht="14.4" customHeight="1" thickBot="1" x14ac:dyDescent="0.35">
      <c r="A106" s="637" t="s">
        <v>435</v>
      </c>
      <c r="B106" s="615">
        <v>5.0002518112420002</v>
      </c>
      <c r="C106" s="615">
        <v>9.5120000000000005</v>
      </c>
      <c r="D106" s="616">
        <v>4.5117481887570001</v>
      </c>
      <c r="E106" s="617">
        <v>1.902304195683</v>
      </c>
      <c r="F106" s="615">
        <v>9.7491159435320007</v>
      </c>
      <c r="G106" s="616">
        <v>4.0621316431379997</v>
      </c>
      <c r="H106" s="618">
        <v>0</v>
      </c>
      <c r="I106" s="615">
        <v>0.30299999999999999</v>
      </c>
      <c r="J106" s="616">
        <v>-3.7591316431380002</v>
      </c>
      <c r="K106" s="619">
        <v>3.1079741152999999E-2</v>
      </c>
    </row>
    <row r="107" spans="1:11" ht="14.4" customHeight="1" thickBot="1" x14ac:dyDescent="0.35">
      <c r="A107" s="637" t="s">
        <v>436</v>
      </c>
      <c r="B107" s="615">
        <v>184.50845552954701</v>
      </c>
      <c r="C107" s="615">
        <v>196.92245</v>
      </c>
      <c r="D107" s="616">
        <v>12.413994470453</v>
      </c>
      <c r="E107" s="617">
        <v>1.0672814394050001</v>
      </c>
      <c r="F107" s="615">
        <v>197.228326619406</v>
      </c>
      <c r="G107" s="616">
        <v>82.178469424751995</v>
      </c>
      <c r="H107" s="618">
        <v>17.266860000000001</v>
      </c>
      <c r="I107" s="615">
        <v>88.531440000000003</v>
      </c>
      <c r="J107" s="616">
        <v>6.3529705752470003</v>
      </c>
      <c r="K107" s="619">
        <v>0.44887791483799999</v>
      </c>
    </row>
    <row r="108" spans="1:11" ht="14.4" customHeight="1" thickBot="1" x14ac:dyDescent="0.35">
      <c r="A108" s="636" t="s">
        <v>437</v>
      </c>
      <c r="B108" s="620">
        <v>2435.2371178491699</v>
      </c>
      <c r="C108" s="620">
        <v>1455.8075699999999</v>
      </c>
      <c r="D108" s="621">
        <v>-979.42954784917197</v>
      </c>
      <c r="E108" s="627">
        <v>0.59780937113999999</v>
      </c>
      <c r="F108" s="620">
        <v>1522.38586137418</v>
      </c>
      <c r="G108" s="621">
        <v>634.32744223924203</v>
      </c>
      <c r="H108" s="623">
        <v>171.29395</v>
      </c>
      <c r="I108" s="620">
        <v>562.73018999999999</v>
      </c>
      <c r="J108" s="621">
        <v>-71.597252239241996</v>
      </c>
      <c r="K108" s="628">
        <v>0.369637031108</v>
      </c>
    </row>
    <row r="109" spans="1:11" ht="14.4" customHeight="1" thickBot="1" x14ac:dyDescent="0.35">
      <c r="A109" s="637" t="s">
        <v>438</v>
      </c>
      <c r="B109" s="615">
        <v>47.969008910985998</v>
      </c>
      <c r="C109" s="615">
        <v>0</v>
      </c>
      <c r="D109" s="616">
        <v>-47.969008910985998</v>
      </c>
      <c r="E109" s="617">
        <v>0</v>
      </c>
      <c r="F109" s="615">
        <v>64.999997952656997</v>
      </c>
      <c r="G109" s="616">
        <v>27.083332480273999</v>
      </c>
      <c r="H109" s="618">
        <v>0</v>
      </c>
      <c r="I109" s="615">
        <v>0</v>
      </c>
      <c r="J109" s="616">
        <v>-27.083332480273999</v>
      </c>
      <c r="K109" s="619">
        <v>0</v>
      </c>
    </row>
    <row r="110" spans="1:11" ht="14.4" customHeight="1" thickBot="1" x14ac:dyDescent="0.35">
      <c r="A110" s="637" t="s">
        <v>439</v>
      </c>
      <c r="B110" s="615">
        <v>1077.7508722940199</v>
      </c>
      <c r="C110" s="615">
        <v>848.58200999999997</v>
      </c>
      <c r="D110" s="616">
        <v>-229.168862294024</v>
      </c>
      <c r="E110" s="617">
        <v>0.78736378862099998</v>
      </c>
      <c r="F110" s="615">
        <v>875.072169044671</v>
      </c>
      <c r="G110" s="616">
        <v>364.61340376861301</v>
      </c>
      <c r="H110" s="618">
        <v>153.45269999999999</v>
      </c>
      <c r="I110" s="615">
        <v>543.38369999999998</v>
      </c>
      <c r="J110" s="616">
        <v>178.77029623138699</v>
      </c>
      <c r="K110" s="619">
        <v>0.620958726859</v>
      </c>
    </row>
    <row r="111" spans="1:11" ht="14.4" customHeight="1" thickBot="1" x14ac:dyDescent="0.35">
      <c r="A111" s="637" t="s">
        <v>440</v>
      </c>
      <c r="B111" s="615">
        <v>9.0032797506649995</v>
      </c>
      <c r="C111" s="615">
        <v>18.4117</v>
      </c>
      <c r="D111" s="616">
        <v>9.4084202493340001</v>
      </c>
      <c r="E111" s="617">
        <v>2.0449992124960001</v>
      </c>
      <c r="F111" s="615">
        <v>13.999999559033</v>
      </c>
      <c r="G111" s="616">
        <v>5.8333331495970002</v>
      </c>
      <c r="H111" s="618">
        <v>4.6585000000000001</v>
      </c>
      <c r="I111" s="615">
        <v>4.6585000000000001</v>
      </c>
      <c r="J111" s="616">
        <v>-1.1748331495969999</v>
      </c>
      <c r="K111" s="619">
        <v>0.33275001048000002</v>
      </c>
    </row>
    <row r="112" spans="1:11" ht="14.4" customHeight="1" thickBot="1" x14ac:dyDescent="0.35">
      <c r="A112" s="637" t="s">
        <v>441</v>
      </c>
      <c r="B112" s="615">
        <v>68.895431086090994</v>
      </c>
      <c r="C112" s="615">
        <v>99.9666</v>
      </c>
      <c r="D112" s="616">
        <v>31.071168913908</v>
      </c>
      <c r="E112" s="617">
        <v>1.450990267773</v>
      </c>
      <c r="F112" s="615">
        <v>5.9024635449870004</v>
      </c>
      <c r="G112" s="616">
        <v>2.4593598104110002</v>
      </c>
      <c r="H112" s="618">
        <v>13.18275</v>
      </c>
      <c r="I112" s="615">
        <v>13.95715</v>
      </c>
      <c r="J112" s="616">
        <v>11.497790189588001</v>
      </c>
      <c r="K112" s="619">
        <v>2.364631292276</v>
      </c>
    </row>
    <row r="113" spans="1:11" ht="14.4" customHeight="1" thickBot="1" x14ac:dyDescent="0.35">
      <c r="A113" s="637" t="s">
        <v>442</v>
      </c>
      <c r="B113" s="615">
        <v>1231.6185258073999</v>
      </c>
      <c r="C113" s="615">
        <v>488.84726000000001</v>
      </c>
      <c r="D113" s="616">
        <v>-742.77126580740401</v>
      </c>
      <c r="E113" s="617">
        <v>0.39691450701300002</v>
      </c>
      <c r="F113" s="615">
        <v>562.41123127283095</v>
      </c>
      <c r="G113" s="616">
        <v>234.33801303034599</v>
      </c>
      <c r="H113" s="618">
        <v>0</v>
      </c>
      <c r="I113" s="615">
        <v>0.73084000000000005</v>
      </c>
      <c r="J113" s="616">
        <v>-233.60717303034599</v>
      </c>
      <c r="K113" s="619">
        <v>1.2994761820000001E-3</v>
      </c>
    </row>
    <row r="114" spans="1:11" ht="14.4" customHeight="1" thickBot="1" x14ac:dyDescent="0.35">
      <c r="A114" s="636" t="s">
        <v>443</v>
      </c>
      <c r="B114" s="620">
        <v>0</v>
      </c>
      <c r="C114" s="620">
        <v>176.68549999999999</v>
      </c>
      <c r="D114" s="621">
        <v>176.68549999999999</v>
      </c>
      <c r="E114" s="622" t="s">
        <v>336</v>
      </c>
      <c r="F114" s="620">
        <v>0</v>
      </c>
      <c r="G114" s="621">
        <v>0</v>
      </c>
      <c r="H114" s="623">
        <v>0</v>
      </c>
      <c r="I114" s="620">
        <v>1</v>
      </c>
      <c r="J114" s="621">
        <v>1</v>
      </c>
      <c r="K114" s="624" t="s">
        <v>336</v>
      </c>
    </row>
    <row r="115" spans="1:11" ht="14.4" customHeight="1" thickBot="1" x14ac:dyDescent="0.35">
      <c r="A115" s="637" t="s">
        <v>444</v>
      </c>
      <c r="B115" s="615">
        <v>0</v>
      </c>
      <c r="C115" s="615">
        <v>170.93799999999999</v>
      </c>
      <c r="D115" s="616">
        <v>170.93799999999999</v>
      </c>
      <c r="E115" s="625" t="s">
        <v>348</v>
      </c>
      <c r="F115" s="615">
        <v>0</v>
      </c>
      <c r="G115" s="616">
        <v>0</v>
      </c>
      <c r="H115" s="618">
        <v>0</v>
      </c>
      <c r="I115" s="615">
        <v>0</v>
      </c>
      <c r="J115" s="616">
        <v>0</v>
      </c>
      <c r="K115" s="626" t="s">
        <v>336</v>
      </c>
    </row>
    <row r="116" spans="1:11" ht="14.4" customHeight="1" thickBot="1" x14ac:dyDescent="0.35">
      <c r="A116" s="637" t="s">
        <v>445</v>
      </c>
      <c r="B116" s="615">
        <v>0</v>
      </c>
      <c r="C116" s="615">
        <v>0</v>
      </c>
      <c r="D116" s="616">
        <v>0</v>
      </c>
      <c r="E116" s="617">
        <v>1</v>
      </c>
      <c r="F116" s="615">
        <v>0</v>
      </c>
      <c r="G116" s="616">
        <v>0</v>
      </c>
      <c r="H116" s="618">
        <v>0</v>
      </c>
      <c r="I116" s="615">
        <v>1</v>
      </c>
      <c r="J116" s="616">
        <v>1</v>
      </c>
      <c r="K116" s="626" t="s">
        <v>348</v>
      </c>
    </row>
    <row r="117" spans="1:11" ht="14.4" customHeight="1" thickBot="1" x14ac:dyDescent="0.35">
      <c r="A117" s="637" t="s">
        <v>446</v>
      </c>
      <c r="B117" s="615">
        <v>0</v>
      </c>
      <c r="C117" s="615">
        <v>5.7474999999999996</v>
      </c>
      <c r="D117" s="616">
        <v>5.7474999999999996</v>
      </c>
      <c r="E117" s="625" t="s">
        <v>348</v>
      </c>
      <c r="F117" s="615">
        <v>0</v>
      </c>
      <c r="G117" s="616">
        <v>0</v>
      </c>
      <c r="H117" s="618">
        <v>0</v>
      </c>
      <c r="I117" s="615">
        <v>0</v>
      </c>
      <c r="J117" s="616">
        <v>0</v>
      </c>
      <c r="K117" s="619">
        <v>0</v>
      </c>
    </row>
    <row r="118" spans="1:11" ht="14.4" customHeight="1" thickBot="1" x14ac:dyDescent="0.35">
      <c r="A118" s="634" t="s">
        <v>48</v>
      </c>
      <c r="B118" s="615">
        <v>49712.242246187299</v>
      </c>
      <c r="C118" s="615">
        <v>53252.099699999999</v>
      </c>
      <c r="D118" s="616">
        <v>3539.85745381276</v>
      </c>
      <c r="E118" s="617">
        <v>1.071206956151</v>
      </c>
      <c r="F118" s="615">
        <v>46223.998544055998</v>
      </c>
      <c r="G118" s="616">
        <v>19259.999393356698</v>
      </c>
      <c r="H118" s="618">
        <v>4511.40535</v>
      </c>
      <c r="I118" s="615">
        <v>21639.455300000001</v>
      </c>
      <c r="J118" s="616">
        <v>2379.4559066433399</v>
      </c>
      <c r="K118" s="619">
        <v>0.46814330178199998</v>
      </c>
    </row>
    <row r="119" spans="1:11" ht="14.4" customHeight="1" thickBot="1" x14ac:dyDescent="0.35">
      <c r="A119" s="640" t="s">
        <v>447</v>
      </c>
      <c r="B119" s="620">
        <v>37043.999999999302</v>
      </c>
      <c r="C119" s="620">
        <v>39514.245000000003</v>
      </c>
      <c r="D119" s="621">
        <v>2470.2450000006902</v>
      </c>
      <c r="E119" s="627">
        <v>1.0666840783930001</v>
      </c>
      <c r="F119" s="620">
        <v>34323.998918877202</v>
      </c>
      <c r="G119" s="621">
        <v>14301.666216198801</v>
      </c>
      <c r="H119" s="623">
        <v>3344.7460000000001</v>
      </c>
      <c r="I119" s="620">
        <v>16045.848</v>
      </c>
      <c r="J119" s="621">
        <v>1744.18178380118</v>
      </c>
      <c r="K119" s="628">
        <v>0.46748189329299999</v>
      </c>
    </row>
    <row r="120" spans="1:11" ht="14.4" customHeight="1" thickBot="1" x14ac:dyDescent="0.35">
      <c r="A120" s="636" t="s">
        <v>448</v>
      </c>
      <c r="B120" s="620">
        <v>36189.999999999302</v>
      </c>
      <c r="C120" s="620">
        <v>39191.807999999997</v>
      </c>
      <c r="D120" s="621">
        <v>3001.8080000006798</v>
      </c>
      <c r="E120" s="627">
        <v>1.0829457861280001</v>
      </c>
      <c r="F120" s="620">
        <v>33999.998929082401</v>
      </c>
      <c r="G120" s="621">
        <v>14166.666220450999</v>
      </c>
      <c r="H120" s="623">
        <v>3318.7629999999999</v>
      </c>
      <c r="I120" s="620">
        <v>15908.782999999999</v>
      </c>
      <c r="J120" s="621">
        <v>1742.1167795490101</v>
      </c>
      <c r="K120" s="628">
        <v>0.46790539709000001</v>
      </c>
    </row>
    <row r="121" spans="1:11" ht="14.4" customHeight="1" thickBot="1" x14ac:dyDescent="0.35">
      <c r="A121" s="637" t="s">
        <v>449</v>
      </c>
      <c r="B121" s="615">
        <v>36189.999999999302</v>
      </c>
      <c r="C121" s="615">
        <v>39191.807999999997</v>
      </c>
      <c r="D121" s="616">
        <v>3001.8080000006798</v>
      </c>
      <c r="E121" s="617">
        <v>1.0829457861280001</v>
      </c>
      <c r="F121" s="615">
        <v>33999.998929082401</v>
      </c>
      <c r="G121" s="616">
        <v>14166.666220450999</v>
      </c>
      <c r="H121" s="618">
        <v>3318.7629999999999</v>
      </c>
      <c r="I121" s="615">
        <v>15908.782999999999</v>
      </c>
      <c r="J121" s="616">
        <v>1742.1167795490101</v>
      </c>
      <c r="K121" s="619">
        <v>0.46790539709000001</v>
      </c>
    </row>
    <row r="122" spans="1:11" ht="14.4" customHeight="1" thickBot="1" x14ac:dyDescent="0.35">
      <c r="A122" s="636" t="s">
        <v>450</v>
      </c>
      <c r="B122" s="620">
        <v>731.99999999998602</v>
      </c>
      <c r="C122" s="620">
        <v>212.4</v>
      </c>
      <c r="D122" s="621">
        <v>-519.59999999998604</v>
      </c>
      <c r="E122" s="627">
        <v>0.29016393442600003</v>
      </c>
      <c r="F122" s="620">
        <v>217.99999313352799</v>
      </c>
      <c r="G122" s="621">
        <v>90.833330472303004</v>
      </c>
      <c r="H122" s="623">
        <v>16</v>
      </c>
      <c r="I122" s="620">
        <v>80</v>
      </c>
      <c r="J122" s="621">
        <v>-10.833330472303</v>
      </c>
      <c r="K122" s="628">
        <v>0.36697248862199999</v>
      </c>
    </row>
    <row r="123" spans="1:11" ht="14.4" customHeight="1" thickBot="1" x14ac:dyDescent="0.35">
      <c r="A123" s="637" t="s">
        <v>451</v>
      </c>
      <c r="B123" s="615">
        <v>731.99999999998602</v>
      </c>
      <c r="C123" s="615">
        <v>212.4</v>
      </c>
      <c r="D123" s="616">
        <v>-519.59999999998604</v>
      </c>
      <c r="E123" s="617">
        <v>0.29016393442600003</v>
      </c>
      <c r="F123" s="615">
        <v>217.99999313352799</v>
      </c>
      <c r="G123" s="616">
        <v>90.833330472303004</v>
      </c>
      <c r="H123" s="618">
        <v>16</v>
      </c>
      <c r="I123" s="615">
        <v>80</v>
      </c>
      <c r="J123" s="616">
        <v>-10.833330472303</v>
      </c>
      <c r="K123" s="619">
        <v>0.36697248862199999</v>
      </c>
    </row>
    <row r="124" spans="1:11" ht="14.4" customHeight="1" thickBot="1" x14ac:dyDescent="0.35">
      <c r="A124" s="636" t="s">
        <v>452</v>
      </c>
      <c r="B124" s="620">
        <v>121.999999999998</v>
      </c>
      <c r="C124" s="620">
        <v>110.03700000000001</v>
      </c>
      <c r="D124" s="621">
        <v>-11.962999999997001</v>
      </c>
      <c r="E124" s="627">
        <v>0.90194262295000005</v>
      </c>
      <c r="F124" s="620">
        <v>105.999996661257</v>
      </c>
      <c r="G124" s="621">
        <v>44.166665275523002</v>
      </c>
      <c r="H124" s="623">
        <v>9.9830000000000005</v>
      </c>
      <c r="I124" s="620">
        <v>57.064999999999998</v>
      </c>
      <c r="J124" s="621">
        <v>12.898334724475999</v>
      </c>
      <c r="K124" s="628">
        <v>0.53834907355999995</v>
      </c>
    </row>
    <row r="125" spans="1:11" ht="14.4" customHeight="1" thickBot="1" x14ac:dyDescent="0.35">
      <c r="A125" s="637" t="s">
        <v>453</v>
      </c>
      <c r="B125" s="615">
        <v>121.999999999998</v>
      </c>
      <c r="C125" s="615">
        <v>110.03700000000001</v>
      </c>
      <c r="D125" s="616">
        <v>-11.962999999997001</v>
      </c>
      <c r="E125" s="617">
        <v>0.90194262295000005</v>
      </c>
      <c r="F125" s="615">
        <v>105.999996661257</v>
      </c>
      <c r="G125" s="616">
        <v>44.166665275523002</v>
      </c>
      <c r="H125" s="618">
        <v>9.9830000000000005</v>
      </c>
      <c r="I125" s="615">
        <v>57.064999999999998</v>
      </c>
      <c r="J125" s="616">
        <v>12.898334724475999</v>
      </c>
      <c r="K125" s="619">
        <v>0.53834907355999995</v>
      </c>
    </row>
    <row r="126" spans="1:11" ht="14.4" customHeight="1" thickBot="1" x14ac:dyDescent="0.35">
      <c r="A126" s="635" t="s">
        <v>454</v>
      </c>
      <c r="B126" s="615">
        <v>12305.2422461879</v>
      </c>
      <c r="C126" s="615">
        <v>13344.16454</v>
      </c>
      <c r="D126" s="616">
        <v>1038.9222938120699</v>
      </c>
      <c r="E126" s="617">
        <v>1.08442924349</v>
      </c>
      <c r="F126" s="615">
        <v>11559.999635888</v>
      </c>
      <c r="G126" s="616">
        <v>4816.6665149533401</v>
      </c>
      <c r="H126" s="618">
        <v>1133.3724099999999</v>
      </c>
      <c r="I126" s="615">
        <v>5433.9483499999997</v>
      </c>
      <c r="J126" s="616">
        <v>617.28183504666401</v>
      </c>
      <c r="K126" s="619">
        <v>0.470064750965</v>
      </c>
    </row>
    <row r="127" spans="1:11" ht="14.4" customHeight="1" thickBot="1" x14ac:dyDescent="0.35">
      <c r="A127" s="636" t="s">
        <v>455</v>
      </c>
      <c r="B127" s="620">
        <v>3257.2422461881201</v>
      </c>
      <c r="C127" s="620">
        <v>3548.5028600000001</v>
      </c>
      <c r="D127" s="621">
        <v>291.26061381187901</v>
      </c>
      <c r="E127" s="627">
        <v>1.0894193897160001</v>
      </c>
      <c r="F127" s="620">
        <v>3060.99990358592</v>
      </c>
      <c r="G127" s="621">
        <v>1275.41662649413</v>
      </c>
      <c r="H127" s="623">
        <v>300.13090999999997</v>
      </c>
      <c r="I127" s="620">
        <v>1438.9988499999999</v>
      </c>
      <c r="J127" s="621">
        <v>163.582223505868</v>
      </c>
      <c r="K127" s="628">
        <v>0.470107447018</v>
      </c>
    </row>
    <row r="128" spans="1:11" ht="14.4" customHeight="1" thickBot="1" x14ac:dyDescent="0.35">
      <c r="A128" s="637" t="s">
        <v>456</v>
      </c>
      <c r="B128" s="615">
        <v>3257.2422461881201</v>
      </c>
      <c r="C128" s="615">
        <v>3548.5028600000001</v>
      </c>
      <c r="D128" s="616">
        <v>291.26061381187901</v>
      </c>
      <c r="E128" s="617">
        <v>1.0894193897160001</v>
      </c>
      <c r="F128" s="615">
        <v>3060.99990358592</v>
      </c>
      <c r="G128" s="616">
        <v>1275.41662649413</v>
      </c>
      <c r="H128" s="618">
        <v>300.13090999999997</v>
      </c>
      <c r="I128" s="615">
        <v>1438.9988499999999</v>
      </c>
      <c r="J128" s="616">
        <v>163.582223505868</v>
      </c>
      <c r="K128" s="619">
        <v>0.470107447018</v>
      </c>
    </row>
    <row r="129" spans="1:11" ht="14.4" customHeight="1" thickBot="1" x14ac:dyDescent="0.35">
      <c r="A129" s="636" t="s">
        <v>457</v>
      </c>
      <c r="B129" s="620">
        <v>9047.9999999998199</v>
      </c>
      <c r="C129" s="620">
        <v>9795.6616799999993</v>
      </c>
      <c r="D129" s="621">
        <v>747.66168000018695</v>
      </c>
      <c r="E129" s="627">
        <v>1.082632811671</v>
      </c>
      <c r="F129" s="620">
        <v>8498.9997323020998</v>
      </c>
      <c r="G129" s="621">
        <v>3541.2498884592101</v>
      </c>
      <c r="H129" s="623">
        <v>833.24149999999997</v>
      </c>
      <c r="I129" s="620">
        <v>3994.9495000000002</v>
      </c>
      <c r="J129" s="621">
        <v>453.69961154079499</v>
      </c>
      <c r="K129" s="628">
        <v>0.47004937355300003</v>
      </c>
    </row>
    <row r="130" spans="1:11" ht="14.4" customHeight="1" thickBot="1" x14ac:dyDescent="0.35">
      <c r="A130" s="637" t="s">
        <v>458</v>
      </c>
      <c r="B130" s="615">
        <v>9047.9999999998199</v>
      </c>
      <c r="C130" s="615">
        <v>9795.6616799999993</v>
      </c>
      <c r="D130" s="616">
        <v>747.66168000018695</v>
      </c>
      <c r="E130" s="617">
        <v>1.082632811671</v>
      </c>
      <c r="F130" s="615">
        <v>8498.9997323020998</v>
      </c>
      <c r="G130" s="616">
        <v>3541.2498884592101</v>
      </c>
      <c r="H130" s="618">
        <v>833.24149999999997</v>
      </c>
      <c r="I130" s="615">
        <v>3994.9495000000002</v>
      </c>
      <c r="J130" s="616">
        <v>453.69961154079499</v>
      </c>
      <c r="K130" s="619">
        <v>0.47004937355300003</v>
      </c>
    </row>
    <row r="131" spans="1:11" ht="14.4" customHeight="1" thickBot="1" x14ac:dyDescent="0.35">
      <c r="A131" s="635" t="s">
        <v>459</v>
      </c>
      <c r="B131" s="615">
        <v>362.99999999999301</v>
      </c>
      <c r="C131" s="615">
        <v>393.69015999999999</v>
      </c>
      <c r="D131" s="616">
        <v>30.690160000007001</v>
      </c>
      <c r="E131" s="617">
        <v>1.0845458953160001</v>
      </c>
      <c r="F131" s="615">
        <v>339.99998929082398</v>
      </c>
      <c r="G131" s="616">
        <v>141.66666220451</v>
      </c>
      <c r="H131" s="618">
        <v>33.286940000000001</v>
      </c>
      <c r="I131" s="615">
        <v>159.65895</v>
      </c>
      <c r="J131" s="616">
        <v>17.99228779549</v>
      </c>
      <c r="K131" s="619">
        <v>0.46958516184900001</v>
      </c>
    </row>
    <row r="132" spans="1:11" ht="14.4" customHeight="1" thickBot="1" x14ac:dyDescent="0.35">
      <c r="A132" s="636" t="s">
        <v>460</v>
      </c>
      <c r="B132" s="620">
        <v>362.99999999999301</v>
      </c>
      <c r="C132" s="620">
        <v>393.69015999999999</v>
      </c>
      <c r="D132" s="621">
        <v>30.690160000007001</v>
      </c>
      <c r="E132" s="627">
        <v>1.0845458953160001</v>
      </c>
      <c r="F132" s="620">
        <v>339.99998929082398</v>
      </c>
      <c r="G132" s="621">
        <v>141.66666220451</v>
      </c>
      <c r="H132" s="623">
        <v>33.286940000000001</v>
      </c>
      <c r="I132" s="620">
        <v>159.65895</v>
      </c>
      <c r="J132" s="621">
        <v>17.99228779549</v>
      </c>
      <c r="K132" s="628">
        <v>0.46958516184900001</v>
      </c>
    </row>
    <row r="133" spans="1:11" ht="14.4" customHeight="1" thickBot="1" x14ac:dyDescent="0.35">
      <c r="A133" s="637" t="s">
        <v>461</v>
      </c>
      <c r="B133" s="615">
        <v>362.99999999999301</v>
      </c>
      <c r="C133" s="615">
        <v>393.69015999999999</v>
      </c>
      <c r="D133" s="616">
        <v>30.690160000007001</v>
      </c>
      <c r="E133" s="617">
        <v>1.0845458953160001</v>
      </c>
      <c r="F133" s="615">
        <v>339.99998929082398</v>
      </c>
      <c r="G133" s="616">
        <v>141.66666220451</v>
      </c>
      <c r="H133" s="618">
        <v>33.286940000000001</v>
      </c>
      <c r="I133" s="615">
        <v>159.65895</v>
      </c>
      <c r="J133" s="616">
        <v>17.99228779549</v>
      </c>
      <c r="K133" s="619">
        <v>0.46958516184900001</v>
      </c>
    </row>
    <row r="134" spans="1:11" ht="14.4" customHeight="1" thickBot="1" x14ac:dyDescent="0.35">
      <c r="A134" s="634" t="s">
        <v>462</v>
      </c>
      <c r="B134" s="615">
        <v>0</v>
      </c>
      <c r="C134" s="615">
        <v>281.99338</v>
      </c>
      <c r="D134" s="616">
        <v>281.99338</v>
      </c>
      <c r="E134" s="625" t="s">
        <v>336</v>
      </c>
      <c r="F134" s="615">
        <v>0</v>
      </c>
      <c r="G134" s="616">
        <v>0</v>
      </c>
      <c r="H134" s="618">
        <v>42.662500000000001</v>
      </c>
      <c r="I134" s="615">
        <v>73.776610000000005</v>
      </c>
      <c r="J134" s="616">
        <v>73.776610000000005</v>
      </c>
      <c r="K134" s="626" t="s">
        <v>336</v>
      </c>
    </row>
    <row r="135" spans="1:11" ht="14.4" customHeight="1" thickBot="1" x14ac:dyDescent="0.35">
      <c r="A135" s="635" t="s">
        <v>463</v>
      </c>
      <c r="B135" s="615">
        <v>0</v>
      </c>
      <c r="C135" s="615">
        <v>105.46</v>
      </c>
      <c r="D135" s="616">
        <v>105.46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336</v>
      </c>
    </row>
    <row r="136" spans="1:11" ht="14.4" customHeight="1" thickBot="1" x14ac:dyDescent="0.35">
      <c r="A136" s="636" t="s">
        <v>464</v>
      </c>
      <c r="B136" s="620">
        <v>0</v>
      </c>
      <c r="C136" s="620">
        <v>105.46</v>
      </c>
      <c r="D136" s="621">
        <v>105.46</v>
      </c>
      <c r="E136" s="622" t="s">
        <v>336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105.46</v>
      </c>
      <c r="D137" s="616">
        <v>105.46</v>
      </c>
      <c r="E137" s="625" t="s">
        <v>336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336</v>
      </c>
    </row>
    <row r="138" spans="1:11" ht="14.4" customHeight="1" thickBot="1" x14ac:dyDescent="0.35">
      <c r="A138" s="635" t="s">
        <v>466</v>
      </c>
      <c r="B138" s="615">
        <v>0</v>
      </c>
      <c r="C138" s="615">
        <v>176.53337999999999</v>
      </c>
      <c r="D138" s="616">
        <v>176.53337999999999</v>
      </c>
      <c r="E138" s="625" t="s">
        <v>336</v>
      </c>
      <c r="F138" s="615">
        <v>0</v>
      </c>
      <c r="G138" s="616">
        <v>0</v>
      </c>
      <c r="H138" s="618">
        <v>42.662500000000001</v>
      </c>
      <c r="I138" s="615">
        <v>73.776610000000005</v>
      </c>
      <c r="J138" s="616">
        <v>73.776610000000005</v>
      </c>
      <c r="K138" s="626" t="s">
        <v>336</v>
      </c>
    </row>
    <row r="139" spans="1:11" ht="14.4" customHeight="1" thickBot="1" x14ac:dyDescent="0.35">
      <c r="A139" s="636" t="s">
        <v>467</v>
      </c>
      <c r="B139" s="620">
        <v>0</v>
      </c>
      <c r="C139" s="620">
        <v>93.860969999999995</v>
      </c>
      <c r="D139" s="621">
        <v>93.860969999999995</v>
      </c>
      <c r="E139" s="622" t="s">
        <v>336</v>
      </c>
      <c r="F139" s="620">
        <v>0</v>
      </c>
      <c r="G139" s="621">
        <v>0</v>
      </c>
      <c r="H139" s="623">
        <v>41.5625</v>
      </c>
      <c r="I139" s="620">
        <v>61.076610000000002</v>
      </c>
      <c r="J139" s="621">
        <v>61.076610000000002</v>
      </c>
      <c r="K139" s="624" t="s">
        <v>336</v>
      </c>
    </row>
    <row r="140" spans="1:11" ht="14.4" customHeight="1" thickBot="1" x14ac:dyDescent="0.35">
      <c r="A140" s="637" t="s">
        <v>468</v>
      </c>
      <c r="B140" s="615">
        <v>0</v>
      </c>
      <c r="C140" s="615">
        <v>8.9819700000000005</v>
      </c>
      <c r="D140" s="616">
        <v>8.9819700000000005</v>
      </c>
      <c r="E140" s="625" t="s">
        <v>336</v>
      </c>
      <c r="F140" s="615">
        <v>0</v>
      </c>
      <c r="G140" s="616">
        <v>0</v>
      </c>
      <c r="H140" s="618">
        <v>0.21249999999999999</v>
      </c>
      <c r="I140" s="615">
        <v>6.72661</v>
      </c>
      <c r="J140" s="616">
        <v>6.72661</v>
      </c>
      <c r="K140" s="626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61.079000000000001</v>
      </c>
      <c r="D141" s="616">
        <v>61.079000000000001</v>
      </c>
      <c r="E141" s="625" t="s">
        <v>336</v>
      </c>
      <c r="F141" s="615">
        <v>0</v>
      </c>
      <c r="G141" s="616">
        <v>0</v>
      </c>
      <c r="H141" s="618">
        <v>37.950000000000003</v>
      </c>
      <c r="I141" s="615">
        <v>44.15</v>
      </c>
      <c r="J141" s="616">
        <v>44.15</v>
      </c>
      <c r="K141" s="626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23.8</v>
      </c>
      <c r="D142" s="616">
        <v>23.8</v>
      </c>
      <c r="E142" s="625" t="s">
        <v>336</v>
      </c>
      <c r="F142" s="615">
        <v>0</v>
      </c>
      <c r="G142" s="616">
        <v>0</v>
      </c>
      <c r="H142" s="618">
        <v>3.4</v>
      </c>
      <c r="I142" s="615">
        <v>10.199999999999999</v>
      </c>
      <c r="J142" s="616">
        <v>10.199999999999999</v>
      </c>
      <c r="K142" s="626" t="s">
        <v>336</v>
      </c>
    </row>
    <row r="143" spans="1:11" ht="14.4" customHeight="1" thickBot="1" x14ac:dyDescent="0.35">
      <c r="A143" s="636" t="s">
        <v>471</v>
      </c>
      <c r="B143" s="620">
        <v>0</v>
      </c>
      <c r="C143" s="620">
        <v>3.43</v>
      </c>
      <c r="D143" s="621">
        <v>3.43</v>
      </c>
      <c r="E143" s="622" t="s">
        <v>336</v>
      </c>
      <c r="F143" s="620">
        <v>0</v>
      </c>
      <c r="G143" s="621">
        <v>0</v>
      </c>
      <c r="H143" s="623">
        <v>0</v>
      </c>
      <c r="I143" s="620">
        <v>0</v>
      </c>
      <c r="J143" s="621">
        <v>0</v>
      </c>
      <c r="K143" s="624" t="s">
        <v>336</v>
      </c>
    </row>
    <row r="144" spans="1:11" ht="14.4" customHeight="1" thickBot="1" x14ac:dyDescent="0.35">
      <c r="A144" s="637" t="s">
        <v>472</v>
      </c>
      <c r="B144" s="615">
        <v>0</v>
      </c>
      <c r="C144" s="615">
        <v>3.43</v>
      </c>
      <c r="D144" s="616">
        <v>3.43</v>
      </c>
      <c r="E144" s="625" t="s">
        <v>336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336</v>
      </c>
    </row>
    <row r="145" spans="1:11" ht="14.4" customHeight="1" thickBot="1" x14ac:dyDescent="0.35">
      <c r="A145" s="639" t="s">
        <v>473</v>
      </c>
      <c r="B145" s="615">
        <v>0</v>
      </c>
      <c r="C145" s="615">
        <v>55.029000000000003</v>
      </c>
      <c r="D145" s="616">
        <v>55.029000000000003</v>
      </c>
      <c r="E145" s="625" t="s">
        <v>348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7" t="s">
        <v>474</v>
      </c>
      <c r="B146" s="615">
        <v>0</v>
      </c>
      <c r="C146" s="615">
        <v>55.029000000000003</v>
      </c>
      <c r="D146" s="616">
        <v>55.029000000000003</v>
      </c>
      <c r="E146" s="625" t="s">
        <v>348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6" t="s">
        <v>475</v>
      </c>
      <c r="B147" s="620">
        <v>0</v>
      </c>
      <c r="C147" s="620">
        <v>-0.434589999999</v>
      </c>
      <c r="D147" s="621">
        <v>-0.434589999999</v>
      </c>
      <c r="E147" s="622" t="s">
        <v>348</v>
      </c>
      <c r="F147" s="620">
        <v>0</v>
      </c>
      <c r="G147" s="621">
        <v>0</v>
      </c>
      <c r="H147" s="623">
        <v>0</v>
      </c>
      <c r="I147" s="620">
        <v>0</v>
      </c>
      <c r="J147" s="621">
        <v>0</v>
      </c>
      <c r="K147" s="624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-0.434589999999</v>
      </c>
      <c r="D148" s="616">
        <v>-0.434589999999</v>
      </c>
      <c r="E148" s="625" t="s">
        <v>348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9" t="s">
        <v>477</v>
      </c>
      <c r="B149" s="615">
        <v>0</v>
      </c>
      <c r="C149" s="615">
        <v>18.850000000000001</v>
      </c>
      <c r="D149" s="616">
        <v>18.850000000000001</v>
      </c>
      <c r="E149" s="625" t="s">
        <v>336</v>
      </c>
      <c r="F149" s="615">
        <v>0</v>
      </c>
      <c r="G149" s="616">
        <v>0</v>
      </c>
      <c r="H149" s="618">
        <v>1.1000000000000001</v>
      </c>
      <c r="I149" s="615">
        <v>11.2</v>
      </c>
      <c r="J149" s="616">
        <v>11.2</v>
      </c>
      <c r="K149" s="626" t="s">
        <v>336</v>
      </c>
    </row>
    <row r="150" spans="1:11" ht="14.4" customHeight="1" thickBot="1" x14ac:dyDescent="0.35">
      <c r="A150" s="637" t="s">
        <v>478</v>
      </c>
      <c r="B150" s="615">
        <v>0</v>
      </c>
      <c r="C150" s="615">
        <v>18.850000000000001</v>
      </c>
      <c r="D150" s="616">
        <v>18.850000000000001</v>
      </c>
      <c r="E150" s="625" t="s">
        <v>336</v>
      </c>
      <c r="F150" s="615">
        <v>0</v>
      </c>
      <c r="G150" s="616">
        <v>0</v>
      </c>
      <c r="H150" s="618">
        <v>1.1000000000000001</v>
      </c>
      <c r="I150" s="615">
        <v>11.2</v>
      </c>
      <c r="J150" s="616">
        <v>11.2</v>
      </c>
      <c r="K150" s="626" t="s">
        <v>336</v>
      </c>
    </row>
    <row r="151" spans="1:11" ht="14.4" customHeight="1" thickBot="1" x14ac:dyDescent="0.35">
      <c r="A151" s="639" t="s">
        <v>479</v>
      </c>
      <c r="B151" s="615">
        <v>0</v>
      </c>
      <c r="C151" s="615">
        <v>5.798</v>
      </c>
      <c r="D151" s="616">
        <v>5.798</v>
      </c>
      <c r="E151" s="625" t="s">
        <v>336</v>
      </c>
      <c r="F151" s="615">
        <v>0</v>
      </c>
      <c r="G151" s="616">
        <v>0</v>
      </c>
      <c r="H151" s="618">
        <v>0</v>
      </c>
      <c r="I151" s="615">
        <v>1.5</v>
      </c>
      <c r="J151" s="616">
        <v>1.5</v>
      </c>
      <c r="K151" s="626" t="s">
        <v>336</v>
      </c>
    </row>
    <row r="152" spans="1:11" ht="14.4" customHeight="1" thickBot="1" x14ac:dyDescent="0.35">
      <c r="A152" s="637" t="s">
        <v>480</v>
      </c>
      <c r="B152" s="615">
        <v>0</v>
      </c>
      <c r="C152" s="615">
        <v>5.798</v>
      </c>
      <c r="D152" s="616">
        <v>5.798</v>
      </c>
      <c r="E152" s="625" t="s">
        <v>336</v>
      </c>
      <c r="F152" s="615">
        <v>0</v>
      </c>
      <c r="G152" s="616">
        <v>0</v>
      </c>
      <c r="H152" s="618">
        <v>0</v>
      </c>
      <c r="I152" s="615">
        <v>1.5</v>
      </c>
      <c r="J152" s="616">
        <v>1.5</v>
      </c>
      <c r="K152" s="626" t="s">
        <v>336</v>
      </c>
    </row>
    <row r="153" spans="1:11" ht="14.4" customHeight="1" thickBot="1" x14ac:dyDescent="0.35">
      <c r="A153" s="634" t="s">
        <v>481</v>
      </c>
      <c r="B153" s="615">
        <v>35750.977520439897</v>
      </c>
      <c r="C153" s="615">
        <v>28789.758249999999</v>
      </c>
      <c r="D153" s="616">
        <v>-6961.2192704398703</v>
      </c>
      <c r="E153" s="617">
        <v>0.80528590395900002</v>
      </c>
      <c r="F153" s="615">
        <v>26821.001726023602</v>
      </c>
      <c r="G153" s="616">
        <v>11175.4173858432</v>
      </c>
      <c r="H153" s="618">
        <v>2368.6846</v>
      </c>
      <c r="I153" s="615">
        <v>12399.43864</v>
      </c>
      <c r="J153" s="616">
        <v>1224.0212541568501</v>
      </c>
      <c r="K153" s="619">
        <v>0.46230333850499999</v>
      </c>
    </row>
    <row r="154" spans="1:11" ht="14.4" customHeight="1" thickBot="1" x14ac:dyDescent="0.35">
      <c r="A154" s="635" t="s">
        <v>482</v>
      </c>
      <c r="B154" s="615">
        <v>35564.977520439897</v>
      </c>
      <c r="C154" s="615">
        <v>27372.708999999999</v>
      </c>
      <c r="D154" s="616">
        <v>-8192.2685204398695</v>
      </c>
      <c r="E154" s="617">
        <v>0.76965348802099998</v>
      </c>
      <c r="F154" s="615">
        <v>26821.001726023602</v>
      </c>
      <c r="G154" s="616">
        <v>11175.4173858432</v>
      </c>
      <c r="H154" s="618">
        <v>2288.7089999999998</v>
      </c>
      <c r="I154" s="615">
        <v>11448.557000000001</v>
      </c>
      <c r="J154" s="616">
        <v>273.13961415684599</v>
      </c>
      <c r="K154" s="619">
        <v>0.42685046281799999</v>
      </c>
    </row>
    <row r="155" spans="1:11" ht="14.4" customHeight="1" thickBot="1" x14ac:dyDescent="0.35">
      <c r="A155" s="636" t="s">
        <v>483</v>
      </c>
      <c r="B155" s="620">
        <v>35564.977520439897</v>
      </c>
      <c r="C155" s="620">
        <v>27372.708999999999</v>
      </c>
      <c r="D155" s="621">
        <v>-8192.2685204398695</v>
      </c>
      <c r="E155" s="627">
        <v>0.76965348802099998</v>
      </c>
      <c r="F155" s="620">
        <v>26821.001726023602</v>
      </c>
      <c r="G155" s="621">
        <v>11175.4173858432</v>
      </c>
      <c r="H155" s="623">
        <v>2288.7089999999998</v>
      </c>
      <c r="I155" s="620">
        <v>11448.557000000001</v>
      </c>
      <c r="J155" s="621">
        <v>273.13961415684599</v>
      </c>
      <c r="K155" s="628">
        <v>0.42685046281799999</v>
      </c>
    </row>
    <row r="156" spans="1:11" ht="14.4" customHeight="1" thickBot="1" x14ac:dyDescent="0.35">
      <c r="A156" s="637" t="s">
        <v>484</v>
      </c>
      <c r="B156" s="615">
        <v>561.97767186452302</v>
      </c>
      <c r="C156" s="615">
        <v>569.10400000000004</v>
      </c>
      <c r="D156" s="616">
        <v>7.1263281354770003</v>
      </c>
      <c r="E156" s="617">
        <v>1.0126808029779999</v>
      </c>
      <c r="F156" s="615">
        <v>689.99997826665901</v>
      </c>
      <c r="G156" s="616">
        <v>287.49999094444098</v>
      </c>
      <c r="H156" s="618">
        <v>49.927</v>
      </c>
      <c r="I156" s="615">
        <v>249.53299999999999</v>
      </c>
      <c r="J156" s="616">
        <v>-37.966990944441001</v>
      </c>
      <c r="K156" s="619">
        <v>0.36164204037600001</v>
      </c>
    </row>
    <row r="157" spans="1:11" ht="14.4" customHeight="1" thickBot="1" x14ac:dyDescent="0.35">
      <c r="A157" s="637" t="s">
        <v>485</v>
      </c>
      <c r="B157" s="615">
        <v>7098.9999999998699</v>
      </c>
      <c r="C157" s="615">
        <v>5137.0320000000002</v>
      </c>
      <c r="D157" s="616">
        <v>-1961.96799999987</v>
      </c>
      <c r="E157" s="617">
        <v>0.72362755317600003</v>
      </c>
      <c r="F157" s="615">
        <v>5353.9998313618698</v>
      </c>
      <c r="G157" s="616">
        <v>2230.8332630674499</v>
      </c>
      <c r="H157" s="618">
        <v>459.55200000000002</v>
      </c>
      <c r="I157" s="615">
        <v>2297.7629999999999</v>
      </c>
      <c r="J157" s="616">
        <v>66.929736932555002</v>
      </c>
      <c r="K157" s="619">
        <v>0.42916755180600002</v>
      </c>
    </row>
    <row r="158" spans="1:11" ht="14.4" customHeight="1" thickBot="1" x14ac:dyDescent="0.35">
      <c r="A158" s="637" t="s">
        <v>486</v>
      </c>
      <c r="B158" s="615">
        <v>322.00269399931898</v>
      </c>
      <c r="C158" s="615">
        <v>321.07299999999998</v>
      </c>
      <c r="D158" s="616">
        <v>-0.92969399931899999</v>
      </c>
      <c r="E158" s="617">
        <v>0.99711277571000001</v>
      </c>
      <c r="F158" s="615">
        <v>322.00268385700798</v>
      </c>
      <c r="G158" s="616">
        <v>134.16778494042001</v>
      </c>
      <c r="H158" s="618">
        <v>26.756</v>
      </c>
      <c r="I158" s="615">
        <v>133.78</v>
      </c>
      <c r="J158" s="616">
        <v>-0.38778494042</v>
      </c>
      <c r="K158" s="619">
        <v>0.415462375647</v>
      </c>
    </row>
    <row r="159" spans="1:11" ht="14.4" customHeight="1" thickBot="1" x14ac:dyDescent="0.35">
      <c r="A159" s="637" t="s">
        <v>487</v>
      </c>
      <c r="B159" s="615">
        <v>230.99715457666801</v>
      </c>
      <c r="C159" s="615">
        <v>232.43100000000001</v>
      </c>
      <c r="D159" s="616">
        <v>1.4338454233310001</v>
      </c>
      <c r="E159" s="617">
        <v>1.0062071995040001</v>
      </c>
      <c r="F159" s="615">
        <v>234.99986941956999</v>
      </c>
      <c r="G159" s="616">
        <v>97.916612258154004</v>
      </c>
      <c r="H159" s="618">
        <v>19.541</v>
      </c>
      <c r="I159" s="615">
        <v>97.692999999999998</v>
      </c>
      <c r="J159" s="616">
        <v>-0.22361225815399999</v>
      </c>
      <c r="K159" s="619">
        <v>0.41571512461299998</v>
      </c>
    </row>
    <row r="160" spans="1:11" ht="14.4" customHeight="1" thickBot="1" x14ac:dyDescent="0.35">
      <c r="A160" s="637" t="s">
        <v>488</v>
      </c>
      <c r="B160" s="615">
        <v>27330.999999999502</v>
      </c>
      <c r="C160" s="615">
        <v>21092.575000000001</v>
      </c>
      <c r="D160" s="616">
        <v>-6238.42499999949</v>
      </c>
      <c r="E160" s="617">
        <v>0.77174545388000004</v>
      </c>
      <c r="F160" s="615">
        <v>20214.999363276002</v>
      </c>
      <c r="G160" s="616">
        <v>8422.9164013649806</v>
      </c>
      <c r="H160" s="618">
        <v>1732.933</v>
      </c>
      <c r="I160" s="615">
        <v>8664.6669999999995</v>
      </c>
      <c r="J160" s="616">
        <v>241.750598635019</v>
      </c>
      <c r="K160" s="619">
        <v>0.42862563803600001</v>
      </c>
    </row>
    <row r="161" spans="1:11" ht="14.4" customHeight="1" thickBot="1" x14ac:dyDescent="0.35">
      <c r="A161" s="637" t="s">
        <v>489</v>
      </c>
      <c r="B161" s="615">
        <v>19.999999999999002</v>
      </c>
      <c r="C161" s="615">
        <v>20.494</v>
      </c>
      <c r="D161" s="616">
        <v>0.49399999999999999</v>
      </c>
      <c r="E161" s="617">
        <v>1.0246999999999999</v>
      </c>
      <c r="F161" s="615">
        <v>4.9999998425119996</v>
      </c>
      <c r="G161" s="616">
        <v>2.0833332677129999</v>
      </c>
      <c r="H161" s="618">
        <v>0</v>
      </c>
      <c r="I161" s="615">
        <v>5.1210000000000004</v>
      </c>
      <c r="J161" s="616">
        <v>3.037666732286</v>
      </c>
      <c r="K161" s="619">
        <v>1.0242000322589999</v>
      </c>
    </row>
    <row r="162" spans="1:11" ht="14.4" customHeight="1" thickBot="1" x14ac:dyDescent="0.35">
      <c r="A162" s="635" t="s">
        <v>490</v>
      </c>
      <c r="B162" s="615">
        <v>186</v>
      </c>
      <c r="C162" s="615">
        <v>1417.04925</v>
      </c>
      <c r="D162" s="616">
        <v>1231.04925</v>
      </c>
      <c r="E162" s="617">
        <v>7.6185443548379999</v>
      </c>
      <c r="F162" s="615">
        <v>0</v>
      </c>
      <c r="G162" s="616">
        <v>0</v>
      </c>
      <c r="H162" s="618">
        <v>79.9756</v>
      </c>
      <c r="I162" s="615">
        <v>950.88164000000097</v>
      </c>
      <c r="J162" s="616">
        <v>950.88164000000097</v>
      </c>
      <c r="K162" s="626" t="s">
        <v>336</v>
      </c>
    </row>
    <row r="163" spans="1:11" ht="14.4" customHeight="1" thickBot="1" x14ac:dyDescent="0.35">
      <c r="A163" s="636" t="s">
        <v>491</v>
      </c>
      <c r="B163" s="620">
        <v>186</v>
      </c>
      <c r="C163" s="620">
        <v>847.67804000000001</v>
      </c>
      <c r="D163" s="621">
        <v>661.67804000000001</v>
      </c>
      <c r="E163" s="627">
        <v>4.5574088172040002</v>
      </c>
      <c r="F163" s="620">
        <v>0</v>
      </c>
      <c r="G163" s="621">
        <v>0</v>
      </c>
      <c r="H163" s="623">
        <v>0</v>
      </c>
      <c r="I163" s="620">
        <v>445.69204000000099</v>
      </c>
      <c r="J163" s="621">
        <v>445.69204000000099</v>
      </c>
      <c r="K163" s="624" t="s">
        <v>348</v>
      </c>
    </row>
    <row r="164" spans="1:11" ht="14.4" customHeight="1" thickBot="1" x14ac:dyDescent="0.35">
      <c r="A164" s="637" t="s">
        <v>492</v>
      </c>
      <c r="B164" s="615">
        <v>186</v>
      </c>
      <c r="C164" s="615">
        <v>847.67804000000001</v>
      </c>
      <c r="D164" s="616">
        <v>661.67804000000001</v>
      </c>
      <c r="E164" s="617">
        <v>4.5574088172040002</v>
      </c>
      <c r="F164" s="615">
        <v>0</v>
      </c>
      <c r="G164" s="616">
        <v>0</v>
      </c>
      <c r="H164" s="618">
        <v>0</v>
      </c>
      <c r="I164" s="615">
        <v>445.69204000000099</v>
      </c>
      <c r="J164" s="616">
        <v>445.69204000000099</v>
      </c>
      <c r="K164" s="626" t="s">
        <v>348</v>
      </c>
    </row>
    <row r="165" spans="1:11" ht="14.4" customHeight="1" thickBot="1" x14ac:dyDescent="0.35">
      <c r="A165" s="636" t="s">
        <v>493</v>
      </c>
      <c r="B165" s="620">
        <v>0</v>
      </c>
      <c r="C165" s="620">
        <v>27.295000000000002</v>
      </c>
      <c r="D165" s="621">
        <v>27.295000000000002</v>
      </c>
      <c r="E165" s="622" t="s">
        <v>336</v>
      </c>
      <c r="F165" s="620">
        <v>0</v>
      </c>
      <c r="G165" s="621">
        <v>0</v>
      </c>
      <c r="H165" s="623">
        <v>0</v>
      </c>
      <c r="I165" s="620">
        <v>0</v>
      </c>
      <c r="J165" s="621">
        <v>0</v>
      </c>
      <c r="K165" s="624" t="s">
        <v>336</v>
      </c>
    </row>
    <row r="166" spans="1:11" ht="14.4" customHeight="1" thickBot="1" x14ac:dyDescent="0.35">
      <c r="A166" s="637" t="s">
        <v>494</v>
      </c>
      <c r="B166" s="615">
        <v>0</v>
      </c>
      <c r="C166" s="615">
        <v>27.295000000000002</v>
      </c>
      <c r="D166" s="616">
        <v>27.295000000000002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336</v>
      </c>
    </row>
    <row r="167" spans="1:11" ht="14.4" customHeight="1" thickBot="1" x14ac:dyDescent="0.35">
      <c r="A167" s="636" t="s">
        <v>495</v>
      </c>
      <c r="B167" s="620">
        <v>0</v>
      </c>
      <c r="C167" s="620">
        <v>13.189</v>
      </c>
      <c r="D167" s="621">
        <v>13.189</v>
      </c>
      <c r="E167" s="622" t="s">
        <v>348</v>
      </c>
      <c r="F167" s="620">
        <v>0</v>
      </c>
      <c r="G167" s="621">
        <v>0</v>
      </c>
      <c r="H167" s="623">
        <v>0</v>
      </c>
      <c r="I167" s="620">
        <v>18.149999999999999</v>
      </c>
      <c r="J167" s="621">
        <v>18.149999999999999</v>
      </c>
      <c r="K167" s="624" t="s">
        <v>336</v>
      </c>
    </row>
    <row r="168" spans="1:11" ht="14.4" customHeight="1" thickBot="1" x14ac:dyDescent="0.35">
      <c r="A168" s="637" t="s">
        <v>496</v>
      </c>
      <c r="B168" s="615">
        <v>0</v>
      </c>
      <c r="C168" s="615">
        <v>13.189</v>
      </c>
      <c r="D168" s="616">
        <v>13.189</v>
      </c>
      <c r="E168" s="625" t="s">
        <v>348</v>
      </c>
      <c r="F168" s="615">
        <v>0</v>
      </c>
      <c r="G168" s="616">
        <v>0</v>
      </c>
      <c r="H168" s="618">
        <v>0</v>
      </c>
      <c r="I168" s="615">
        <v>18.149999999999999</v>
      </c>
      <c r="J168" s="616">
        <v>18.149999999999999</v>
      </c>
      <c r="K168" s="626" t="s">
        <v>336</v>
      </c>
    </row>
    <row r="169" spans="1:11" ht="14.4" customHeight="1" thickBot="1" x14ac:dyDescent="0.35">
      <c r="A169" s="636" t="s">
        <v>497</v>
      </c>
      <c r="B169" s="620">
        <v>0</v>
      </c>
      <c r="C169" s="620">
        <v>458.66721000000001</v>
      </c>
      <c r="D169" s="621">
        <v>458.66721000000001</v>
      </c>
      <c r="E169" s="622" t="s">
        <v>336</v>
      </c>
      <c r="F169" s="620">
        <v>0</v>
      </c>
      <c r="G169" s="621">
        <v>0</v>
      </c>
      <c r="H169" s="623">
        <v>79.9756</v>
      </c>
      <c r="I169" s="620">
        <v>487.03960000000001</v>
      </c>
      <c r="J169" s="621">
        <v>487.03960000000001</v>
      </c>
      <c r="K169" s="624" t="s">
        <v>336</v>
      </c>
    </row>
    <row r="170" spans="1:11" ht="14.4" customHeight="1" thickBot="1" x14ac:dyDescent="0.35">
      <c r="A170" s="637" t="s">
        <v>498</v>
      </c>
      <c r="B170" s="615">
        <v>0</v>
      </c>
      <c r="C170" s="615">
        <v>447.85721000000001</v>
      </c>
      <c r="D170" s="616">
        <v>447.85721000000001</v>
      </c>
      <c r="E170" s="625" t="s">
        <v>336</v>
      </c>
      <c r="F170" s="615">
        <v>0</v>
      </c>
      <c r="G170" s="616">
        <v>0</v>
      </c>
      <c r="H170" s="618">
        <v>79.9756</v>
      </c>
      <c r="I170" s="615">
        <v>487.03960000000001</v>
      </c>
      <c r="J170" s="616">
        <v>487.03960000000001</v>
      </c>
      <c r="K170" s="626" t="s">
        <v>336</v>
      </c>
    </row>
    <row r="171" spans="1:11" ht="14.4" customHeight="1" thickBot="1" x14ac:dyDescent="0.35">
      <c r="A171" s="637" t="s">
        <v>499</v>
      </c>
      <c r="B171" s="615">
        <v>0</v>
      </c>
      <c r="C171" s="615">
        <v>10.81</v>
      </c>
      <c r="D171" s="616">
        <v>10.81</v>
      </c>
      <c r="E171" s="625" t="s">
        <v>348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336</v>
      </c>
    </row>
    <row r="172" spans="1:11" ht="14.4" customHeight="1" thickBot="1" x14ac:dyDescent="0.35">
      <c r="A172" s="636" t="s">
        <v>500</v>
      </c>
      <c r="B172" s="620">
        <v>0</v>
      </c>
      <c r="C172" s="620">
        <v>70.22</v>
      </c>
      <c r="D172" s="621">
        <v>70.22</v>
      </c>
      <c r="E172" s="622" t="s">
        <v>336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336</v>
      </c>
    </row>
    <row r="173" spans="1:11" ht="14.4" customHeight="1" thickBot="1" x14ac:dyDescent="0.35">
      <c r="A173" s="637" t="s">
        <v>501</v>
      </c>
      <c r="B173" s="615">
        <v>0</v>
      </c>
      <c r="C173" s="615">
        <v>57.7</v>
      </c>
      <c r="D173" s="616">
        <v>57.7</v>
      </c>
      <c r="E173" s="625" t="s">
        <v>336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19">
        <v>0</v>
      </c>
    </row>
    <row r="174" spans="1:11" ht="14.4" customHeight="1" thickBot="1" x14ac:dyDescent="0.35">
      <c r="A174" s="637" t="s">
        <v>502</v>
      </c>
      <c r="B174" s="615">
        <v>0</v>
      </c>
      <c r="C174" s="615">
        <v>12.52</v>
      </c>
      <c r="D174" s="616">
        <v>12.52</v>
      </c>
      <c r="E174" s="625" t="s">
        <v>348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336</v>
      </c>
    </row>
    <row r="175" spans="1:11" ht="14.4" customHeight="1" thickBot="1" x14ac:dyDescent="0.35">
      <c r="A175" s="633" t="s">
        <v>503</v>
      </c>
      <c r="B175" s="615">
        <v>343431.06375286297</v>
      </c>
      <c r="C175" s="615">
        <v>391701.71263000002</v>
      </c>
      <c r="D175" s="616">
        <v>48270.648877137297</v>
      </c>
      <c r="E175" s="617">
        <v>1.1405541139740001</v>
      </c>
      <c r="F175" s="615">
        <v>388803.47257185698</v>
      </c>
      <c r="G175" s="616">
        <v>162001.44690494001</v>
      </c>
      <c r="H175" s="618">
        <v>34007.039449999997</v>
      </c>
      <c r="I175" s="615">
        <v>170441.5442</v>
      </c>
      <c r="J175" s="616">
        <v>8440.0972950596497</v>
      </c>
      <c r="K175" s="619">
        <v>0.43837454195699999</v>
      </c>
    </row>
    <row r="176" spans="1:11" ht="14.4" customHeight="1" thickBot="1" x14ac:dyDescent="0.35">
      <c r="A176" s="634" t="s">
        <v>504</v>
      </c>
      <c r="B176" s="615">
        <v>343423.12226666597</v>
      </c>
      <c r="C176" s="615">
        <v>390598.71476</v>
      </c>
      <c r="D176" s="616">
        <v>47175.592493334101</v>
      </c>
      <c r="E176" s="617">
        <v>1.137368713504</v>
      </c>
      <c r="F176" s="615">
        <v>388234.26065447798</v>
      </c>
      <c r="G176" s="616">
        <v>161764.27527269899</v>
      </c>
      <c r="H176" s="618">
        <v>33998.03959</v>
      </c>
      <c r="I176" s="615">
        <v>170400.43604999999</v>
      </c>
      <c r="J176" s="616">
        <v>8636.1607773008891</v>
      </c>
      <c r="K176" s="619">
        <v>0.43891138242799999</v>
      </c>
    </row>
    <row r="177" spans="1:11" ht="14.4" customHeight="1" thickBot="1" x14ac:dyDescent="0.35">
      <c r="A177" s="635" t="s">
        <v>505</v>
      </c>
      <c r="B177" s="615">
        <v>343423.12226666597</v>
      </c>
      <c r="C177" s="615">
        <v>390598.71476</v>
      </c>
      <c r="D177" s="616">
        <v>47175.592493334101</v>
      </c>
      <c r="E177" s="617">
        <v>1.137368713504</v>
      </c>
      <c r="F177" s="615">
        <v>388234.26065447798</v>
      </c>
      <c r="G177" s="616">
        <v>161764.27527269899</v>
      </c>
      <c r="H177" s="618">
        <v>33998.03959</v>
      </c>
      <c r="I177" s="615">
        <v>170400.43604999999</v>
      </c>
      <c r="J177" s="616">
        <v>8636.1607773008891</v>
      </c>
      <c r="K177" s="619">
        <v>0.43891138242799999</v>
      </c>
    </row>
    <row r="178" spans="1:11" ht="14.4" customHeight="1" thickBot="1" x14ac:dyDescent="0.35">
      <c r="A178" s="636" t="s">
        <v>506</v>
      </c>
      <c r="B178" s="620">
        <v>3.2899598367889999</v>
      </c>
      <c r="C178" s="620">
        <v>4.8834499999999998</v>
      </c>
      <c r="D178" s="621">
        <v>1.59349016321</v>
      </c>
      <c r="E178" s="627">
        <v>1.484349427428</v>
      </c>
      <c r="F178" s="620">
        <v>4.2606543763270004</v>
      </c>
      <c r="G178" s="621">
        <v>1.7752726568020001</v>
      </c>
      <c r="H178" s="623">
        <v>-0.22750000000000001</v>
      </c>
      <c r="I178" s="620">
        <v>0.90569</v>
      </c>
      <c r="J178" s="621">
        <v>-0.86958265680199998</v>
      </c>
      <c r="K178" s="628">
        <v>0.21257063352300001</v>
      </c>
    </row>
    <row r="179" spans="1:11" ht="14.4" customHeight="1" thickBot="1" x14ac:dyDescent="0.35">
      <c r="A179" s="637" t="s">
        <v>507</v>
      </c>
      <c r="B179" s="615">
        <v>1.0043053885290001</v>
      </c>
      <c r="C179" s="615">
        <v>1.1007899999999999</v>
      </c>
      <c r="D179" s="616">
        <v>9.6484611469999995E-2</v>
      </c>
      <c r="E179" s="617">
        <v>1.096070988538</v>
      </c>
      <c r="F179" s="615">
        <v>1.027449677368</v>
      </c>
      <c r="G179" s="616">
        <v>0.42810403223600002</v>
      </c>
      <c r="H179" s="618">
        <v>0</v>
      </c>
      <c r="I179" s="615">
        <v>0.33468999999999999</v>
      </c>
      <c r="J179" s="616">
        <v>-9.3414032236000005E-2</v>
      </c>
      <c r="K179" s="619">
        <v>0.32574831387999997</v>
      </c>
    </row>
    <row r="180" spans="1:11" ht="14.4" customHeight="1" thickBot="1" x14ac:dyDescent="0.35">
      <c r="A180" s="637" t="s">
        <v>508</v>
      </c>
      <c r="B180" s="615">
        <v>0.50113815328800004</v>
      </c>
      <c r="C180" s="615">
        <v>0.78939999999999999</v>
      </c>
      <c r="D180" s="616">
        <v>0.28826184671100002</v>
      </c>
      <c r="E180" s="617">
        <v>1.575214329262</v>
      </c>
      <c r="F180" s="615">
        <v>0.46076381940700001</v>
      </c>
      <c r="G180" s="616">
        <v>0.191984924753</v>
      </c>
      <c r="H180" s="618">
        <v>0</v>
      </c>
      <c r="I180" s="615">
        <v>0</v>
      </c>
      <c r="J180" s="616">
        <v>-0.191984924753</v>
      </c>
      <c r="K180" s="619">
        <v>0</v>
      </c>
    </row>
    <row r="181" spans="1:11" ht="14.4" customHeight="1" thickBot="1" x14ac:dyDescent="0.35">
      <c r="A181" s="637" t="s">
        <v>509</v>
      </c>
      <c r="B181" s="615">
        <v>0.22810940358500001</v>
      </c>
      <c r="C181" s="615">
        <v>3.85E-2</v>
      </c>
      <c r="D181" s="616">
        <v>-0.189609403585</v>
      </c>
      <c r="E181" s="617">
        <v>0.168778662321</v>
      </c>
      <c r="F181" s="615">
        <v>3.0090141691000001E-2</v>
      </c>
      <c r="G181" s="616">
        <v>1.2537559037E-2</v>
      </c>
      <c r="H181" s="618">
        <v>0</v>
      </c>
      <c r="I181" s="615">
        <v>0</v>
      </c>
      <c r="J181" s="616">
        <v>-1.2537559037E-2</v>
      </c>
      <c r="K181" s="619">
        <v>0</v>
      </c>
    </row>
    <row r="182" spans="1:11" ht="14.4" customHeight="1" thickBot="1" x14ac:dyDescent="0.35">
      <c r="A182" s="637" t="s">
        <v>510</v>
      </c>
      <c r="B182" s="615">
        <v>1.5564068913860001</v>
      </c>
      <c r="C182" s="615">
        <v>2.9547599999999998</v>
      </c>
      <c r="D182" s="616">
        <v>1.3983531086130001</v>
      </c>
      <c r="E182" s="617">
        <v>1.8984495740489999</v>
      </c>
      <c r="F182" s="615">
        <v>2.7423507378599998</v>
      </c>
      <c r="G182" s="616">
        <v>1.1426461407749999</v>
      </c>
      <c r="H182" s="618">
        <v>-0.22750000000000001</v>
      </c>
      <c r="I182" s="615">
        <v>0.57099999999999995</v>
      </c>
      <c r="J182" s="616">
        <v>-0.57164614077499998</v>
      </c>
      <c r="K182" s="619">
        <v>0.20821552550399999</v>
      </c>
    </row>
    <row r="183" spans="1:11" ht="14.4" customHeight="1" thickBot="1" x14ac:dyDescent="0.35">
      <c r="A183" s="636" t="s">
        <v>511</v>
      </c>
      <c r="B183" s="620">
        <v>0</v>
      </c>
      <c r="C183" s="620">
        <v>5.1524999999999999</v>
      </c>
      <c r="D183" s="621">
        <v>5.1524999999999999</v>
      </c>
      <c r="E183" s="622" t="s">
        <v>336</v>
      </c>
      <c r="F183" s="620">
        <v>2</v>
      </c>
      <c r="G183" s="621">
        <v>0.83333333333299997</v>
      </c>
      <c r="H183" s="623">
        <v>0</v>
      </c>
      <c r="I183" s="620">
        <v>0.69099999999999995</v>
      </c>
      <c r="J183" s="621">
        <v>-0.142333333333</v>
      </c>
      <c r="K183" s="628">
        <v>0.345499999999</v>
      </c>
    </row>
    <row r="184" spans="1:11" ht="14.4" customHeight="1" thickBot="1" x14ac:dyDescent="0.35">
      <c r="A184" s="637" t="s">
        <v>512</v>
      </c>
      <c r="B184" s="615">
        <v>0</v>
      </c>
      <c r="C184" s="615">
        <v>5.1524999999999999</v>
      </c>
      <c r="D184" s="616">
        <v>5.1524999999999999</v>
      </c>
      <c r="E184" s="625" t="s">
        <v>336</v>
      </c>
      <c r="F184" s="615">
        <v>2</v>
      </c>
      <c r="G184" s="616">
        <v>0.83333333333299997</v>
      </c>
      <c r="H184" s="618">
        <v>0</v>
      </c>
      <c r="I184" s="615">
        <v>0.69099999999999995</v>
      </c>
      <c r="J184" s="616">
        <v>-0.142333333333</v>
      </c>
      <c r="K184" s="619">
        <v>0.345499999999</v>
      </c>
    </row>
    <row r="185" spans="1:11" ht="14.4" customHeight="1" thickBot="1" x14ac:dyDescent="0.35">
      <c r="A185" s="636" t="s">
        <v>513</v>
      </c>
      <c r="B185" s="620">
        <v>180.998791204025</v>
      </c>
      <c r="C185" s="620">
        <v>840.90495999999996</v>
      </c>
      <c r="D185" s="621">
        <v>659.90616879597496</v>
      </c>
      <c r="E185" s="627">
        <v>4.645914784326</v>
      </c>
      <c r="F185" s="620">
        <v>1193.0000000003099</v>
      </c>
      <c r="G185" s="621">
        <v>497.08333333346297</v>
      </c>
      <c r="H185" s="623">
        <v>0.37092999999999998</v>
      </c>
      <c r="I185" s="620">
        <v>51.510620000000003</v>
      </c>
      <c r="J185" s="621">
        <v>-445.57271333346301</v>
      </c>
      <c r="K185" s="628">
        <v>4.3177384744E-2</v>
      </c>
    </row>
    <row r="186" spans="1:11" ht="14.4" customHeight="1" thickBot="1" x14ac:dyDescent="0.35">
      <c r="A186" s="637" t="s">
        <v>514</v>
      </c>
      <c r="B186" s="615">
        <v>180.998791204025</v>
      </c>
      <c r="C186" s="615">
        <v>2.6875</v>
      </c>
      <c r="D186" s="616">
        <v>-178.311291204025</v>
      </c>
      <c r="E186" s="617">
        <v>1.484816546E-2</v>
      </c>
      <c r="F186" s="615">
        <v>1</v>
      </c>
      <c r="G186" s="616">
        <v>0.416666666666</v>
      </c>
      <c r="H186" s="618">
        <v>0.37092999999999998</v>
      </c>
      <c r="I186" s="615">
        <v>0.69735999999999998</v>
      </c>
      <c r="J186" s="616">
        <v>0.28069333333300001</v>
      </c>
      <c r="K186" s="619">
        <v>0.697359999999</v>
      </c>
    </row>
    <row r="187" spans="1:11" ht="14.4" customHeight="1" thickBot="1" x14ac:dyDescent="0.35">
      <c r="A187" s="637" t="s">
        <v>515</v>
      </c>
      <c r="B187" s="615">
        <v>0</v>
      </c>
      <c r="C187" s="615">
        <v>838.21745999999996</v>
      </c>
      <c r="D187" s="616">
        <v>838.21745999999996</v>
      </c>
      <c r="E187" s="625" t="s">
        <v>336</v>
      </c>
      <c r="F187" s="615">
        <v>1192.0000000003099</v>
      </c>
      <c r="G187" s="616">
        <v>496.666666666796</v>
      </c>
      <c r="H187" s="618">
        <v>0</v>
      </c>
      <c r="I187" s="615">
        <v>50.81326</v>
      </c>
      <c r="J187" s="616">
        <v>-445.85340666679599</v>
      </c>
      <c r="K187" s="619">
        <v>4.2628573825000002E-2</v>
      </c>
    </row>
    <row r="188" spans="1:11" ht="14.4" customHeight="1" thickBot="1" x14ac:dyDescent="0.35">
      <c r="A188" s="636" t="s">
        <v>516</v>
      </c>
      <c r="B188" s="620">
        <v>0</v>
      </c>
      <c r="C188" s="620">
        <v>0</v>
      </c>
      <c r="D188" s="621">
        <v>0</v>
      </c>
      <c r="E188" s="622" t="s">
        <v>336</v>
      </c>
      <c r="F188" s="620">
        <v>0</v>
      </c>
      <c r="G188" s="621">
        <v>0</v>
      </c>
      <c r="H188" s="623">
        <v>-3.2613099999999999</v>
      </c>
      <c r="I188" s="620">
        <v>-7.4981499999999999</v>
      </c>
      <c r="J188" s="621">
        <v>-7.4981499999999999</v>
      </c>
      <c r="K188" s="624" t="s">
        <v>348</v>
      </c>
    </row>
    <row r="189" spans="1:11" ht="14.4" customHeight="1" thickBot="1" x14ac:dyDescent="0.35">
      <c r="A189" s="637" t="s">
        <v>517</v>
      </c>
      <c r="B189" s="615">
        <v>0</v>
      </c>
      <c r="C189" s="615">
        <v>0</v>
      </c>
      <c r="D189" s="616">
        <v>0</v>
      </c>
      <c r="E189" s="625" t="s">
        <v>336</v>
      </c>
      <c r="F189" s="615">
        <v>0</v>
      </c>
      <c r="G189" s="616">
        <v>0</v>
      </c>
      <c r="H189" s="618">
        <v>-3.2613099999999999</v>
      </c>
      <c r="I189" s="615">
        <v>-7.4981499999999999</v>
      </c>
      <c r="J189" s="616">
        <v>-7.4981499999999999</v>
      </c>
      <c r="K189" s="626" t="s">
        <v>348</v>
      </c>
    </row>
    <row r="190" spans="1:11" ht="14.4" customHeight="1" thickBot="1" x14ac:dyDescent="0.35">
      <c r="A190" s="636" t="s">
        <v>518</v>
      </c>
      <c r="B190" s="620">
        <v>343238.83351562498</v>
      </c>
      <c r="C190" s="620">
        <v>382063.90033999999</v>
      </c>
      <c r="D190" s="621">
        <v>38825.066824374997</v>
      </c>
      <c r="E190" s="627">
        <v>1.11311385261</v>
      </c>
      <c r="F190" s="620">
        <v>387035.00000010099</v>
      </c>
      <c r="G190" s="621">
        <v>161264.58333337499</v>
      </c>
      <c r="H190" s="623">
        <v>33942.495699999999</v>
      </c>
      <c r="I190" s="620">
        <v>169224.32946000001</v>
      </c>
      <c r="J190" s="621">
        <v>7959.74612662452</v>
      </c>
      <c r="K190" s="628">
        <v>0.43723262614399999</v>
      </c>
    </row>
    <row r="191" spans="1:11" ht="14.4" customHeight="1" thickBot="1" x14ac:dyDescent="0.35">
      <c r="A191" s="637" t="s">
        <v>519</v>
      </c>
      <c r="B191" s="615">
        <v>98987.000000000102</v>
      </c>
      <c r="C191" s="615">
        <v>94239.488750000004</v>
      </c>
      <c r="D191" s="616">
        <v>-4747.5112500000396</v>
      </c>
      <c r="E191" s="617">
        <v>0.95203904300499997</v>
      </c>
      <c r="F191" s="615">
        <v>103955.00000002699</v>
      </c>
      <c r="G191" s="616">
        <v>43314.583333344599</v>
      </c>
      <c r="H191" s="618">
        <v>7510.1874699999998</v>
      </c>
      <c r="I191" s="615">
        <v>36575.09433</v>
      </c>
      <c r="J191" s="616">
        <v>-6739.48900334465</v>
      </c>
      <c r="K191" s="619">
        <v>0.35183583598599999</v>
      </c>
    </row>
    <row r="192" spans="1:11" ht="14.4" customHeight="1" thickBot="1" x14ac:dyDescent="0.35">
      <c r="A192" s="637" t="s">
        <v>520</v>
      </c>
      <c r="B192" s="615">
        <v>106113</v>
      </c>
      <c r="C192" s="615">
        <v>122251.23712000001</v>
      </c>
      <c r="D192" s="616">
        <v>16138.23712</v>
      </c>
      <c r="E192" s="617">
        <v>1.152085391233</v>
      </c>
      <c r="F192" s="615">
        <v>124676.000000033</v>
      </c>
      <c r="G192" s="616">
        <v>51948.333333346898</v>
      </c>
      <c r="H192" s="618">
        <v>10507.853999999999</v>
      </c>
      <c r="I192" s="615">
        <v>49962.3292</v>
      </c>
      <c r="J192" s="616">
        <v>-1986.0041333469101</v>
      </c>
      <c r="K192" s="619">
        <v>0.40073734479700002</v>
      </c>
    </row>
    <row r="193" spans="1:11" ht="14.4" customHeight="1" thickBot="1" x14ac:dyDescent="0.35">
      <c r="A193" s="637" t="s">
        <v>521</v>
      </c>
      <c r="B193" s="615">
        <v>71815.833515624996</v>
      </c>
      <c r="C193" s="615">
        <v>79898.782130000007</v>
      </c>
      <c r="D193" s="616">
        <v>8082.948614375</v>
      </c>
      <c r="E193" s="617">
        <v>1.1125510659510001</v>
      </c>
      <c r="F193" s="615">
        <v>78678.000000020606</v>
      </c>
      <c r="G193" s="616">
        <v>32782.5000000086</v>
      </c>
      <c r="H193" s="618">
        <v>7195.70928</v>
      </c>
      <c r="I193" s="615">
        <v>34223.002930000002</v>
      </c>
      <c r="J193" s="616">
        <v>1440.5029299914199</v>
      </c>
      <c r="K193" s="619">
        <v>0.43497550687600001</v>
      </c>
    </row>
    <row r="194" spans="1:11" ht="14.4" customHeight="1" thickBot="1" x14ac:dyDescent="0.35">
      <c r="A194" s="637" t="s">
        <v>522</v>
      </c>
      <c r="B194" s="615">
        <v>66323</v>
      </c>
      <c r="C194" s="615">
        <v>85674.392340000006</v>
      </c>
      <c r="D194" s="616">
        <v>19351.392339999999</v>
      </c>
      <c r="E194" s="617">
        <v>1.291774985148</v>
      </c>
      <c r="F194" s="615">
        <v>79726.000000020795</v>
      </c>
      <c r="G194" s="616">
        <v>33219.166666675403</v>
      </c>
      <c r="H194" s="618">
        <v>8728.7449500000002</v>
      </c>
      <c r="I194" s="615">
        <v>48463.902999999998</v>
      </c>
      <c r="J194" s="616">
        <v>15244.736333324599</v>
      </c>
      <c r="K194" s="619">
        <v>0.60788077916799999</v>
      </c>
    </row>
    <row r="195" spans="1:11" ht="14.4" customHeight="1" thickBot="1" x14ac:dyDescent="0.35">
      <c r="A195" s="636" t="s">
        <v>523</v>
      </c>
      <c r="B195" s="620">
        <v>0</v>
      </c>
      <c r="C195" s="620">
        <v>7683.8735100000004</v>
      </c>
      <c r="D195" s="621">
        <v>7683.8735100000004</v>
      </c>
      <c r="E195" s="622" t="s">
        <v>336</v>
      </c>
      <c r="F195" s="620">
        <v>0</v>
      </c>
      <c r="G195" s="621">
        <v>0</v>
      </c>
      <c r="H195" s="623">
        <v>58.661769999999997</v>
      </c>
      <c r="I195" s="620">
        <v>1130.4974299999999</v>
      </c>
      <c r="J195" s="621">
        <v>1130.4974299999999</v>
      </c>
      <c r="K195" s="624" t="s">
        <v>336</v>
      </c>
    </row>
    <row r="196" spans="1:11" ht="14.4" customHeight="1" thickBot="1" x14ac:dyDescent="0.35">
      <c r="A196" s="637" t="s">
        <v>524</v>
      </c>
      <c r="B196" s="615">
        <v>0</v>
      </c>
      <c r="C196" s="615">
        <v>474.61198000000002</v>
      </c>
      <c r="D196" s="616">
        <v>474.61198000000002</v>
      </c>
      <c r="E196" s="625" t="s">
        <v>336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336</v>
      </c>
    </row>
    <row r="197" spans="1:11" ht="14.4" customHeight="1" thickBot="1" x14ac:dyDescent="0.35">
      <c r="A197" s="637" t="s">
        <v>525</v>
      </c>
      <c r="B197" s="615">
        <v>0</v>
      </c>
      <c r="C197" s="615">
        <v>7209.2615299999998</v>
      </c>
      <c r="D197" s="616">
        <v>7209.2615299999998</v>
      </c>
      <c r="E197" s="625" t="s">
        <v>336</v>
      </c>
      <c r="F197" s="615">
        <v>0</v>
      </c>
      <c r="G197" s="616">
        <v>0</v>
      </c>
      <c r="H197" s="618">
        <v>58.661769999999997</v>
      </c>
      <c r="I197" s="615">
        <v>1130.4974299999999</v>
      </c>
      <c r="J197" s="616">
        <v>1130.4974299999999</v>
      </c>
      <c r="K197" s="626" t="s">
        <v>336</v>
      </c>
    </row>
    <row r="198" spans="1:11" ht="14.4" customHeight="1" thickBot="1" x14ac:dyDescent="0.35">
      <c r="A198" s="634" t="s">
        <v>526</v>
      </c>
      <c r="B198" s="615">
        <v>7.9414861968509998</v>
      </c>
      <c r="C198" s="615">
        <v>188.29365999999999</v>
      </c>
      <c r="D198" s="616">
        <v>180.35217380314799</v>
      </c>
      <c r="E198" s="617">
        <v>23.710128725608001</v>
      </c>
      <c r="F198" s="615">
        <v>25.641233443815</v>
      </c>
      <c r="G198" s="616">
        <v>10.683847268256001</v>
      </c>
      <c r="H198" s="618">
        <v>5.9458599999999997</v>
      </c>
      <c r="I198" s="615">
        <v>25.835149999999999</v>
      </c>
      <c r="J198" s="616">
        <v>15.151302731743</v>
      </c>
      <c r="K198" s="619">
        <v>1.0075626844000001</v>
      </c>
    </row>
    <row r="199" spans="1:11" ht="14.4" customHeight="1" thickBot="1" x14ac:dyDescent="0.35">
      <c r="A199" s="635" t="s">
        <v>527</v>
      </c>
      <c r="B199" s="615">
        <v>0</v>
      </c>
      <c r="C199" s="615">
        <v>81.578999999999994</v>
      </c>
      <c r="D199" s="616">
        <v>81.578999999999994</v>
      </c>
      <c r="E199" s="625" t="s">
        <v>336</v>
      </c>
      <c r="F199" s="615">
        <v>0</v>
      </c>
      <c r="G199" s="616">
        <v>0</v>
      </c>
      <c r="H199" s="618">
        <v>5.202</v>
      </c>
      <c r="I199" s="615">
        <v>19.145199999999999</v>
      </c>
      <c r="J199" s="616">
        <v>19.145199999999999</v>
      </c>
      <c r="K199" s="626" t="s">
        <v>336</v>
      </c>
    </row>
    <row r="200" spans="1:11" ht="14.4" customHeight="1" thickBot="1" x14ac:dyDescent="0.35">
      <c r="A200" s="636" t="s">
        <v>528</v>
      </c>
      <c r="B200" s="620">
        <v>0</v>
      </c>
      <c r="C200" s="620">
        <v>81.578999999999994</v>
      </c>
      <c r="D200" s="621">
        <v>81.578999999999994</v>
      </c>
      <c r="E200" s="622" t="s">
        <v>336</v>
      </c>
      <c r="F200" s="620">
        <v>0</v>
      </c>
      <c r="G200" s="621">
        <v>0</v>
      </c>
      <c r="H200" s="623">
        <v>5.202</v>
      </c>
      <c r="I200" s="620">
        <v>19.145199999999999</v>
      </c>
      <c r="J200" s="621">
        <v>19.145199999999999</v>
      </c>
      <c r="K200" s="624" t="s">
        <v>336</v>
      </c>
    </row>
    <row r="201" spans="1:11" ht="14.4" customHeight="1" thickBot="1" x14ac:dyDescent="0.35">
      <c r="A201" s="637" t="s">
        <v>529</v>
      </c>
      <c r="B201" s="615">
        <v>0</v>
      </c>
      <c r="C201" s="615">
        <v>81.578999999999994</v>
      </c>
      <c r="D201" s="616">
        <v>81.578999999999994</v>
      </c>
      <c r="E201" s="625" t="s">
        <v>336</v>
      </c>
      <c r="F201" s="615">
        <v>0</v>
      </c>
      <c r="G201" s="616">
        <v>0</v>
      </c>
      <c r="H201" s="618">
        <v>5.202</v>
      </c>
      <c r="I201" s="615">
        <v>19.145199999999999</v>
      </c>
      <c r="J201" s="616">
        <v>19.145199999999999</v>
      </c>
      <c r="K201" s="626" t="s">
        <v>336</v>
      </c>
    </row>
    <row r="202" spans="1:11" ht="14.4" customHeight="1" thickBot="1" x14ac:dyDescent="0.35">
      <c r="A202" s="640" t="s">
        <v>530</v>
      </c>
      <c r="B202" s="620">
        <v>7.9414861968509998</v>
      </c>
      <c r="C202" s="620">
        <v>106.71465999999999</v>
      </c>
      <c r="D202" s="621">
        <v>98.773173803147998</v>
      </c>
      <c r="E202" s="627">
        <v>13.437618268769</v>
      </c>
      <c r="F202" s="620">
        <v>25.641233443815</v>
      </c>
      <c r="G202" s="621">
        <v>10.683847268256001</v>
      </c>
      <c r="H202" s="623">
        <v>0.74385999999999997</v>
      </c>
      <c r="I202" s="620">
        <v>6.6899499999999996</v>
      </c>
      <c r="J202" s="621">
        <v>-3.9938972682560001</v>
      </c>
      <c r="K202" s="628">
        <v>0.26090593553699998</v>
      </c>
    </row>
    <row r="203" spans="1:11" ht="14.4" customHeight="1" thickBot="1" x14ac:dyDescent="0.35">
      <c r="A203" s="636" t="s">
        <v>531</v>
      </c>
      <c r="B203" s="620">
        <v>0</v>
      </c>
      <c r="C203" s="620">
        <v>58.459069999999997</v>
      </c>
      <c r="D203" s="621">
        <v>58.459069999999997</v>
      </c>
      <c r="E203" s="622" t="s">
        <v>336</v>
      </c>
      <c r="F203" s="620">
        <v>0</v>
      </c>
      <c r="G203" s="621">
        <v>0</v>
      </c>
      <c r="H203" s="623">
        <v>6.9999999999999994E-5</v>
      </c>
      <c r="I203" s="620">
        <v>9.0000000000000006E-5</v>
      </c>
      <c r="J203" s="621">
        <v>9.0000000000000006E-5</v>
      </c>
      <c r="K203" s="624" t="s">
        <v>336</v>
      </c>
    </row>
    <row r="204" spans="1:11" ht="14.4" customHeight="1" thickBot="1" x14ac:dyDescent="0.35">
      <c r="A204" s="637" t="s">
        <v>532</v>
      </c>
      <c r="B204" s="615">
        <v>0</v>
      </c>
      <c r="C204" s="615">
        <v>6.9999999999999994E-5</v>
      </c>
      <c r="D204" s="616">
        <v>6.9999999999999994E-5</v>
      </c>
      <c r="E204" s="625" t="s">
        <v>336</v>
      </c>
      <c r="F204" s="615">
        <v>0</v>
      </c>
      <c r="G204" s="616">
        <v>0</v>
      </c>
      <c r="H204" s="618">
        <v>6.9999999999999994E-5</v>
      </c>
      <c r="I204" s="615">
        <v>9.0000000000000006E-5</v>
      </c>
      <c r="J204" s="616">
        <v>9.0000000000000006E-5</v>
      </c>
      <c r="K204" s="626" t="s">
        <v>336</v>
      </c>
    </row>
    <row r="205" spans="1:11" ht="14.4" customHeight="1" thickBot="1" x14ac:dyDescent="0.35">
      <c r="A205" s="637" t="s">
        <v>533</v>
      </c>
      <c r="B205" s="615">
        <v>0</v>
      </c>
      <c r="C205" s="615">
        <v>58.459000000000003</v>
      </c>
      <c r="D205" s="616">
        <v>58.459000000000003</v>
      </c>
      <c r="E205" s="625" t="s">
        <v>348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19">
        <v>0</v>
      </c>
    </row>
    <row r="206" spans="1:11" ht="14.4" customHeight="1" thickBot="1" x14ac:dyDescent="0.35">
      <c r="A206" s="636" t="s">
        <v>534</v>
      </c>
      <c r="B206" s="620">
        <v>7.9414861968509998</v>
      </c>
      <c r="C206" s="620">
        <v>30.13259</v>
      </c>
      <c r="D206" s="621">
        <v>22.191103803148</v>
      </c>
      <c r="E206" s="627">
        <v>3.7943263078320002</v>
      </c>
      <c r="F206" s="620">
        <v>25.641233443815</v>
      </c>
      <c r="G206" s="621">
        <v>10.683847268256001</v>
      </c>
      <c r="H206" s="623">
        <v>0.74378999999999995</v>
      </c>
      <c r="I206" s="620">
        <v>6.6898600000000004</v>
      </c>
      <c r="J206" s="621">
        <v>-3.9939872682559998</v>
      </c>
      <c r="K206" s="628">
        <v>0.26090242556600002</v>
      </c>
    </row>
    <row r="207" spans="1:11" ht="14.4" customHeight="1" thickBot="1" x14ac:dyDescent="0.35">
      <c r="A207" s="637" t="s">
        <v>535</v>
      </c>
      <c r="B207" s="615">
        <v>0</v>
      </c>
      <c r="C207" s="615">
        <v>0.29799999999999999</v>
      </c>
      <c r="D207" s="616">
        <v>0.29799999999999999</v>
      </c>
      <c r="E207" s="625" t="s">
        <v>336</v>
      </c>
      <c r="F207" s="615">
        <v>0.202419414657</v>
      </c>
      <c r="G207" s="616">
        <v>8.4341422772999997E-2</v>
      </c>
      <c r="H207" s="618">
        <v>0</v>
      </c>
      <c r="I207" s="615">
        <v>3.6999999999999998E-2</v>
      </c>
      <c r="J207" s="616">
        <v>-4.7341422772999998E-2</v>
      </c>
      <c r="K207" s="619">
        <v>0.18278879060299999</v>
      </c>
    </row>
    <row r="208" spans="1:11" ht="14.4" customHeight="1" thickBot="1" x14ac:dyDescent="0.35">
      <c r="A208" s="637" t="s">
        <v>536</v>
      </c>
      <c r="B208" s="615">
        <v>0</v>
      </c>
      <c r="C208" s="615">
        <v>1.6528</v>
      </c>
      <c r="D208" s="616">
        <v>1.6528</v>
      </c>
      <c r="E208" s="625" t="s">
        <v>348</v>
      </c>
      <c r="F208" s="615">
        <v>1.438814029157</v>
      </c>
      <c r="G208" s="616">
        <v>0.59950584548200003</v>
      </c>
      <c r="H208" s="618">
        <v>0</v>
      </c>
      <c r="I208" s="615">
        <v>0</v>
      </c>
      <c r="J208" s="616">
        <v>-0.59950584548200003</v>
      </c>
      <c r="K208" s="619">
        <v>0</v>
      </c>
    </row>
    <row r="209" spans="1:11" ht="14.4" customHeight="1" thickBot="1" x14ac:dyDescent="0.35">
      <c r="A209" s="637" t="s">
        <v>537</v>
      </c>
      <c r="B209" s="615">
        <v>7.9414861968509998</v>
      </c>
      <c r="C209" s="615">
        <v>28.181789999999999</v>
      </c>
      <c r="D209" s="616">
        <v>20.240303803147999</v>
      </c>
      <c r="E209" s="617">
        <v>3.5486795923879999</v>
      </c>
      <c r="F209" s="615">
        <v>24</v>
      </c>
      <c r="G209" s="616">
        <v>10</v>
      </c>
      <c r="H209" s="618">
        <v>0.74378999999999995</v>
      </c>
      <c r="I209" s="615">
        <v>6.6528600000000004</v>
      </c>
      <c r="J209" s="616">
        <v>-3.34714</v>
      </c>
      <c r="K209" s="619">
        <v>0.27720250000000002</v>
      </c>
    </row>
    <row r="210" spans="1:11" ht="14.4" customHeight="1" thickBot="1" x14ac:dyDescent="0.35">
      <c r="A210" s="636" t="s">
        <v>538</v>
      </c>
      <c r="B210" s="620">
        <v>0</v>
      </c>
      <c r="C210" s="620">
        <v>18.123000000000001</v>
      </c>
      <c r="D210" s="621">
        <v>18.123000000000001</v>
      </c>
      <c r="E210" s="622" t="s">
        <v>336</v>
      </c>
      <c r="F210" s="620">
        <v>0</v>
      </c>
      <c r="G210" s="621">
        <v>0</v>
      </c>
      <c r="H210" s="623">
        <v>0</v>
      </c>
      <c r="I210" s="620">
        <v>0</v>
      </c>
      <c r="J210" s="621">
        <v>0</v>
      </c>
      <c r="K210" s="624" t="s">
        <v>336</v>
      </c>
    </row>
    <row r="211" spans="1:11" ht="14.4" customHeight="1" thickBot="1" x14ac:dyDescent="0.35">
      <c r="A211" s="637" t="s">
        <v>539</v>
      </c>
      <c r="B211" s="615">
        <v>0</v>
      </c>
      <c r="C211" s="615">
        <v>18.123000000000001</v>
      </c>
      <c r="D211" s="616">
        <v>18.123000000000001</v>
      </c>
      <c r="E211" s="625" t="s">
        <v>336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336</v>
      </c>
    </row>
    <row r="212" spans="1:11" ht="14.4" customHeight="1" thickBot="1" x14ac:dyDescent="0.35">
      <c r="A212" s="634" t="s">
        <v>540</v>
      </c>
      <c r="B212" s="615">
        <v>0</v>
      </c>
      <c r="C212" s="615">
        <v>0.10652</v>
      </c>
      <c r="D212" s="616">
        <v>0.10652</v>
      </c>
      <c r="E212" s="625" t="s">
        <v>336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336</v>
      </c>
    </row>
    <row r="213" spans="1:11" ht="14.4" customHeight="1" thickBot="1" x14ac:dyDescent="0.35">
      <c r="A213" s="640" t="s">
        <v>541</v>
      </c>
      <c r="B213" s="620">
        <v>0</v>
      </c>
      <c r="C213" s="620">
        <v>0.10652</v>
      </c>
      <c r="D213" s="621">
        <v>0.10652</v>
      </c>
      <c r="E213" s="622" t="s">
        <v>336</v>
      </c>
      <c r="F213" s="620">
        <v>0</v>
      </c>
      <c r="G213" s="621">
        <v>0</v>
      </c>
      <c r="H213" s="623">
        <v>0</v>
      </c>
      <c r="I213" s="620">
        <v>0</v>
      </c>
      <c r="J213" s="621">
        <v>0</v>
      </c>
      <c r="K213" s="624" t="s">
        <v>336</v>
      </c>
    </row>
    <row r="214" spans="1:11" ht="14.4" customHeight="1" thickBot="1" x14ac:dyDescent="0.35">
      <c r="A214" s="636" t="s">
        <v>542</v>
      </c>
      <c r="B214" s="620">
        <v>0</v>
      </c>
      <c r="C214" s="620">
        <v>0.10652</v>
      </c>
      <c r="D214" s="621">
        <v>0.10652</v>
      </c>
      <c r="E214" s="622" t="s">
        <v>336</v>
      </c>
      <c r="F214" s="620">
        <v>0</v>
      </c>
      <c r="G214" s="621">
        <v>0</v>
      </c>
      <c r="H214" s="623">
        <v>0</v>
      </c>
      <c r="I214" s="620">
        <v>0</v>
      </c>
      <c r="J214" s="621">
        <v>0</v>
      </c>
      <c r="K214" s="624" t="s">
        <v>336</v>
      </c>
    </row>
    <row r="215" spans="1:11" ht="14.4" customHeight="1" thickBot="1" x14ac:dyDescent="0.35">
      <c r="A215" s="637" t="s">
        <v>543</v>
      </c>
      <c r="B215" s="615">
        <v>0</v>
      </c>
      <c r="C215" s="615">
        <v>0.10652</v>
      </c>
      <c r="D215" s="616">
        <v>0.10652</v>
      </c>
      <c r="E215" s="625" t="s">
        <v>336</v>
      </c>
      <c r="F215" s="615">
        <v>0</v>
      </c>
      <c r="G215" s="616">
        <v>0</v>
      </c>
      <c r="H215" s="618">
        <v>0</v>
      </c>
      <c r="I215" s="615">
        <v>0</v>
      </c>
      <c r="J215" s="616">
        <v>0</v>
      </c>
      <c r="K215" s="626" t="s">
        <v>336</v>
      </c>
    </row>
    <row r="216" spans="1:11" ht="14.4" customHeight="1" thickBot="1" x14ac:dyDescent="0.35">
      <c r="A216" s="634" t="s">
        <v>544</v>
      </c>
      <c r="B216" s="615">
        <v>0</v>
      </c>
      <c r="C216" s="615">
        <v>914.59768999999994</v>
      </c>
      <c r="D216" s="616">
        <v>914.59768999999994</v>
      </c>
      <c r="E216" s="625" t="s">
        <v>336</v>
      </c>
      <c r="F216" s="615">
        <v>543.570683935126</v>
      </c>
      <c r="G216" s="616">
        <v>226.487784972969</v>
      </c>
      <c r="H216" s="618">
        <v>3.0539999999999998</v>
      </c>
      <c r="I216" s="615">
        <v>15.273</v>
      </c>
      <c r="J216" s="616">
        <v>-211.214784972969</v>
      </c>
      <c r="K216" s="619">
        <v>2.8097541774999998E-2</v>
      </c>
    </row>
    <row r="217" spans="1:11" ht="14.4" customHeight="1" thickBot="1" x14ac:dyDescent="0.35">
      <c r="A217" s="640" t="s">
        <v>545</v>
      </c>
      <c r="B217" s="620">
        <v>0</v>
      </c>
      <c r="C217" s="620">
        <v>914.59768999999994</v>
      </c>
      <c r="D217" s="621">
        <v>914.59768999999994</v>
      </c>
      <c r="E217" s="622" t="s">
        <v>336</v>
      </c>
      <c r="F217" s="620">
        <v>543.570683935126</v>
      </c>
      <c r="G217" s="621">
        <v>226.487784972969</v>
      </c>
      <c r="H217" s="623">
        <v>3.0539999999999998</v>
      </c>
      <c r="I217" s="620">
        <v>15.273</v>
      </c>
      <c r="J217" s="621">
        <v>-211.214784972969</v>
      </c>
      <c r="K217" s="628">
        <v>2.8097541774999998E-2</v>
      </c>
    </row>
    <row r="218" spans="1:11" ht="14.4" customHeight="1" thickBot="1" x14ac:dyDescent="0.35">
      <c r="A218" s="636" t="s">
        <v>546</v>
      </c>
      <c r="B218" s="620">
        <v>0</v>
      </c>
      <c r="C218" s="620">
        <v>877.93768999999998</v>
      </c>
      <c r="D218" s="621">
        <v>877.93768999999998</v>
      </c>
      <c r="E218" s="622" t="s">
        <v>336</v>
      </c>
      <c r="F218" s="620">
        <v>500</v>
      </c>
      <c r="G218" s="621">
        <v>208.333333333333</v>
      </c>
      <c r="H218" s="623">
        <v>0</v>
      </c>
      <c r="I218" s="620">
        <v>0</v>
      </c>
      <c r="J218" s="621">
        <v>-208.333333333333</v>
      </c>
      <c r="K218" s="628">
        <v>0</v>
      </c>
    </row>
    <row r="219" spans="1:11" ht="14.4" customHeight="1" thickBot="1" x14ac:dyDescent="0.35">
      <c r="A219" s="637" t="s">
        <v>547</v>
      </c>
      <c r="B219" s="615">
        <v>0</v>
      </c>
      <c r="C219" s="615">
        <v>412.63468999999998</v>
      </c>
      <c r="D219" s="616">
        <v>412.63468999999998</v>
      </c>
      <c r="E219" s="625" t="s">
        <v>336</v>
      </c>
      <c r="F219" s="615">
        <v>500</v>
      </c>
      <c r="G219" s="616">
        <v>208.333333333333</v>
      </c>
      <c r="H219" s="618">
        <v>0</v>
      </c>
      <c r="I219" s="615">
        <v>0</v>
      </c>
      <c r="J219" s="616">
        <v>-208.333333333333</v>
      </c>
      <c r="K219" s="619">
        <v>0</v>
      </c>
    </row>
    <row r="220" spans="1:11" ht="14.4" customHeight="1" thickBot="1" x14ac:dyDescent="0.35">
      <c r="A220" s="637" t="s">
        <v>548</v>
      </c>
      <c r="B220" s="615">
        <v>0</v>
      </c>
      <c r="C220" s="615">
        <v>465.303</v>
      </c>
      <c r="D220" s="616">
        <v>465.303</v>
      </c>
      <c r="E220" s="625" t="s">
        <v>348</v>
      </c>
      <c r="F220" s="615">
        <v>0</v>
      </c>
      <c r="G220" s="616">
        <v>0</v>
      </c>
      <c r="H220" s="618">
        <v>0</v>
      </c>
      <c r="I220" s="615">
        <v>0</v>
      </c>
      <c r="J220" s="616">
        <v>0</v>
      </c>
      <c r="K220" s="626" t="s">
        <v>336</v>
      </c>
    </row>
    <row r="221" spans="1:11" ht="14.4" customHeight="1" thickBot="1" x14ac:dyDescent="0.35">
      <c r="A221" s="639" t="s">
        <v>549</v>
      </c>
      <c r="B221" s="615">
        <v>0</v>
      </c>
      <c r="C221" s="615">
        <v>36.659999999999997</v>
      </c>
      <c r="D221" s="616">
        <v>36.659999999999997</v>
      </c>
      <c r="E221" s="625" t="s">
        <v>336</v>
      </c>
      <c r="F221" s="615">
        <v>43.570683935124997</v>
      </c>
      <c r="G221" s="616">
        <v>18.154451639634999</v>
      </c>
      <c r="H221" s="618">
        <v>3.0539999999999998</v>
      </c>
      <c r="I221" s="615">
        <v>15.273</v>
      </c>
      <c r="J221" s="616">
        <v>-2.8814516396349998</v>
      </c>
      <c r="K221" s="619">
        <v>0.35053385947999999</v>
      </c>
    </row>
    <row r="222" spans="1:11" ht="14.4" customHeight="1" thickBot="1" x14ac:dyDescent="0.35">
      <c r="A222" s="637" t="s">
        <v>550</v>
      </c>
      <c r="B222" s="615">
        <v>0</v>
      </c>
      <c r="C222" s="615">
        <v>36.659999999999997</v>
      </c>
      <c r="D222" s="616">
        <v>36.659999999999997</v>
      </c>
      <c r="E222" s="625" t="s">
        <v>336</v>
      </c>
      <c r="F222" s="615">
        <v>43.570683935124997</v>
      </c>
      <c r="G222" s="616">
        <v>18.154451639634999</v>
      </c>
      <c r="H222" s="618">
        <v>3.0539999999999998</v>
      </c>
      <c r="I222" s="615">
        <v>15.273</v>
      </c>
      <c r="J222" s="616">
        <v>-2.8814516396349998</v>
      </c>
      <c r="K222" s="619">
        <v>0.35053385947999999</v>
      </c>
    </row>
    <row r="223" spans="1:11" ht="14.4" customHeight="1" thickBot="1" x14ac:dyDescent="0.35">
      <c r="A223" s="633" t="s">
        <v>551</v>
      </c>
      <c r="B223" s="615">
        <v>8659.0576977601395</v>
      </c>
      <c r="C223" s="615">
        <v>10492.81489</v>
      </c>
      <c r="D223" s="616">
        <v>1833.7571922398699</v>
      </c>
      <c r="E223" s="617">
        <v>1.211773296384</v>
      </c>
      <c r="F223" s="615">
        <v>0</v>
      </c>
      <c r="G223" s="616">
        <v>0</v>
      </c>
      <c r="H223" s="618">
        <v>715.63148000000001</v>
      </c>
      <c r="I223" s="615">
        <v>4204.80620000001</v>
      </c>
      <c r="J223" s="616">
        <v>4204.80620000001</v>
      </c>
      <c r="K223" s="626" t="s">
        <v>336</v>
      </c>
    </row>
    <row r="224" spans="1:11" ht="14.4" customHeight="1" thickBot="1" x14ac:dyDescent="0.35">
      <c r="A224" s="638" t="s">
        <v>552</v>
      </c>
      <c r="B224" s="620">
        <v>8659.0576977601395</v>
      </c>
      <c r="C224" s="620">
        <v>10492.81489</v>
      </c>
      <c r="D224" s="621">
        <v>1833.7571922398699</v>
      </c>
      <c r="E224" s="627">
        <v>1.211773296384</v>
      </c>
      <c r="F224" s="620">
        <v>0</v>
      </c>
      <c r="G224" s="621">
        <v>0</v>
      </c>
      <c r="H224" s="623">
        <v>715.63148000000001</v>
      </c>
      <c r="I224" s="620">
        <v>4204.80620000001</v>
      </c>
      <c r="J224" s="621">
        <v>4204.80620000001</v>
      </c>
      <c r="K224" s="624" t="s">
        <v>336</v>
      </c>
    </row>
    <row r="225" spans="1:11" ht="14.4" customHeight="1" thickBot="1" x14ac:dyDescent="0.35">
      <c r="A225" s="640" t="s">
        <v>54</v>
      </c>
      <c r="B225" s="620">
        <v>8659.0576977601395</v>
      </c>
      <c r="C225" s="620">
        <v>10492.81489</v>
      </c>
      <c r="D225" s="621">
        <v>1833.7571922398699</v>
      </c>
      <c r="E225" s="627">
        <v>1.211773296384</v>
      </c>
      <c r="F225" s="620">
        <v>0</v>
      </c>
      <c r="G225" s="621">
        <v>0</v>
      </c>
      <c r="H225" s="623">
        <v>715.63148000000001</v>
      </c>
      <c r="I225" s="620">
        <v>4204.80620000001</v>
      </c>
      <c r="J225" s="621">
        <v>4204.80620000001</v>
      </c>
      <c r="K225" s="624" t="s">
        <v>336</v>
      </c>
    </row>
    <row r="226" spans="1:11" ht="14.4" customHeight="1" thickBot="1" x14ac:dyDescent="0.35">
      <c r="A226" s="636" t="s">
        <v>553</v>
      </c>
      <c r="B226" s="620">
        <v>209</v>
      </c>
      <c r="C226" s="620">
        <v>157.476</v>
      </c>
      <c r="D226" s="621">
        <v>-51.524000000000001</v>
      </c>
      <c r="E226" s="627">
        <v>0.75347368421000005</v>
      </c>
      <c r="F226" s="620">
        <v>0</v>
      </c>
      <c r="G226" s="621">
        <v>0</v>
      </c>
      <c r="H226" s="623">
        <v>13.845000000000001</v>
      </c>
      <c r="I226" s="620">
        <v>69.226249999999993</v>
      </c>
      <c r="J226" s="621">
        <v>69.226249999999993</v>
      </c>
      <c r="K226" s="624" t="s">
        <v>336</v>
      </c>
    </row>
    <row r="227" spans="1:11" ht="14.4" customHeight="1" thickBot="1" x14ac:dyDescent="0.35">
      <c r="A227" s="637" t="s">
        <v>554</v>
      </c>
      <c r="B227" s="615">
        <v>209</v>
      </c>
      <c r="C227" s="615">
        <v>157.476</v>
      </c>
      <c r="D227" s="616">
        <v>-51.524000000000001</v>
      </c>
      <c r="E227" s="617">
        <v>0.75347368421000005</v>
      </c>
      <c r="F227" s="615">
        <v>0</v>
      </c>
      <c r="G227" s="616">
        <v>0</v>
      </c>
      <c r="H227" s="618">
        <v>13.845000000000001</v>
      </c>
      <c r="I227" s="615">
        <v>69.226249999999993</v>
      </c>
      <c r="J227" s="616">
        <v>69.226249999999993</v>
      </c>
      <c r="K227" s="626" t="s">
        <v>336</v>
      </c>
    </row>
    <row r="228" spans="1:11" ht="14.4" customHeight="1" thickBot="1" x14ac:dyDescent="0.35">
      <c r="A228" s="636" t="s">
        <v>555</v>
      </c>
      <c r="B228" s="620">
        <v>407.05769776013602</v>
      </c>
      <c r="C228" s="620">
        <v>489.41377999999997</v>
      </c>
      <c r="D228" s="621">
        <v>82.356082239863994</v>
      </c>
      <c r="E228" s="627">
        <v>1.2023204147540001</v>
      </c>
      <c r="F228" s="620">
        <v>0</v>
      </c>
      <c r="G228" s="621">
        <v>0</v>
      </c>
      <c r="H228" s="623">
        <v>36.237499999999997</v>
      </c>
      <c r="I228" s="620">
        <v>222.39860000000101</v>
      </c>
      <c r="J228" s="621">
        <v>222.39860000000101</v>
      </c>
      <c r="K228" s="624" t="s">
        <v>336</v>
      </c>
    </row>
    <row r="229" spans="1:11" ht="14.4" customHeight="1" thickBot="1" x14ac:dyDescent="0.35">
      <c r="A229" s="637" t="s">
        <v>556</v>
      </c>
      <c r="B229" s="615">
        <v>407.05769776013602</v>
      </c>
      <c r="C229" s="615">
        <v>489.41377999999997</v>
      </c>
      <c r="D229" s="616">
        <v>82.356082239863994</v>
      </c>
      <c r="E229" s="617">
        <v>1.2023204147540001</v>
      </c>
      <c r="F229" s="615">
        <v>0</v>
      </c>
      <c r="G229" s="616">
        <v>0</v>
      </c>
      <c r="H229" s="618">
        <v>36.237499999999997</v>
      </c>
      <c r="I229" s="615">
        <v>222.39860000000101</v>
      </c>
      <c r="J229" s="616">
        <v>222.39860000000101</v>
      </c>
      <c r="K229" s="626" t="s">
        <v>336</v>
      </c>
    </row>
    <row r="230" spans="1:11" ht="14.4" customHeight="1" thickBot="1" x14ac:dyDescent="0.35">
      <c r="A230" s="636" t="s">
        <v>557</v>
      </c>
      <c r="B230" s="620">
        <v>765</v>
      </c>
      <c r="C230" s="620">
        <v>837.05092999999999</v>
      </c>
      <c r="D230" s="621">
        <v>72.050929999998999</v>
      </c>
      <c r="E230" s="627">
        <v>1.094184222222</v>
      </c>
      <c r="F230" s="620">
        <v>0</v>
      </c>
      <c r="G230" s="621">
        <v>0</v>
      </c>
      <c r="H230" s="623">
        <v>58.06353</v>
      </c>
      <c r="I230" s="620">
        <v>347.06085000000098</v>
      </c>
      <c r="J230" s="621">
        <v>347.06085000000098</v>
      </c>
      <c r="K230" s="624" t="s">
        <v>336</v>
      </c>
    </row>
    <row r="231" spans="1:11" ht="14.4" customHeight="1" thickBot="1" x14ac:dyDescent="0.35">
      <c r="A231" s="637" t="s">
        <v>558</v>
      </c>
      <c r="B231" s="615">
        <v>765</v>
      </c>
      <c r="C231" s="615">
        <v>837.05092999999999</v>
      </c>
      <c r="D231" s="616">
        <v>72.050929999998999</v>
      </c>
      <c r="E231" s="617">
        <v>1.094184222222</v>
      </c>
      <c r="F231" s="615">
        <v>0</v>
      </c>
      <c r="G231" s="616">
        <v>0</v>
      </c>
      <c r="H231" s="618">
        <v>58.06353</v>
      </c>
      <c r="I231" s="615">
        <v>347.06085000000098</v>
      </c>
      <c r="J231" s="616">
        <v>347.06085000000098</v>
      </c>
      <c r="K231" s="626" t="s">
        <v>336</v>
      </c>
    </row>
    <row r="232" spans="1:11" ht="14.4" customHeight="1" thickBot="1" x14ac:dyDescent="0.35">
      <c r="A232" s="636" t="s">
        <v>559</v>
      </c>
      <c r="B232" s="620">
        <v>0</v>
      </c>
      <c r="C232" s="620">
        <v>11.984</v>
      </c>
      <c r="D232" s="621">
        <v>11.984</v>
      </c>
      <c r="E232" s="622" t="s">
        <v>348</v>
      </c>
      <c r="F232" s="620">
        <v>0</v>
      </c>
      <c r="G232" s="621">
        <v>0</v>
      </c>
      <c r="H232" s="623">
        <v>0.52600000000000002</v>
      </c>
      <c r="I232" s="620">
        <v>4.3140000000000001</v>
      </c>
      <c r="J232" s="621">
        <v>4.3140000000000001</v>
      </c>
      <c r="K232" s="624" t="s">
        <v>336</v>
      </c>
    </row>
    <row r="233" spans="1:11" ht="14.4" customHeight="1" thickBot="1" x14ac:dyDescent="0.35">
      <c r="A233" s="637" t="s">
        <v>560</v>
      </c>
      <c r="B233" s="615">
        <v>0</v>
      </c>
      <c r="C233" s="615">
        <v>11.984</v>
      </c>
      <c r="D233" s="616">
        <v>11.984</v>
      </c>
      <c r="E233" s="625" t="s">
        <v>348</v>
      </c>
      <c r="F233" s="615">
        <v>0</v>
      </c>
      <c r="G233" s="616">
        <v>0</v>
      </c>
      <c r="H233" s="618">
        <v>0.52600000000000002</v>
      </c>
      <c r="I233" s="615">
        <v>4.3140000000000001</v>
      </c>
      <c r="J233" s="616">
        <v>4.3140000000000001</v>
      </c>
      <c r="K233" s="626" t="s">
        <v>336</v>
      </c>
    </row>
    <row r="234" spans="1:11" ht="14.4" customHeight="1" thickBot="1" x14ac:dyDescent="0.35">
      <c r="A234" s="636" t="s">
        <v>561</v>
      </c>
      <c r="B234" s="620">
        <v>1778</v>
      </c>
      <c r="C234" s="620">
        <v>1563.7478000000001</v>
      </c>
      <c r="D234" s="621">
        <v>-214.25219999999999</v>
      </c>
      <c r="E234" s="627">
        <v>0.87949820022400005</v>
      </c>
      <c r="F234" s="620">
        <v>0</v>
      </c>
      <c r="G234" s="621">
        <v>0</v>
      </c>
      <c r="H234" s="623">
        <v>102.78158999999999</v>
      </c>
      <c r="I234" s="620">
        <v>606.78703000000201</v>
      </c>
      <c r="J234" s="621">
        <v>606.78703000000201</v>
      </c>
      <c r="K234" s="624" t="s">
        <v>336</v>
      </c>
    </row>
    <row r="235" spans="1:11" ht="14.4" customHeight="1" thickBot="1" x14ac:dyDescent="0.35">
      <c r="A235" s="637" t="s">
        <v>562</v>
      </c>
      <c r="B235" s="615">
        <v>1757</v>
      </c>
      <c r="C235" s="615">
        <v>1540.9740200000001</v>
      </c>
      <c r="D235" s="616">
        <v>-216.02598</v>
      </c>
      <c r="E235" s="617">
        <v>0.87704838929899998</v>
      </c>
      <c r="F235" s="615">
        <v>0</v>
      </c>
      <c r="G235" s="616">
        <v>0</v>
      </c>
      <c r="H235" s="618">
        <v>102.78158999999999</v>
      </c>
      <c r="I235" s="615">
        <v>606.78703000000201</v>
      </c>
      <c r="J235" s="616">
        <v>606.78703000000201</v>
      </c>
      <c r="K235" s="626" t="s">
        <v>336</v>
      </c>
    </row>
    <row r="236" spans="1:11" ht="14.4" customHeight="1" thickBot="1" x14ac:dyDescent="0.35">
      <c r="A236" s="637" t="s">
        <v>563</v>
      </c>
      <c r="B236" s="615">
        <v>21</v>
      </c>
      <c r="C236" s="615">
        <v>22.773779999999999</v>
      </c>
      <c r="D236" s="616">
        <v>1.7737799999999999</v>
      </c>
      <c r="E236" s="617">
        <v>1.084465714285</v>
      </c>
      <c r="F236" s="615">
        <v>0</v>
      </c>
      <c r="G236" s="616">
        <v>0</v>
      </c>
      <c r="H236" s="618">
        <v>0</v>
      </c>
      <c r="I236" s="615">
        <v>0</v>
      </c>
      <c r="J236" s="616">
        <v>0</v>
      </c>
      <c r="K236" s="626" t="s">
        <v>336</v>
      </c>
    </row>
    <row r="237" spans="1:11" ht="14.4" customHeight="1" thickBot="1" x14ac:dyDescent="0.35">
      <c r="A237" s="636" t="s">
        <v>564</v>
      </c>
      <c r="B237" s="620">
        <v>0</v>
      </c>
      <c r="C237" s="620">
        <v>1413.0807600000001</v>
      </c>
      <c r="D237" s="621">
        <v>1413.0807600000001</v>
      </c>
      <c r="E237" s="622" t="s">
        <v>348</v>
      </c>
      <c r="F237" s="620">
        <v>0</v>
      </c>
      <c r="G237" s="621">
        <v>0</v>
      </c>
      <c r="H237" s="623">
        <v>62.066760000000002</v>
      </c>
      <c r="I237" s="620">
        <v>626.62600000000202</v>
      </c>
      <c r="J237" s="621">
        <v>626.62600000000202</v>
      </c>
      <c r="K237" s="624" t="s">
        <v>336</v>
      </c>
    </row>
    <row r="238" spans="1:11" ht="14.4" customHeight="1" thickBot="1" x14ac:dyDescent="0.35">
      <c r="A238" s="637" t="s">
        <v>565</v>
      </c>
      <c r="B238" s="615">
        <v>0</v>
      </c>
      <c r="C238" s="615">
        <v>0</v>
      </c>
      <c r="D238" s="616">
        <v>0</v>
      </c>
      <c r="E238" s="617">
        <v>1</v>
      </c>
      <c r="F238" s="615">
        <v>0</v>
      </c>
      <c r="G238" s="616">
        <v>0</v>
      </c>
      <c r="H238" s="618">
        <v>0</v>
      </c>
      <c r="I238" s="615">
        <v>9.3969000000000005</v>
      </c>
      <c r="J238" s="616">
        <v>9.3969000000000005</v>
      </c>
      <c r="K238" s="626" t="s">
        <v>348</v>
      </c>
    </row>
    <row r="239" spans="1:11" ht="14.4" customHeight="1" thickBot="1" x14ac:dyDescent="0.35">
      <c r="A239" s="637" t="s">
        <v>566</v>
      </c>
      <c r="B239" s="615">
        <v>0</v>
      </c>
      <c r="C239" s="615">
        <v>1287.7207599999999</v>
      </c>
      <c r="D239" s="616">
        <v>1287.7207599999999</v>
      </c>
      <c r="E239" s="625" t="s">
        <v>348</v>
      </c>
      <c r="F239" s="615">
        <v>0</v>
      </c>
      <c r="G239" s="616">
        <v>0</v>
      </c>
      <c r="H239" s="618">
        <v>62.066760000000002</v>
      </c>
      <c r="I239" s="615">
        <v>617.22910000000195</v>
      </c>
      <c r="J239" s="616">
        <v>617.22910000000195</v>
      </c>
      <c r="K239" s="626" t="s">
        <v>336</v>
      </c>
    </row>
    <row r="240" spans="1:11" ht="14.4" customHeight="1" thickBot="1" x14ac:dyDescent="0.35">
      <c r="A240" s="637" t="s">
        <v>567</v>
      </c>
      <c r="B240" s="615">
        <v>0</v>
      </c>
      <c r="C240" s="615">
        <v>125.36</v>
      </c>
      <c r="D240" s="616">
        <v>125.36</v>
      </c>
      <c r="E240" s="625" t="s">
        <v>348</v>
      </c>
      <c r="F240" s="615">
        <v>0</v>
      </c>
      <c r="G240" s="616">
        <v>0</v>
      </c>
      <c r="H240" s="618">
        <v>0</v>
      </c>
      <c r="I240" s="615">
        <v>0</v>
      </c>
      <c r="J240" s="616">
        <v>0</v>
      </c>
      <c r="K240" s="626" t="s">
        <v>336</v>
      </c>
    </row>
    <row r="241" spans="1:11" ht="14.4" customHeight="1" thickBot="1" x14ac:dyDescent="0.35">
      <c r="A241" s="636" t="s">
        <v>568</v>
      </c>
      <c r="B241" s="620">
        <v>5500</v>
      </c>
      <c r="C241" s="620">
        <v>6020.0616200000004</v>
      </c>
      <c r="D241" s="621">
        <v>520.06161999999904</v>
      </c>
      <c r="E241" s="627">
        <v>1.094556658181</v>
      </c>
      <c r="F241" s="620">
        <v>0</v>
      </c>
      <c r="G241" s="621">
        <v>0</v>
      </c>
      <c r="H241" s="623">
        <v>442.11110000000002</v>
      </c>
      <c r="I241" s="620">
        <v>2328.39347000001</v>
      </c>
      <c r="J241" s="621">
        <v>2328.39347000001</v>
      </c>
      <c r="K241" s="624" t="s">
        <v>336</v>
      </c>
    </row>
    <row r="242" spans="1:11" ht="14.4" customHeight="1" thickBot="1" x14ac:dyDescent="0.35">
      <c r="A242" s="637" t="s">
        <v>569</v>
      </c>
      <c r="B242" s="615">
        <v>5500</v>
      </c>
      <c r="C242" s="615">
        <v>6020.0616200000004</v>
      </c>
      <c r="D242" s="616">
        <v>520.06161999999904</v>
      </c>
      <c r="E242" s="617">
        <v>1.094556658181</v>
      </c>
      <c r="F242" s="615">
        <v>0</v>
      </c>
      <c r="G242" s="616">
        <v>0</v>
      </c>
      <c r="H242" s="618">
        <v>442.11110000000002</v>
      </c>
      <c r="I242" s="615">
        <v>2328.39347000001</v>
      </c>
      <c r="J242" s="616">
        <v>2328.39347000001</v>
      </c>
      <c r="K242" s="626" t="s">
        <v>336</v>
      </c>
    </row>
    <row r="243" spans="1:11" ht="14.4" customHeight="1" thickBot="1" x14ac:dyDescent="0.35">
      <c r="A243" s="641" t="s">
        <v>570</v>
      </c>
      <c r="B243" s="620">
        <v>0</v>
      </c>
      <c r="C243" s="620">
        <v>1088.77793</v>
      </c>
      <c r="D243" s="621">
        <v>1088.77793</v>
      </c>
      <c r="E243" s="622" t="s">
        <v>348</v>
      </c>
      <c r="F243" s="620">
        <v>0</v>
      </c>
      <c r="G243" s="621">
        <v>0</v>
      </c>
      <c r="H243" s="623">
        <v>105.98618</v>
      </c>
      <c r="I243" s="620">
        <v>193.95346000000001</v>
      </c>
      <c r="J243" s="621">
        <v>193.95346000000001</v>
      </c>
      <c r="K243" s="624" t="s">
        <v>336</v>
      </c>
    </row>
    <row r="244" spans="1:11" ht="14.4" customHeight="1" thickBot="1" x14ac:dyDescent="0.35">
      <c r="A244" s="638" t="s">
        <v>571</v>
      </c>
      <c r="B244" s="620">
        <v>0</v>
      </c>
      <c r="C244" s="620">
        <v>1088.77793</v>
      </c>
      <c r="D244" s="621">
        <v>1088.77793</v>
      </c>
      <c r="E244" s="622" t="s">
        <v>348</v>
      </c>
      <c r="F244" s="620">
        <v>0</v>
      </c>
      <c r="G244" s="621">
        <v>0</v>
      </c>
      <c r="H244" s="623">
        <v>105.98618</v>
      </c>
      <c r="I244" s="620">
        <v>193.95346000000001</v>
      </c>
      <c r="J244" s="621">
        <v>193.95346000000001</v>
      </c>
      <c r="K244" s="624" t="s">
        <v>336</v>
      </c>
    </row>
    <row r="245" spans="1:11" ht="14.4" customHeight="1" thickBot="1" x14ac:dyDescent="0.35">
      <c r="A245" s="640" t="s">
        <v>572</v>
      </c>
      <c r="B245" s="620">
        <v>0</v>
      </c>
      <c r="C245" s="620">
        <v>1088.77793</v>
      </c>
      <c r="D245" s="621">
        <v>1088.77793</v>
      </c>
      <c r="E245" s="622" t="s">
        <v>348</v>
      </c>
      <c r="F245" s="620">
        <v>0</v>
      </c>
      <c r="G245" s="621">
        <v>0</v>
      </c>
      <c r="H245" s="623">
        <v>105.98618</v>
      </c>
      <c r="I245" s="620">
        <v>193.95346000000001</v>
      </c>
      <c r="J245" s="621">
        <v>193.95346000000001</v>
      </c>
      <c r="K245" s="624" t="s">
        <v>336</v>
      </c>
    </row>
    <row r="246" spans="1:11" ht="14.4" customHeight="1" thickBot="1" x14ac:dyDescent="0.35">
      <c r="A246" s="636" t="s">
        <v>573</v>
      </c>
      <c r="B246" s="620">
        <v>0</v>
      </c>
      <c r="C246" s="620">
        <v>1088.77793</v>
      </c>
      <c r="D246" s="621">
        <v>1088.77793</v>
      </c>
      <c r="E246" s="622" t="s">
        <v>348</v>
      </c>
      <c r="F246" s="620">
        <v>0</v>
      </c>
      <c r="G246" s="621">
        <v>0</v>
      </c>
      <c r="H246" s="623">
        <v>105.98618</v>
      </c>
      <c r="I246" s="620">
        <v>193.95346000000001</v>
      </c>
      <c r="J246" s="621">
        <v>193.95346000000001</v>
      </c>
      <c r="K246" s="624" t="s">
        <v>336</v>
      </c>
    </row>
    <row r="247" spans="1:11" ht="14.4" customHeight="1" thickBot="1" x14ac:dyDescent="0.35">
      <c r="A247" s="637" t="s">
        <v>574</v>
      </c>
      <c r="B247" s="615">
        <v>0</v>
      </c>
      <c r="C247" s="615">
        <v>0</v>
      </c>
      <c r="D247" s="616">
        <v>0</v>
      </c>
      <c r="E247" s="617">
        <v>1</v>
      </c>
      <c r="F247" s="615">
        <v>0</v>
      </c>
      <c r="G247" s="616">
        <v>0</v>
      </c>
      <c r="H247" s="618">
        <v>0</v>
      </c>
      <c r="I247" s="615">
        <v>2.7</v>
      </c>
      <c r="J247" s="616">
        <v>2.7</v>
      </c>
      <c r="K247" s="626" t="s">
        <v>348</v>
      </c>
    </row>
    <row r="248" spans="1:11" ht="14.4" customHeight="1" thickBot="1" x14ac:dyDescent="0.35">
      <c r="A248" s="637" t="s">
        <v>575</v>
      </c>
      <c r="B248" s="615">
        <v>0</v>
      </c>
      <c r="C248" s="615">
        <v>1.9285300000000001</v>
      </c>
      <c r="D248" s="616">
        <v>1.9285300000000001</v>
      </c>
      <c r="E248" s="625" t="s">
        <v>348</v>
      </c>
      <c r="F248" s="615">
        <v>0</v>
      </c>
      <c r="G248" s="616">
        <v>0</v>
      </c>
      <c r="H248" s="618">
        <v>6.8180000000000004E-2</v>
      </c>
      <c r="I248" s="615">
        <v>0.59445999999999999</v>
      </c>
      <c r="J248" s="616">
        <v>0.59445999999999999</v>
      </c>
      <c r="K248" s="626" t="s">
        <v>336</v>
      </c>
    </row>
    <row r="249" spans="1:11" ht="14.4" customHeight="1" thickBot="1" x14ac:dyDescent="0.35">
      <c r="A249" s="637" t="s">
        <v>576</v>
      </c>
      <c r="B249" s="615">
        <v>0</v>
      </c>
      <c r="C249" s="615">
        <v>1086.8494000000001</v>
      </c>
      <c r="D249" s="616">
        <v>1086.8494000000001</v>
      </c>
      <c r="E249" s="625" t="s">
        <v>348</v>
      </c>
      <c r="F249" s="615">
        <v>0</v>
      </c>
      <c r="G249" s="616">
        <v>0</v>
      </c>
      <c r="H249" s="618">
        <v>105.91800000000001</v>
      </c>
      <c r="I249" s="615">
        <v>190.65899999999999</v>
      </c>
      <c r="J249" s="616">
        <v>190.65899999999999</v>
      </c>
      <c r="K249" s="626" t="s">
        <v>336</v>
      </c>
    </row>
    <row r="250" spans="1:11" ht="14.4" customHeight="1" thickBot="1" x14ac:dyDescent="0.35">
      <c r="A250" s="642"/>
      <c r="B250" s="615">
        <v>40839.780315657001</v>
      </c>
      <c r="C250" s="615">
        <v>69381.506559999907</v>
      </c>
      <c r="D250" s="616">
        <v>28541.726244342899</v>
      </c>
      <c r="E250" s="617">
        <v>1.698870709483</v>
      </c>
      <c r="F250" s="615">
        <v>62424.962950282701</v>
      </c>
      <c r="G250" s="616">
        <v>26010.401229284402</v>
      </c>
      <c r="H250" s="618">
        <v>8856.03917</v>
      </c>
      <c r="I250" s="615">
        <v>26779.554699999899</v>
      </c>
      <c r="J250" s="616">
        <v>769.15347071546398</v>
      </c>
      <c r="K250" s="619">
        <v>0.428987915</v>
      </c>
    </row>
    <row r="251" spans="1:11" ht="14.4" customHeight="1" thickBot="1" x14ac:dyDescent="0.35">
      <c r="A251" s="643" t="s">
        <v>66</v>
      </c>
      <c r="B251" s="629">
        <v>40839.780315657001</v>
      </c>
      <c r="C251" s="629">
        <v>69381.506559999907</v>
      </c>
      <c r="D251" s="630">
        <v>28541.726244342899</v>
      </c>
      <c r="E251" s="631" t="s">
        <v>348</v>
      </c>
      <c r="F251" s="629">
        <v>62424.962950282701</v>
      </c>
      <c r="G251" s="630">
        <v>26010.4012292845</v>
      </c>
      <c r="H251" s="629">
        <v>8856.03917</v>
      </c>
      <c r="I251" s="629">
        <v>26779.554699999899</v>
      </c>
      <c r="J251" s="630">
        <v>769.153470715411</v>
      </c>
      <c r="K251" s="632">
        <v>0.428987915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344</v>
      </c>
      <c r="C6" s="646">
        <v>26524.104659999983</v>
      </c>
      <c r="D6" s="646">
        <v>14765.065550000025</v>
      </c>
      <c r="E6" s="646"/>
      <c r="F6" s="646">
        <v>13630.166140000012</v>
      </c>
      <c r="G6" s="646">
        <v>12666.785579387897</v>
      </c>
      <c r="H6" s="646">
        <v>963.380560612115</v>
      </c>
      <c r="I6" s="647">
        <v>1.0760556460496009</v>
      </c>
      <c r="J6" s="648" t="s">
        <v>1</v>
      </c>
    </row>
    <row r="7" spans="1:10" ht="14.4" customHeight="1" x14ac:dyDescent="0.3">
      <c r="A7" s="644" t="s">
        <v>577</v>
      </c>
      <c r="B7" s="645" t="s">
        <v>345</v>
      </c>
      <c r="C7" s="646">
        <v>133.82425999999901</v>
      </c>
      <c r="D7" s="646">
        <v>114.98401</v>
      </c>
      <c r="E7" s="646"/>
      <c r="F7" s="646">
        <v>122.44514000000001</v>
      </c>
      <c r="G7" s="646">
        <v>117.17129131247333</v>
      </c>
      <c r="H7" s="646">
        <v>5.2738486875266801</v>
      </c>
      <c r="I7" s="647">
        <v>1.0450097342826268</v>
      </c>
      <c r="J7" s="648" t="s">
        <v>1</v>
      </c>
    </row>
    <row r="8" spans="1:10" ht="14.4" customHeight="1" x14ac:dyDescent="0.3">
      <c r="A8" s="644" t="s">
        <v>577</v>
      </c>
      <c r="B8" s="645" t="s">
        <v>346</v>
      </c>
      <c r="C8" s="646">
        <v>0</v>
      </c>
      <c r="D8" s="646">
        <v>25.335719999999998</v>
      </c>
      <c r="E8" s="646"/>
      <c r="F8" s="646">
        <v>8.6107999999999993</v>
      </c>
      <c r="G8" s="646">
        <v>19.927443364187084</v>
      </c>
      <c r="H8" s="646">
        <v>-11.316643364187085</v>
      </c>
      <c r="I8" s="647">
        <v>0.43210761373809914</v>
      </c>
      <c r="J8" s="648" t="s">
        <v>1</v>
      </c>
    </row>
    <row r="9" spans="1:10" ht="14.4" customHeight="1" x14ac:dyDescent="0.3">
      <c r="A9" s="644" t="s">
        <v>577</v>
      </c>
      <c r="B9" s="645" t="s">
        <v>347</v>
      </c>
      <c r="C9" s="646" t="s">
        <v>579</v>
      </c>
      <c r="D9" s="646">
        <v>0.59559999999999991</v>
      </c>
      <c r="E9" s="646"/>
      <c r="F9" s="646">
        <v>2.08935</v>
      </c>
      <c r="G9" s="646">
        <v>0.23738145194833332</v>
      </c>
      <c r="H9" s="646">
        <v>1.8519685480516668</v>
      </c>
      <c r="I9" s="647">
        <v>8.8016565020200161</v>
      </c>
      <c r="J9" s="648" t="s">
        <v>1</v>
      </c>
    </row>
    <row r="10" spans="1:10" ht="14.4" customHeight="1" x14ac:dyDescent="0.3">
      <c r="A10" s="644" t="s">
        <v>577</v>
      </c>
      <c r="B10" s="645" t="s">
        <v>349</v>
      </c>
      <c r="C10" s="646" t="s">
        <v>579</v>
      </c>
      <c r="D10" s="646">
        <v>0</v>
      </c>
      <c r="E10" s="646"/>
      <c r="F10" s="646">
        <v>0</v>
      </c>
      <c r="G10" s="646">
        <v>4.1666665354266659</v>
      </c>
      <c r="H10" s="646">
        <v>-4.1666665354266659</v>
      </c>
      <c r="I10" s="647">
        <v>0</v>
      </c>
      <c r="J10" s="648" t="s">
        <v>1</v>
      </c>
    </row>
    <row r="11" spans="1:10" ht="14.4" customHeight="1" x14ac:dyDescent="0.3">
      <c r="A11" s="644" t="s">
        <v>577</v>
      </c>
      <c r="B11" s="645" t="s">
        <v>350</v>
      </c>
      <c r="C11" s="646">
        <v>70.203479999999004</v>
      </c>
      <c r="D11" s="646">
        <v>131.60343</v>
      </c>
      <c r="E11" s="646"/>
      <c r="F11" s="646">
        <v>51.185110000000009</v>
      </c>
      <c r="G11" s="646">
        <v>91.265448023585009</v>
      </c>
      <c r="H11" s="646">
        <v>-40.080338023585</v>
      </c>
      <c r="I11" s="647">
        <v>0.56083776619134817</v>
      </c>
      <c r="J11" s="648" t="s">
        <v>1</v>
      </c>
    </row>
    <row r="12" spans="1:10" ht="14.4" customHeight="1" x14ac:dyDescent="0.3">
      <c r="A12" s="644" t="s">
        <v>577</v>
      </c>
      <c r="B12" s="645" t="s">
        <v>351</v>
      </c>
      <c r="C12" s="646">
        <v>4.3232999999999997</v>
      </c>
      <c r="D12" s="646">
        <v>40.954189999999997</v>
      </c>
      <c r="E12" s="646"/>
      <c r="F12" s="646">
        <v>4.0411999999999999</v>
      </c>
      <c r="G12" s="646">
        <v>22.717429953331667</v>
      </c>
      <c r="H12" s="646">
        <v>-18.676229953331667</v>
      </c>
      <c r="I12" s="647">
        <v>0.17788984089757609</v>
      </c>
      <c r="J12" s="648" t="s">
        <v>1</v>
      </c>
    </row>
    <row r="13" spans="1:10" ht="14.4" customHeight="1" x14ac:dyDescent="0.3">
      <c r="A13" s="644" t="s">
        <v>577</v>
      </c>
      <c r="B13" s="645" t="s">
        <v>352</v>
      </c>
      <c r="C13" s="646">
        <v>57911.266780000005</v>
      </c>
      <c r="D13" s="646">
        <v>63532.156070000099</v>
      </c>
      <c r="E13" s="646"/>
      <c r="F13" s="646">
        <v>83188.862779999996</v>
      </c>
      <c r="G13" s="646">
        <v>81250.173446199158</v>
      </c>
      <c r="H13" s="646">
        <v>1938.6893338008376</v>
      </c>
      <c r="I13" s="647">
        <v>1.0238607408645666</v>
      </c>
      <c r="J13" s="648" t="s">
        <v>1</v>
      </c>
    </row>
    <row r="14" spans="1:10" ht="14.4" customHeight="1" x14ac:dyDescent="0.3">
      <c r="A14" s="644" t="s">
        <v>577</v>
      </c>
      <c r="B14" s="645" t="s">
        <v>353</v>
      </c>
      <c r="C14" s="646" t="s">
        <v>579</v>
      </c>
      <c r="D14" s="646">
        <v>3412.1543000000001</v>
      </c>
      <c r="E14" s="646"/>
      <c r="F14" s="646">
        <v>2437.3451200000022</v>
      </c>
      <c r="G14" s="646">
        <v>3369.6999227226424</v>
      </c>
      <c r="H14" s="646">
        <v>-932.35480272264022</v>
      </c>
      <c r="I14" s="647">
        <v>0.72331221648682642</v>
      </c>
      <c r="J14" s="648" t="s">
        <v>1</v>
      </c>
    </row>
    <row r="15" spans="1:10" ht="14.4" customHeight="1" x14ac:dyDescent="0.3">
      <c r="A15" s="644" t="s">
        <v>577</v>
      </c>
      <c r="B15" s="645" t="s">
        <v>354</v>
      </c>
      <c r="C15" s="646">
        <v>26.190019999999002</v>
      </c>
      <c r="D15" s="646">
        <v>43.863550000000004</v>
      </c>
      <c r="E15" s="646"/>
      <c r="F15" s="646">
        <v>30.265630000000009</v>
      </c>
      <c r="G15" s="646">
        <v>33.978339998463746</v>
      </c>
      <c r="H15" s="646">
        <v>-3.7127099984637368</v>
      </c>
      <c r="I15" s="647">
        <v>0.89073303761656397</v>
      </c>
      <c r="J15" s="648" t="s">
        <v>1</v>
      </c>
    </row>
    <row r="16" spans="1:10" ht="14.4" customHeight="1" x14ac:dyDescent="0.3">
      <c r="A16" s="644" t="s">
        <v>577</v>
      </c>
      <c r="B16" s="645" t="s">
        <v>580</v>
      </c>
      <c r="C16" s="646">
        <v>84669.912499999977</v>
      </c>
      <c r="D16" s="646">
        <v>82066.712420000113</v>
      </c>
      <c r="E16" s="646"/>
      <c r="F16" s="646">
        <v>99475.011270000003</v>
      </c>
      <c r="G16" s="646">
        <v>97576.122948949109</v>
      </c>
      <c r="H16" s="646">
        <v>1898.8883210508939</v>
      </c>
      <c r="I16" s="647">
        <v>1.019460583836113</v>
      </c>
      <c r="J16" s="648" t="s">
        <v>581</v>
      </c>
    </row>
    <row r="18" spans="1:10" ht="14.4" customHeight="1" x14ac:dyDescent="0.3">
      <c r="A18" s="644" t="s">
        <v>577</v>
      </c>
      <c r="B18" s="645" t="s">
        <v>578</v>
      </c>
      <c r="C18" s="646" t="s">
        <v>579</v>
      </c>
      <c r="D18" s="646" t="s">
        <v>579</v>
      </c>
      <c r="E18" s="646"/>
      <c r="F18" s="646" t="s">
        <v>579</v>
      </c>
      <c r="G18" s="646" t="s">
        <v>579</v>
      </c>
      <c r="H18" s="646" t="s">
        <v>579</v>
      </c>
      <c r="I18" s="647" t="s">
        <v>579</v>
      </c>
      <c r="J18" s="648" t="s">
        <v>74</v>
      </c>
    </row>
    <row r="19" spans="1:10" ht="14.4" customHeight="1" x14ac:dyDescent="0.3">
      <c r="A19" s="644" t="s">
        <v>582</v>
      </c>
      <c r="B19" s="645" t="s">
        <v>583</v>
      </c>
      <c r="C19" s="646" t="s">
        <v>579</v>
      </c>
      <c r="D19" s="646" t="s">
        <v>579</v>
      </c>
      <c r="E19" s="646"/>
      <c r="F19" s="646" t="s">
        <v>579</v>
      </c>
      <c r="G19" s="646" t="s">
        <v>579</v>
      </c>
      <c r="H19" s="646" t="s">
        <v>579</v>
      </c>
      <c r="I19" s="647" t="s">
        <v>579</v>
      </c>
      <c r="J19" s="648" t="s">
        <v>0</v>
      </c>
    </row>
    <row r="20" spans="1:10" ht="14.4" customHeight="1" x14ac:dyDescent="0.3">
      <c r="A20" s="644" t="s">
        <v>582</v>
      </c>
      <c r="B20" s="645" t="s">
        <v>344</v>
      </c>
      <c r="C20" s="646">
        <v>2463.8951999999999</v>
      </c>
      <c r="D20" s="646">
        <v>1463.1829700000021</v>
      </c>
      <c r="E20" s="646"/>
      <c r="F20" s="646">
        <v>1280.2212700000011</v>
      </c>
      <c r="G20" s="646">
        <v>1205.0697288252709</v>
      </c>
      <c r="H20" s="646">
        <v>75.151541174730255</v>
      </c>
      <c r="I20" s="647">
        <v>1.0623628155094309</v>
      </c>
      <c r="J20" s="648" t="s">
        <v>1</v>
      </c>
    </row>
    <row r="21" spans="1:10" ht="14.4" customHeight="1" x14ac:dyDescent="0.3">
      <c r="A21" s="644" t="s">
        <v>582</v>
      </c>
      <c r="B21" s="645" t="s">
        <v>345</v>
      </c>
      <c r="C21" s="646">
        <v>47.722739999999</v>
      </c>
      <c r="D21" s="646">
        <v>71.30444</v>
      </c>
      <c r="E21" s="646"/>
      <c r="F21" s="646">
        <v>59.347839999999998</v>
      </c>
      <c r="G21" s="646">
        <v>54.872284804939582</v>
      </c>
      <c r="H21" s="646">
        <v>4.4755551950604158</v>
      </c>
      <c r="I21" s="647">
        <v>1.0815631281068421</v>
      </c>
      <c r="J21" s="648" t="s">
        <v>1</v>
      </c>
    </row>
    <row r="22" spans="1:10" ht="14.4" customHeight="1" x14ac:dyDescent="0.3">
      <c r="A22" s="644" t="s">
        <v>582</v>
      </c>
      <c r="B22" s="645" t="s">
        <v>346</v>
      </c>
      <c r="C22" s="646">
        <v>0</v>
      </c>
      <c r="D22" s="646">
        <v>0</v>
      </c>
      <c r="E22" s="646"/>
      <c r="F22" s="646">
        <v>8.6107999999999993</v>
      </c>
      <c r="G22" s="646">
        <v>0</v>
      </c>
      <c r="H22" s="646">
        <v>8.6107999999999993</v>
      </c>
      <c r="I22" s="647" t="s">
        <v>579</v>
      </c>
      <c r="J22" s="648" t="s">
        <v>1</v>
      </c>
    </row>
    <row r="23" spans="1:10" ht="14.4" customHeight="1" x14ac:dyDescent="0.3">
      <c r="A23" s="644" t="s">
        <v>582</v>
      </c>
      <c r="B23" s="645" t="s">
        <v>349</v>
      </c>
      <c r="C23" s="646" t="s">
        <v>579</v>
      </c>
      <c r="D23" s="646">
        <v>0</v>
      </c>
      <c r="E23" s="646"/>
      <c r="F23" s="646">
        <v>0</v>
      </c>
      <c r="G23" s="646">
        <v>4.1666665354266659</v>
      </c>
      <c r="H23" s="646">
        <v>-4.1666665354266659</v>
      </c>
      <c r="I23" s="647">
        <v>0</v>
      </c>
      <c r="J23" s="648" t="s">
        <v>1</v>
      </c>
    </row>
    <row r="24" spans="1:10" ht="14.4" customHeight="1" x14ac:dyDescent="0.3">
      <c r="A24" s="644" t="s">
        <v>582</v>
      </c>
      <c r="B24" s="645" t="s">
        <v>350</v>
      </c>
      <c r="C24" s="646">
        <v>43.713880000000003</v>
      </c>
      <c r="D24" s="646">
        <v>87.375740000000008</v>
      </c>
      <c r="E24" s="646"/>
      <c r="F24" s="646">
        <v>19.532020000000003</v>
      </c>
      <c r="G24" s="646">
        <v>52.162566219836251</v>
      </c>
      <c r="H24" s="646">
        <v>-32.630546219836248</v>
      </c>
      <c r="I24" s="647">
        <v>0.37444515129266043</v>
      </c>
      <c r="J24" s="648" t="s">
        <v>1</v>
      </c>
    </row>
    <row r="25" spans="1:10" ht="14.4" customHeight="1" x14ac:dyDescent="0.3">
      <c r="A25" s="644" t="s">
        <v>582</v>
      </c>
      <c r="B25" s="645" t="s">
        <v>351</v>
      </c>
      <c r="C25" s="646">
        <v>1.7038199999999999</v>
      </c>
      <c r="D25" s="646">
        <v>33.305019999999999</v>
      </c>
      <c r="E25" s="646"/>
      <c r="F25" s="646">
        <v>0.64910000000000001</v>
      </c>
      <c r="G25" s="646">
        <v>17.198005106977501</v>
      </c>
      <c r="H25" s="646">
        <v>-16.5489051069775</v>
      </c>
      <c r="I25" s="647">
        <v>3.7742749578359526E-2</v>
      </c>
      <c r="J25" s="648" t="s">
        <v>1</v>
      </c>
    </row>
    <row r="26" spans="1:10" ht="14.4" customHeight="1" x14ac:dyDescent="0.3">
      <c r="A26" s="644" t="s">
        <v>582</v>
      </c>
      <c r="B26" s="645" t="s">
        <v>354</v>
      </c>
      <c r="C26" s="646">
        <v>26.190019999999002</v>
      </c>
      <c r="D26" s="646">
        <v>25.806640000000002</v>
      </c>
      <c r="E26" s="646"/>
      <c r="F26" s="646">
        <v>29.023630000000004</v>
      </c>
      <c r="G26" s="646">
        <v>26.043589466456666</v>
      </c>
      <c r="H26" s="646">
        <v>2.9800405335433382</v>
      </c>
      <c r="I26" s="647">
        <v>1.1144251078516476</v>
      </c>
      <c r="J26" s="648" t="s">
        <v>1</v>
      </c>
    </row>
    <row r="27" spans="1:10" ht="14.4" customHeight="1" x14ac:dyDescent="0.3">
      <c r="A27" s="644" t="s">
        <v>582</v>
      </c>
      <c r="B27" s="645" t="s">
        <v>584</v>
      </c>
      <c r="C27" s="646">
        <v>2583.2256599999978</v>
      </c>
      <c r="D27" s="646">
        <v>1680.974810000002</v>
      </c>
      <c r="E27" s="646"/>
      <c r="F27" s="646">
        <v>1397.3846600000011</v>
      </c>
      <c r="G27" s="646">
        <v>1359.5128409589076</v>
      </c>
      <c r="H27" s="646">
        <v>37.871819041093431</v>
      </c>
      <c r="I27" s="647">
        <v>1.027856904252836</v>
      </c>
      <c r="J27" s="648" t="s">
        <v>585</v>
      </c>
    </row>
    <row r="28" spans="1:10" ht="14.4" customHeight="1" x14ac:dyDescent="0.3">
      <c r="A28" s="644" t="s">
        <v>579</v>
      </c>
      <c r="B28" s="645" t="s">
        <v>579</v>
      </c>
      <c r="C28" s="646" t="s">
        <v>579</v>
      </c>
      <c r="D28" s="646" t="s">
        <v>579</v>
      </c>
      <c r="E28" s="646"/>
      <c r="F28" s="646" t="s">
        <v>579</v>
      </c>
      <c r="G28" s="646" t="s">
        <v>579</v>
      </c>
      <c r="H28" s="646" t="s">
        <v>579</v>
      </c>
      <c r="I28" s="647" t="s">
        <v>579</v>
      </c>
      <c r="J28" s="648" t="s">
        <v>586</v>
      </c>
    </row>
    <row r="29" spans="1:10" ht="14.4" customHeight="1" x14ac:dyDescent="0.3">
      <c r="A29" s="644" t="s">
        <v>587</v>
      </c>
      <c r="B29" s="645" t="s">
        <v>588</v>
      </c>
      <c r="C29" s="646" t="s">
        <v>579</v>
      </c>
      <c r="D29" s="646" t="s">
        <v>579</v>
      </c>
      <c r="E29" s="646"/>
      <c r="F29" s="646" t="s">
        <v>579</v>
      </c>
      <c r="G29" s="646" t="s">
        <v>579</v>
      </c>
      <c r="H29" s="646" t="s">
        <v>579</v>
      </c>
      <c r="I29" s="647" t="s">
        <v>579</v>
      </c>
      <c r="J29" s="648" t="s">
        <v>0</v>
      </c>
    </row>
    <row r="30" spans="1:10" ht="14.4" customHeight="1" x14ac:dyDescent="0.3">
      <c r="A30" s="644" t="s">
        <v>587</v>
      </c>
      <c r="B30" s="645" t="s">
        <v>344</v>
      </c>
      <c r="C30" s="646">
        <v>2658.5321599999988</v>
      </c>
      <c r="D30" s="646">
        <v>1602.640960000002</v>
      </c>
      <c r="E30" s="646"/>
      <c r="F30" s="646">
        <v>1617.3736500000009</v>
      </c>
      <c r="G30" s="646">
        <v>1503.6666666666667</v>
      </c>
      <c r="H30" s="646">
        <v>113.70698333333416</v>
      </c>
      <c r="I30" s="647">
        <v>1.0756198071381073</v>
      </c>
      <c r="J30" s="648" t="s">
        <v>1</v>
      </c>
    </row>
    <row r="31" spans="1:10" ht="14.4" customHeight="1" x14ac:dyDescent="0.3">
      <c r="A31" s="644" t="s">
        <v>587</v>
      </c>
      <c r="B31" s="645" t="s">
        <v>345</v>
      </c>
      <c r="C31" s="646">
        <v>86.101520000000008</v>
      </c>
      <c r="D31" s="646">
        <v>43.679569999999998</v>
      </c>
      <c r="E31" s="646"/>
      <c r="F31" s="646">
        <v>63.097300000000004</v>
      </c>
      <c r="G31" s="646">
        <v>62.299006507533754</v>
      </c>
      <c r="H31" s="646">
        <v>0.79829349246625014</v>
      </c>
      <c r="I31" s="647">
        <v>1.0128139040607287</v>
      </c>
      <c r="J31" s="648" t="s">
        <v>1</v>
      </c>
    </row>
    <row r="32" spans="1:10" ht="14.4" customHeight="1" x14ac:dyDescent="0.3">
      <c r="A32" s="644" t="s">
        <v>587</v>
      </c>
      <c r="B32" s="645" t="s">
        <v>346</v>
      </c>
      <c r="C32" s="646">
        <v>0</v>
      </c>
      <c r="D32" s="646">
        <v>25.335719999999998</v>
      </c>
      <c r="E32" s="646"/>
      <c r="F32" s="646">
        <v>0</v>
      </c>
      <c r="G32" s="646">
        <v>19.927443364187084</v>
      </c>
      <c r="H32" s="646">
        <v>-19.927443364187084</v>
      </c>
      <c r="I32" s="647">
        <v>0</v>
      </c>
      <c r="J32" s="648" t="s">
        <v>1</v>
      </c>
    </row>
    <row r="33" spans="1:10" ht="14.4" customHeight="1" x14ac:dyDescent="0.3">
      <c r="A33" s="644" t="s">
        <v>587</v>
      </c>
      <c r="B33" s="645" t="s">
        <v>350</v>
      </c>
      <c r="C33" s="646">
        <v>26.489599999999001</v>
      </c>
      <c r="D33" s="646">
        <v>44.227689999999996</v>
      </c>
      <c r="E33" s="646"/>
      <c r="F33" s="646">
        <v>31.653090000000002</v>
      </c>
      <c r="G33" s="646">
        <v>39.102881803748751</v>
      </c>
      <c r="H33" s="646">
        <v>-7.4497918037487487</v>
      </c>
      <c r="I33" s="647">
        <v>0.80948228212083984</v>
      </c>
      <c r="J33" s="648" t="s">
        <v>1</v>
      </c>
    </row>
    <row r="34" spans="1:10" ht="14.4" customHeight="1" x14ac:dyDescent="0.3">
      <c r="A34" s="644" t="s">
        <v>587</v>
      </c>
      <c r="B34" s="645" t="s">
        <v>351</v>
      </c>
      <c r="C34" s="646">
        <v>2.6194800000000003</v>
      </c>
      <c r="D34" s="646">
        <v>7.6491699999999998</v>
      </c>
      <c r="E34" s="646"/>
      <c r="F34" s="646">
        <v>3.3921000000000001</v>
      </c>
      <c r="G34" s="646">
        <v>5.5194248463541671</v>
      </c>
      <c r="H34" s="646">
        <v>-2.127324846354167</v>
      </c>
      <c r="I34" s="647">
        <v>0.61457490489079447</v>
      </c>
      <c r="J34" s="648" t="s">
        <v>1</v>
      </c>
    </row>
    <row r="35" spans="1:10" ht="14.4" customHeight="1" x14ac:dyDescent="0.3">
      <c r="A35" s="644" t="s">
        <v>587</v>
      </c>
      <c r="B35" s="645" t="s">
        <v>353</v>
      </c>
      <c r="C35" s="646" t="s">
        <v>579</v>
      </c>
      <c r="D35" s="646">
        <v>95.162049999999994</v>
      </c>
      <c r="E35" s="646"/>
      <c r="F35" s="646">
        <v>0</v>
      </c>
      <c r="G35" s="646">
        <v>38.954517320925831</v>
      </c>
      <c r="H35" s="646">
        <v>-38.954517320925831</v>
      </c>
      <c r="I35" s="647">
        <v>0</v>
      </c>
      <c r="J35" s="648" t="s">
        <v>1</v>
      </c>
    </row>
    <row r="36" spans="1:10" ht="14.4" customHeight="1" x14ac:dyDescent="0.3">
      <c r="A36" s="644" t="s">
        <v>587</v>
      </c>
      <c r="B36" s="645" t="s">
        <v>354</v>
      </c>
      <c r="C36" s="646">
        <v>0</v>
      </c>
      <c r="D36" s="646">
        <v>0.74060000000000004</v>
      </c>
      <c r="E36" s="646"/>
      <c r="F36" s="646">
        <v>0.41399999999999998</v>
      </c>
      <c r="G36" s="646">
        <v>0.83872537833124994</v>
      </c>
      <c r="H36" s="646">
        <v>-0.42472537833124996</v>
      </c>
      <c r="I36" s="647">
        <v>0.4936061441513851</v>
      </c>
      <c r="J36" s="648" t="s">
        <v>1</v>
      </c>
    </row>
    <row r="37" spans="1:10" ht="14.4" customHeight="1" x14ac:dyDescent="0.3">
      <c r="A37" s="644" t="s">
        <v>587</v>
      </c>
      <c r="B37" s="645" t="s">
        <v>589</v>
      </c>
      <c r="C37" s="646">
        <v>2773.7427599999978</v>
      </c>
      <c r="D37" s="646">
        <v>1819.4357600000019</v>
      </c>
      <c r="E37" s="646"/>
      <c r="F37" s="646">
        <v>1715.9301400000008</v>
      </c>
      <c r="G37" s="646">
        <v>1670.3086658877476</v>
      </c>
      <c r="H37" s="646">
        <v>45.621474112253281</v>
      </c>
      <c r="I37" s="647">
        <v>1.0273131996761844</v>
      </c>
      <c r="J37" s="648" t="s">
        <v>585</v>
      </c>
    </row>
    <row r="38" spans="1:10" ht="14.4" customHeight="1" x14ac:dyDescent="0.3">
      <c r="A38" s="644" t="s">
        <v>579</v>
      </c>
      <c r="B38" s="645" t="s">
        <v>579</v>
      </c>
      <c r="C38" s="646" t="s">
        <v>579</v>
      </c>
      <c r="D38" s="646" t="s">
        <v>579</v>
      </c>
      <c r="E38" s="646"/>
      <c r="F38" s="646" t="s">
        <v>579</v>
      </c>
      <c r="G38" s="646" t="s">
        <v>579</v>
      </c>
      <c r="H38" s="646" t="s">
        <v>579</v>
      </c>
      <c r="I38" s="647" t="s">
        <v>579</v>
      </c>
      <c r="J38" s="648" t="s">
        <v>586</v>
      </c>
    </row>
    <row r="39" spans="1:10" ht="14.4" customHeight="1" x14ac:dyDescent="0.3">
      <c r="A39" s="644" t="s">
        <v>590</v>
      </c>
      <c r="B39" s="645" t="s">
        <v>591</v>
      </c>
      <c r="C39" s="646" t="s">
        <v>579</v>
      </c>
      <c r="D39" s="646" t="s">
        <v>579</v>
      </c>
      <c r="E39" s="646"/>
      <c r="F39" s="646" t="s">
        <v>579</v>
      </c>
      <c r="G39" s="646" t="s">
        <v>579</v>
      </c>
      <c r="H39" s="646" t="s">
        <v>579</v>
      </c>
      <c r="I39" s="647" t="s">
        <v>579</v>
      </c>
      <c r="J39" s="648" t="s">
        <v>0</v>
      </c>
    </row>
    <row r="40" spans="1:10" ht="14.4" customHeight="1" x14ac:dyDescent="0.3">
      <c r="A40" s="644" t="s">
        <v>590</v>
      </c>
      <c r="B40" s="645" t="s">
        <v>344</v>
      </c>
      <c r="C40" s="646">
        <v>20757.417039999986</v>
      </c>
      <c r="D40" s="646">
        <v>11188.02024000002</v>
      </c>
      <c r="E40" s="646"/>
      <c r="F40" s="646">
        <v>10248.871640000008</v>
      </c>
      <c r="G40" s="646">
        <v>9471.6666666666661</v>
      </c>
      <c r="H40" s="646">
        <v>777.20497333334242</v>
      </c>
      <c r="I40" s="647">
        <v>1.0820557775822639</v>
      </c>
      <c r="J40" s="648" t="s">
        <v>1</v>
      </c>
    </row>
    <row r="41" spans="1:10" ht="14.4" customHeight="1" x14ac:dyDescent="0.3">
      <c r="A41" s="644" t="s">
        <v>590</v>
      </c>
      <c r="B41" s="645" t="s">
        <v>350</v>
      </c>
      <c r="C41" s="646">
        <v>0</v>
      </c>
      <c r="D41" s="646">
        <v>0</v>
      </c>
      <c r="E41" s="646"/>
      <c r="F41" s="646" t="s">
        <v>579</v>
      </c>
      <c r="G41" s="646" t="s">
        <v>579</v>
      </c>
      <c r="H41" s="646" t="s">
        <v>579</v>
      </c>
      <c r="I41" s="647" t="s">
        <v>579</v>
      </c>
      <c r="J41" s="648" t="s">
        <v>1</v>
      </c>
    </row>
    <row r="42" spans="1:10" ht="14.4" customHeight="1" x14ac:dyDescent="0.3">
      <c r="A42" s="644" t="s">
        <v>590</v>
      </c>
      <c r="B42" s="645" t="s">
        <v>353</v>
      </c>
      <c r="C42" s="646" t="s">
        <v>579</v>
      </c>
      <c r="D42" s="646">
        <v>3316.9922500000002</v>
      </c>
      <c r="E42" s="646"/>
      <c r="F42" s="646">
        <v>2437.3451200000022</v>
      </c>
      <c r="G42" s="646">
        <v>3330.7454054017167</v>
      </c>
      <c r="H42" s="646">
        <v>-893.40028540171443</v>
      </c>
      <c r="I42" s="647">
        <v>0.7317716677015238</v>
      </c>
      <c r="J42" s="648" t="s">
        <v>1</v>
      </c>
    </row>
    <row r="43" spans="1:10" ht="14.4" customHeight="1" x14ac:dyDescent="0.3">
      <c r="A43" s="644" t="s">
        <v>590</v>
      </c>
      <c r="B43" s="645" t="s">
        <v>354</v>
      </c>
      <c r="C43" s="646">
        <v>0</v>
      </c>
      <c r="D43" s="646">
        <v>0</v>
      </c>
      <c r="E43" s="646"/>
      <c r="F43" s="646">
        <v>0.41399999999999998</v>
      </c>
      <c r="G43" s="646">
        <v>0.13978756305500001</v>
      </c>
      <c r="H43" s="646">
        <v>0.27421243694499997</v>
      </c>
      <c r="I43" s="647">
        <v>2.961636864912724</v>
      </c>
      <c r="J43" s="648" t="s">
        <v>1</v>
      </c>
    </row>
    <row r="44" spans="1:10" ht="14.4" customHeight="1" x14ac:dyDescent="0.3">
      <c r="A44" s="644" t="s">
        <v>590</v>
      </c>
      <c r="B44" s="645" t="s">
        <v>592</v>
      </c>
      <c r="C44" s="646">
        <v>20757.417039999986</v>
      </c>
      <c r="D44" s="646">
        <v>14505.012490000019</v>
      </c>
      <c r="E44" s="646"/>
      <c r="F44" s="646">
        <v>12686.630760000011</v>
      </c>
      <c r="G44" s="646">
        <v>12802.551859631438</v>
      </c>
      <c r="H44" s="646">
        <v>-115.92109963142684</v>
      </c>
      <c r="I44" s="647">
        <v>0.99094546923907056</v>
      </c>
      <c r="J44" s="648" t="s">
        <v>585</v>
      </c>
    </row>
    <row r="45" spans="1:10" ht="14.4" customHeight="1" x14ac:dyDescent="0.3">
      <c r="A45" s="644" t="s">
        <v>579</v>
      </c>
      <c r="B45" s="645" t="s">
        <v>579</v>
      </c>
      <c r="C45" s="646" t="s">
        <v>579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586</v>
      </c>
    </row>
    <row r="46" spans="1:10" ht="14.4" customHeight="1" x14ac:dyDescent="0.3">
      <c r="A46" s="644" t="s">
        <v>593</v>
      </c>
      <c r="B46" s="645" t="s">
        <v>594</v>
      </c>
      <c r="C46" s="646" t="s">
        <v>579</v>
      </c>
      <c r="D46" s="646" t="s">
        <v>579</v>
      </c>
      <c r="E46" s="646"/>
      <c r="F46" s="646" t="s">
        <v>579</v>
      </c>
      <c r="G46" s="646" t="s">
        <v>579</v>
      </c>
      <c r="H46" s="646" t="s">
        <v>579</v>
      </c>
      <c r="I46" s="647" t="s">
        <v>579</v>
      </c>
      <c r="J46" s="648" t="s">
        <v>0</v>
      </c>
    </row>
    <row r="47" spans="1:10" ht="14.4" customHeight="1" x14ac:dyDescent="0.3">
      <c r="A47" s="644" t="s">
        <v>593</v>
      </c>
      <c r="B47" s="645" t="s">
        <v>344</v>
      </c>
      <c r="C47" s="646">
        <v>639.78922999999895</v>
      </c>
      <c r="D47" s="646">
        <v>508.77596000000102</v>
      </c>
      <c r="E47" s="646"/>
      <c r="F47" s="646">
        <v>480.37635999999998</v>
      </c>
      <c r="G47" s="646">
        <v>483.01855662881673</v>
      </c>
      <c r="H47" s="646">
        <v>-2.6421966288167482</v>
      </c>
      <c r="I47" s="647">
        <v>0.99452982376648691</v>
      </c>
      <c r="J47" s="648" t="s">
        <v>1</v>
      </c>
    </row>
    <row r="48" spans="1:10" ht="14.4" customHeight="1" x14ac:dyDescent="0.3">
      <c r="A48" s="644" t="s">
        <v>593</v>
      </c>
      <c r="B48" s="645" t="s">
        <v>350</v>
      </c>
      <c r="C48" s="646">
        <v>0</v>
      </c>
      <c r="D48" s="646" t="s">
        <v>579</v>
      </c>
      <c r="E48" s="646"/>
      <c r="F48" s="646" t="s">
        <v>579</v>
      </c>
      <c r="G48" s="646" t="s">
        <v>579</v>
      </c>
      <c r="H48" s="646" t="s">
        <v>579</v>
      </c>
      <c r="I48" s="647" t="s">
        <v>579</v>
      </c>
      <c r="J48" s="648" t="s">
        <v>1</v>
      </c>
    </row>
    <row r="49" spans="1:10" ht="14.4" customHeight="1" x14ac:dyDescent="0.3">
      <c r="A49" s="644" t="s">
        <v>593</v>
      </c>
      <c r="B49" s="645" t="s">
        <v>354</v>
      </c>
      <c r="C49" s="646">
        <v>0</v>
      </c>
      <c r="D49" s="646">
        <v>17.316310000000001</v>
      </c>
      <c r="E49" s="646"/>
      <c r="F49" s="646">
        <v>0.41399999999999998</v>
      </c>
      <c r="G49" s="646">
        <v>6.9562375906208329</v>
      </c>
      <c r="H49" s="646">
        <v>-6.5422375906208332</v>
      </c>
      <c r="I49" s="647">
        <v>5.9514930967596691E-2</v>
      </c>
      <c r="J49" s="648" t="s">
        <v>1</v>
      </c>
    </row>
    <row r="50" spans="1:10" ht="14.4" customHeight="1" x14ac:dyDescent="0.3">
      <c r="A50" s="644" t="s">
        <v>593</v>
      </c>
      <c r="B50" s="645" t="s">
        <v>595</v>
      </c>
      <c r="C50" s="646">
        <v>639.78922999999895</v>
      </c>
      <c r="D50" s="646">
        <v>526.09227000000101</v>
      </c>
      <c r="E50" s="646"/>
      <c r="F50" s="646">
        <v>480.79035999999996</v>
      </c>
      <c r="G50" s="646">
        <v>489.97479421943757</v>
      </c>
      <c r="H50" s="646">
        <v>-9.1844342194376054</v>
      </c>
      <c r="I50" s="647">
        <v>0.98125529246036214</v>
      </c>
      <c r="J50" s="648" t="s">
        <v>585</v>
      </c>
    </row>
    <row r="51" spans="1:10" ht="14.4" customHeight="1" x14ac:dyDescent="0.3">
      <c r="A51" s="644" t="s">
        <v>579</v>
      </c>
      <c r="B51" s="645" t="s">
        <v>579</v>
      </c>
      <c r="C51" s="646" t="s">
        <v>579</v>
      </c>
      <c r="D51" s="646" t="s">
        <v>579</v>
      </c>
      <c r="E51" s="646"/>
      <c r="F51" s="646" t="s">
        <v>579</v>
      </c>
      <c r="G51" s="646" t="s">
        <v>579</v>
      </c>
      <c r="H51" s="646" t="s">
        <v>579</v>
      </c>
      <c r="I51" s="647" t="s">
        <v>579</v>
      </c>
      <c r="J51" s="648" t="s">
        <v>586</v>
      </c>
    </row>
    <row r="52" spans="1:10" ht="14.4" customHeight="1" x14ac:dyDescent="0.3">
      <c r="A52" s="644" t="s">
        <v>596</v>
      </c>
      <c r="B52" s="645" t="s">
        <v>597</v>
      </c>
      <c r="C52" s="646" t="s">
        <v>579</v>
      </c>
      <c r="D52" s="646" t="s">
        <v>579</v>
      </c>
      <c r="E52" s="646"/>
      <c r="F52" s="646" t="s">
        <v>579</v>
      </c>
      <c r="G52" s="646" t="s">
        <v>579</v>
      </c>
      <c r="H52" s="646" t="s">
        <v>579</v>
      </c>
      <c r="I52" s="647" t="s">
        <v>579</v>
      </c>
      <c r="J52" s="648" t="s">
        <v>0</v>
      </c>
    </row>
    <row r="53" spans="1:10" ht="14.4" customHeight="1" x14ac:dyDescent="0.3">
      <c r="A53" s="644" t="s">
        <v>596</v>
      </c>
      <c r="B53" s="645" t="s">
        <v>344</v>
      </c>
      <c r="C53" s="646">
        <v>4.4710299999999998</v>
      </c>
      <c r="D53" s="646">
        <v>2.4454199999999999</v>
      </c>
      <c r="E53" s="646"/>
      <c r="F53" s="646">
        <v>3.3232200000000001</v>
      </c>
      <c r="G53" s="646">
        <v>3.3639606004779172</v>
      </c>
      <c r="H53" s="646">
        <v>-4.0740600477917166E-2</v>
      </c>
      <c r="I53" s="647">
        <v>0.98788909701495042</v>
      </c>
      <c r="J53" s="648" t="s">
        <v>1</v>
      </c>
    </row>
    <row r="54" spans="1:10" ht="14.4" customHeight="1" x14ac:dyDescent="0.3">
      <c r="A54" s="644" t="s">
        <v>596</v>
      </c>
      <c r="B54" s="645" t="s">
        <v>347</v>
      </c>
      <c r="C54" s="646" t="s">
        <v>579</v>
      </c>
      <c r="D54" s="646">
        <v>0.59559999999999991</v>
      </c>
      <c r="E54" s="646"/>
      <c r="F54" s="646">
        <v>2.08935</v>
      </c>
      <c r="G54" s="646">
        <v>0.23738145194833332</v>
      </c>
      <c r="H54" s="646">
        <v>1.8519685480516668</v>
      </c>
      <c r="I54" s="647">
        <v>8.8016565020200161</v>
      </c>
      <c r="J54" s="648" t="s">
        <v>1</v>
      </c>
    </row>
    <row r="55" spans="1:10" ht="14.4" customHeight="1" x14ac:dyDescent="0.3">
      <c r="A55" s="644" t="s">
        <v>596</v>
      </c>
      <c r="B55" s="645" t="s">
        <v>350</v>
      </c>
      <c r="C55" s="646">
        <v>0</v>
      </c>
      <c r="D55" s="646" t="s">
        <v>579</v>
      </c>
      <c r="E55" s="646"/>
      <c r="F55" s="646" t="s">
        <v>579</v>
      </c>
      <c r="G55" s="646" t="s">
        <v>579</v>
      </c>
      <c r="H55" s="646" t="s">
        <v>579</v>
      </c>
      <c r="I55" s="647" t="s">
        <v>579</v>
      </c>
      <c r="J55" s="648" t="s">
        <v>1</v>
      </c>
    </row>
    <row r="56" spans="1:10" ht="14.4" customHeight="1" x14ac:dyDescent="0.3">
      <c r="A56" s="644" t="s">
        <v>596</v>
      </c>
      <c r="B56" s="645" t="s">
        <v>354</v>
      </c>
      <c r="C56" s="646">
        <v>0</v>
      </c>
      <c r="D56" s="646">
        <v>0</v>
      </c>
      <c r="E56" s="646"/>
      <c r="F56" s="646" t="s">
        <v>579</v>
      </c>
      <c r="G56" s="646" t="s">
        <v>579</v>
      </c>
      <c r="H56" s="646" t="s">
        <v>579</v>
      </c>
      <c r="I56" s="647" t="s">
        <v>579</v>
      </c>
      <c r="J56" s="648" t="s">
        <v>1</v>
      </c>
    </row>
    <row r="57" spans="1:10" ht="14.4" customHeight="1" x14ac:dyDescent="0.3">
      <c r="A57" s="644" t="s">
        <v>596</v>
      </c>
      <c r="B57" s="645" t="s">
        <v>598</v>
      </c>
      <c r="C57" s="646">
        <v>4.4710299999999998</v>
      </c>
      <c r="D57" s="646">
        <v>3.0410199999999996</v>
      </c>
      <c r="E57" s="646"/>
      <c r="F57" s="646">
        <v>5.4125700000000005</v>
      </c>
      <c r="G57" s="646">
        <v>3.6013420524262507</v>
      </c>
      <c r="H57" s="646">
        <v>1.8112279475737498</v>
      </c>
      <c r="I57" s="647">
        <v>1.5029313853577202</v>
      </c>
      <c r="J57" s="648" t="s">
        <v>585</v>
      </c>
    </row>
    <row r="58" spans="1:10" ht="14.4" customHeight="1" x14ac:dyDescent="0.3">
      <c r="A58" s="644" t="s">
        <v>579</v>
      </c>
      <c r="B58" s="645" t="s">
        <v>579</v>
      </c>
      <c r="C58" s="646" t="s">
        <v>579</v>
      </c>
      <c r="D58" s="646" t="s">
        <v>579</v>
      </c>
      <c r="E58" s="646"/>
      <c r="F58" s="646" t="s">
        <v>579</v>
      </c>
      <c r="G58" s="646" t="s">
        <v>579</v>
      </c>
      <c r="H58" s="646" t="s">
        <v>579</v>
      </c>
      <c r="I58" s="647" t="s">
        <v>579</v>
      </c>
      <c r="J58" s="648" t="s">
        <v>586</v>
      </c>
    </row>
    <row r="59" spans="1:10" ht="14.4" customHeight="1" x14ac:dyDescent="0.3">
      <c r="A59" s="644" t="s">
        <v>599</v>
      </c>
      <c r="B59" s="645" t="s">
        <v>600</v>
      </c>
      <c r="C59" s="646" t="s">
        <v>579</v>
      </c>
      <c r="D59" s="646" t="s">
        <v>579</v>
      </c>
      <c r="E59" s="646"/>
      <c r="F59" s="646" t="s">
        <v>579</v>
      </c>
      <c r="G59" s="646" t="s">
        <v>579</v>
      </c>
      <c r="H59" s="646" t="s">
        <v>579</v>
      </c>
      <c r="I59" s="647" t="s">
        <v>579</v>
      </c>
      <c r="J59" s="648" t="s">
        <v>0</v>
      </c>
    </row>
    <row r="60" spans="1:10" ht="14.4" customHeight="1" x14ac:dyDescent="0.3">
      <c r="A60" s="644" t="s">
        <v>599</v>
      </c>
      <c r="B60" s="645" t="s">
        <v>352</v>
      </c>
      <c r="C60" s="646">
        <v>57911.266780000005</v>
      </c>
      <c r="D60" s="646">
        <v>63532.156070000099</v>
      </c>
      <c r="E60" s="646"/>
      <c r="F60" s="646">
        <v>83188.862779999996</v>
      </c>
      <c r="G60" s="646">
        <v>81250.173446199158</v>
      </c>
      <c r="H60" s="646">
        <v>1938.6893338008376</v>
      </c>
      <c r="I60" s="647">
        <v>1.0238607408645666</v>
      </c>
      <c r="J60" s="648" t="s">
        <v>1</v>
      </c>
    </row>
    <row r="61" spans="1:10" ht="14.4" customHeight="1" x14ac:dyDescent="0.3">
      <c r="A61" s="644" t="s">
        <v>599</v>
      </c>
      <c r="B61" s="645" t="s">
        <v>601</v>
      </c>
      <c r="C61" s="646">
        <v>57911.266780000005</v>
      </c>
      <c r="D61" s="646">
        <v>63532.156070000099</v>
      </c>
      <c r="E61" s="646"/>
      <c r="F61" s="646">
        <v>83188.862779999996</v>
      </c>
      <c r="G61" s="646">
        <v>81250.173446199158</v>
      </c>
      <c r="H61" s="646">
        <v>1938.6893338008376</v>
      </c>
      <c r="I61" s="647">
        <v>1.0238607408645666</v>
      </c>
      <c r="J61" s="648" t="s">
        <v>585</v>
      </c>
    </row>
    <row r="62" spans="1:10" ht="14.4" customHeight="1" x14ac:dyDescent="0.3">
      <c r="A62" s="644" t="s">
        <v>579</v>
      </c>
      <c r="B62" s="645" t="s">
        <v>579</v>
      </c>
      <c r="C62" s="646" t="s">
        <v>579</v>
      </c>
      <c r="D62" s="646" t="s">
        <v>579</v>
      </c>
      <c r="E62" s="646"/>
      <c r="F62" s="646" t="s">
        <v>579</v>
      </c>
      <c r="G62" s="646" t="s">
        <v>579</v>
      </c>
      <c r="H62" s="646" t="s">
        <v>579</v>
      </c>
      <c r="I62" s="647" t="s">
        <v>579</v>
      </c>
      <c r="J62" s="648" t="s">
        <v>586</v>
      </c>
    </row>
    <row r="63" spans="1:10" ht="14.4" customHeight="1" x14ac:dyDescent="0.3">
      <c r="A63" s="644" t="s">
        <v>577</v>
      </c>
      <c r="B63" s="645" t="s">
        <v>580</v>
      </c>
      <c r="C63" s="646">
        <v>84669.912499999991</v>
      </c>
      <c r="D63" s="646">
        <v>82066.712420000127</v>
      </c>
      <c r="E63" s="646"/>
      <c r="F63" s="646">
        <v>99475.011270000017</v>
      </c>
      <c r="G63" s="646">
        <v>97576.122948949109</v>
      </c>
      <c r="H63" s="646">
        <v>1898.8883210509084</v>
      </c>
      <c r="I63" s="647">
        <v>1.019460583836113</v>
      </c>
      <c r="J63" s="648" t="s">
        <v>581</v>
      </c>
    </row>
  </sheetData>
  <mergeCells count="3">
    <mergeCell ref="F3:I3"/>
    <mergeCell ref="C4:D4"/>
    <mergeCell ref="A1:I1"/>
  </mergeCells>
  <conditionalFormatting sqref="F17 F6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63">
    <cfRule type="expression" dxfId="63" priority="5">
      <formula>$H18&gt;0</formula>
    </cfRule>
  </conditionalFormatting>
  <conditionalFormatting sqref="A18:A63">
    <cfRule type="expression" dxfId="62" priority="2">
      <formula>AND($J18&lt;&gt;"mezeraKL",$J18&lt;&gt;"")</formula>
    </cfRule>
  </conditionalFormatting>
  <conditionalFormatting sqref="I18:I63">
    <cfRule type="expression" dxfId="61" priority="6">
      <formula>$I18&gt;1</formula>
    </cfRule>
  </conditionalFormatting>
  <conditionalFormatting sqref="B18:B63">
    <cfRule type="expression" dxfId="60" priority="1">
      <formula>OR($J18="NS",$J18="SumaNS",$J18="Účet")</formula>
    </cfRule>
  </conditionalFormatting>
  <conditionalFormatting sqref="A18:D63 F18:I63">
    <cfRule type="expression" dxfId="59" priority="8">
      <formula>AND($J18&lt;&gt;"",$J18&lt;&gt;"mezeraKL")</formula>
    </cfRule>
  </conditionalFormatting>
  <conditionalFormatting sqref="B18:D63 F18:I6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3 F18:I6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3293.4758741154469</v>
      </c>
      <c r="M3" s="207">
        <f>SUBTOTAL(9,M5:M1048576)</f>
        <v>30194.827429699995</v>
      </c>
      <c r="N3" s="208">
        <f>SUBTOTAL(9,N5:N1048576)</f>
        <v>99445935.662796259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577</v>
      </c>
      <c r="B5" s="655" t="s">
        <v>578</v>
      </c>
      <c r="C5" s="656" t="s">
        <v>582</v>
      </c>
      <c r="D5" s="657" t="s">
        <v>3249</v>
      </c>
      <c r="E5" s="656" t="s">
        <v>602</v>
      </c>
      <c r="F5" s="657" t="s">
        <v>3256</v>
      </c>
      <c r="G5" s="656"/>
      <c r="H5" s="656" t="s">
        <v>603</v>
      </c>
      <c r="I5" s="656" t="s">
        <v>603</v>
      </c>
      <c r="J5" s="656" t="s">
        <v>604</v>
      </c>
      <c r="K5" s="656" t="s">
        <v>605</v>
      </c>
      <c r="L5" s="658">
        <v>424.46926492983602</v>
      </c>
      <c r="M5" s="658">
        <v>10.8138138</v>
      </c>
      <c r="N5" s="659">
        <v>4590.1315947741168</v>
      </c>
    </row>
    <row r="6" spans="1:14" ht="14.4" customHeight="1" x14ac:dyDescent="0.3">
      <c r="A6" s="660" t="s">
        <v>577</v>
      </c>
      <c r="B6" s="661" t="s">
        <v>578</v>
      </c>
      <c r="C6" s="662" t="s">
        <v>582</v>
      </c>
      <c r="D6" s="663" t="s">
        <v>3249</v>
      </c>
      <c r="E6" s="662" t="s">
        <v>602</v>
      </c>
      <c r="F6" s="663" t="s">
        <v>3256</v>
      </c>
      <c r="G6" s="662"/>
      <c r="H6" s="662" t="s">
        <v>606</v>
      </c>
      <c r="I6" s="662" t="s">
        <v>606</v>
      </c>
      <c r="J6" s="662" t="s">
        <v>607</v>
      </c>
      <c r="K6" s="662" t="s">
        <v>608</v>
      </c>
      <c r="L6" s="664">
        <v>73.729917156704971</v>
      </c>
      <c r="M6" s="664">
        <v>2</v>
      </c>
      <c r="N6" s="665">
        <v>147.45983431340994</v>
      </c>
    </row>
    <row r="7" spans="1:14" ht="14.4" customHeight="1" x14ac:dyDescent="0.3">
      <c r="A7" s="660" t="s">
        <v>577</v>
      </c>
      <c r="B7" s="661" t="s">
        <v>578</v>
      </c>
      <c r="C7" s="662" t="s">
        <v>582</v>
      </c>
      <c r="D7" s="663" t="s">
        <v>3249</v>
      </c>
      <c r="E7" s="662" t="s">
        <v>602</v>
      </c>
      <c r="F7" s="663" t="s">
        <v>3256</v>
      </c>
      <c r="G7" s="662"/>
      <c r="H7" s="662" t="s">
        <v>609</v>
      </c>
      <c r="I7" s="662" t="s">
        <v>609</v>
      </c>
      <c r="J7" s="662" t="s">
        <v>604</v>
      </c>
      <c r="K7" s="662" t="s">
        <v>610</v>
      </c>
      <c r="L7" s="664">
        <v>141.74106634665844</v>
      </c>
      <c r="M7" s="664">
        <v>25.672000000000001</v>
      </c>
      <c r="N7" s="665">
        <v>3638.7766552514158</v>
      </c>
    </row>
    <row r="8" spans="1:14" ht="14.4" customHeight="1" x14ac:dyDescent="0.3">
      <c r="A8" s="660" t="s">
        <v>577</v>
      </c>
      <c r="B8" s="661" t="s">
        <v>578</v>
      </c>
      <c r="C8" s="662" t="s">
        <v>582</v>
      </c>
      <c r="D8" s="663" t="s">
        <v>3249</v>
      </c>
      <c r="E8" s="662" t="s">
        <v>602</v>
      </c>
      <c r="F8" s="663" t="s">
        <v>3256</v>
      </c>
      <c r="G8" s="662"/>
      <c r="H8" s="662" t="s">
        <v>611</v>
      </c>
      <c r="I8" s="662" t="s">
        <v>611</v>
      </c>
      <c r="J8" s="662" t="s">
        <v>612</v>
      </c>
      <c r="K8" s="662" t="s">
        <v>613</v>
      </c>
      <c r="L8" s="664">
        <v>114.09939595258166</v>
      </c>
      <c r="M8" s="664">
        <v>1</v>
      </c>
      <c r="N8" s="665">
        <v>114.09939595258166</v>
      </c>
    </row>
    <row r="9" spans="1:14" ht="14.4" customHeight="1" x14ac:dyDescent="0.3">
      <c r="A9" s="660" t="s">
        <v>577</v>
      </c>
      <c r="B9" s="661" t="s">
        <v>578</v>
      </c>
      <c r="C9" s="662" t="s">
        <v>582</v>
      </c>
      <c r="D9" s="663" t="s">
        <v>3249</v>
      </c>
      <c r="E9" s="662" t="s">
        <v>602</v>
      </c>
      <c r="F9" s="663" t="s">
        <v>3256</v>
      </c>
      <c r="G9" s="662"/>
      <c r="H9" s="662" t="s">
        <v>614</v>
      </c>
      <c r="I9" s="662" t="s">
        <v>614</v>
      </c>
      <c r="J9" s="662" t="s">
        <v>615</v>
      </c>
      <c r="K9" s="662" t="s">
        <v>616</v>
      </c>
      <c r="L9" s="664">
        <v>387.59</v>
      </c>
      <c r="M9" s="664">
        <v>1</v>
      </c>
      <c r="N9" s="665">
        <v>387.59</v>
      </c>
    </row>
    <row r="10" spans="1:14" ht="14.4" customHeight="1" x14ac:dyDescent="0.3">
      <c r="A10" s="660" t="s">
        <v>577</v>
      </c>
      <c r="B10" s="661" t="s">
        <v>578</v>
      </c>
      <c r="C10" s="662" t="s">
        <v>582</v>
      </c>
      <c r="D10" s="663" t="s">
        <v>3249</v>
      </c>
      <c r="E10" s="662" t="s">
        <v>602</v>
      </c>
      <c r="F10" s="663" t="s">
        <v>3256</v>
      </c>
      <c r="G10" s="662"/>
      <c r="H10" s="662" t="s">
        <v>617</v>
      </c>
      <c r="I10" s="662" t="s">
        <v>618</v>
      </c>
      <c r="J10" s="662" t="s">
        <v>619</v>
      </c>
      <c r="K10" s="662" t="s">
        <v>620</v>
      </c>
      <c r="L10" s="664">
        <v>60.259999999999984</v>
      </c>
      <c r="M10" s="664">
        <v>1</v>
      </c>
      <c r="N10" s="665">
        <v>60.259999999999984</v>
      </c>
    </row>
    <row r="11" spans="1:14" ht="14.4" customHeight="1" x14ac:dyDescent="0.3">
      <c r="A11" s="660" t="s">
        <v>577</v>
      </c>
      <c r="B11" s="661" t="s">
        <v>578</v>
      </c>
      <c r="C11" s="662" t="s">
        <v>582</v>
      </c>
      <c r="D11" s="663" t="s">
        <v>3249</v>
      </c>
      <c r="E11" s="662" t="s">
        <v>602</v>
      </c>
      <c r="F11" s="663" t="s">
        <v>3256</v>
      </c>
      <c r="G11" s="662"/>
      <c r="H11" s="662" t="s">
        <v>621</v>
      </c>
      <c r="I11" s="662" t="s">
        <v>621</v>
      </c>
      <c r="J11" s="662" t="s">
        <v>622</v>
      </c>
      <c r="K11" s="662" t="s">
        <v>623</v>
      </c>
      <c r="L11" s="664">
        <v>1106.26</v>
      </c>
      <c r="M11" s="664">
        <v>1</v>
      </c>
      <c r="N11" s="665">
        <v>1106.26</v>
      </c>
    </row>
    <row r="12" spans="1:14" ht="14.4" customHeight="1" x14ac:dyDescent="0.3">
      <c r="A12" s="660" t="s">
        <v>577</v>
      </c>
      <c r="B12" s="661" t="s">
        <v>578</v>
      </c>
      <c r="C12" s="662" t="s">
        <v>582</v>
      </c>
      <c r="D12" s="663" t="s">
        <v>3249</v>
      </c>
      <c r="E12" s="662" t="s">
        <v>602</v>
      </c>
      <c r="F12" s="663" t="s">
        <v>3256</v>
      </c>
      <c r="G12" s="662"/>
      <c r="H12" s="662" t="s">
        <v>624</v>
      </c>
      <c r="I12" s="662" t="s">
        <v>625</v>
      </c>
      <c r="J12" s="662" t="s">
        <v>626</v>
      </c>
      <c r="K12" s="662" t="s">
        <v>627</v>
      </c>
      <c r="L12" s="664">
        <v>116.94949014471422</v>
      </c>
      <c r="M12" s="664">
        <v>1</v>
      </c>
      <c r="N12" s="665">
        <v>116.94949014471422</v>
      </c>
    </row>
    <row r="13" spans="1:14" ht="14.4" customHeight="1" x14ac:dyDescent="0.3">
      <c r="A13" s="660" t="s">
        <v>577</v>
      </c>
      <c r="B13" s="661" t="s">
        <v>578</v>
      </c>
      <c r="C13" s="662" t="s">
        <v>582</v>
      </c>
      <c r="D13" s="663" t="s">
        <v>3249</v>
      </c>
      <c r="E13" s="662" t="s">
        <v>602</v>
      </c>
      <c r="F13" s="663" t="s">
        <v>3256</v>
      </c>
      <c r="G13" s="662" t="s">
        <v>628</v>
      </c>
      <c r="H13" s="662" t="s">
        <v>629</v>
      </c>
      <c r="I13" s="662" t="s">
        <v>629</v>
      </c>
      <c r="J13" s="662" t="s">
        <v>630</v>
      </c>
      <c r="K13" s="662" t="s">
        <v>631</v>
      </c>
      <c r="L13" s="664">
        <v>172.06799999999998</v>
      </c>
      <c r="M13" s="664">
        <v>50</v>
      </c>
      <c r="N13" s="665">
        <v>8603.4</v>
      </c>
    </row>
    <row r="14" spans="1:14" ht="14.4" customHeight="1" x14ac:dyDescent="0.3">
      <c r="A14" s="660" t="s">
        <v>577</v>
      </c>
      <c r="B14" s="661" t="s">
        <v>578</v>
      </c>
      <c r="C14" s="662" t="s">
        <v>582</v>
      </c>
      <c r="D14" s="663" t="s">
        <v>3249</v>
      </c>
      <c r="E14" s="662" t="s">
        <v>602</v>
      </c>
      <c r="F14" s="663" t="s">
        <v>3256</v>
      </c>
      <c r="G14" s="662" t="s">
        <v>628</v>
      </c>
      <c r="H14" s="662" t="s">
        <v>632</v>
      </c>
      <c r="I14" s="662" t="s">
        <v>632</v>
      </c>
      <c r="J14" s="662" t="s">
        <v>633</v>
      </c>
      <c r="K14" s="662" t="s">
        <v>634</v>
      </c>
      <c r="L14" s="664">
        <v>173.69</v>
      </c>
      <c r="M14" s="664">
        <v>18</v>
      </c>
      <c r="N14" s="665">
        <v>3126.42</v>
      </c>
    </row>
    <row r="15" spans="1:14" ht="14.4" customHeight="1" x14ac:dyDescent="0.3">
      <c r="A15" s="660" t="s">
        <v>577</v>
      </c>
      <c r="B15" s="661" t="s">
        <v>578</v>
      </c>
      <c r="C15" s="662" t="s">
        <v>582</v>
      </c>
      <c r="D15" s="663" t="s">
        <v>3249</v>
      </c>
      <c r="E15" s="662" t="s">
        <v>602</v>
      </c>
      <c r="F15" s="663" t="s">
        <v>3256</v>
      </c>
      <c r="G15" s="662" t="s">
        <v>628</v>
      </c>
      <c r="H15" s="662" t="s">
        <v>635</v>
      </c>
      <c r="I15" s="662" t="s">
        <v>635</v>
      </c>
      <c r="J15" s="662" t="s">
        <v>636</v>
      </c>
      <c r="K15" s="662" t="s">
        <v>634</v>
      </c>
      <c r="L15" s="664">
        <v>144.30000000000001</v>
      </c>
      <c r="M15" s="664">
        <v>10</v>
      </c>
      <c r="N15" s="665">
        <v>1443</v>
      </c>
    </row>
    <row r="16" spans="1:14" ht="14.4" customHeight="1" x14ac:dyDescent="0.3">
      <c r="A16" s="660" t="s">
        <v>577</v>
      </c>
      <c r="B16" s="661" t="s">
        <v>578</v>
      </c>
      <c r="C16" s="662" t="s">
        <v>582</v>
      </c>
      <c r="D16" s="663" t="s">
        <v>3249</v>
      </c>
      <c r="E16" s="662" t="s">
        <v>602</v>
      </c>
      <c r="F16" s="663" t="s">
        <v>3256</v>
      </c>
      <c r="G16" s="662" t="s">
        <v>628</v>
      </c>
      <c r="H16" s="662" t="s">
        <v>637</v>
      </c>
      <c r="I16" s="662" t="s">
        <v>637</v>
      </c>
      <c r="J16" s="662" t="s">
        <v>630</v>
      </c>
      <c r="K16" s="662" t="s">
        <v>638</v>
      </c>
      <c r="L16" s="664">
        <v>93.856428571428594</v>
      </c>
      <c r="M16" s="664">
        <v>14</v>
      </c>
      <c r="N16" s="665">
        <v>1313.9900000000002</v>
      </c>
    </row>
    <row r="17" spans="1:14" ht="14.4" customHeight="1" x14ac:dyDescent="0.3">
      <c r="A17" s="660" t="s">
        <v>577</v>
      </c>
      <c r="B17" s="661" t="s">
        <v>578</v>
      </c>
      <c r="C17" s="662" t="s">
        <v>582</v>
      </c>
      <c r="D17" s="663" t="s">
        <v>3249</v>
      </c>
      <c r="E17" s="662" t="s">
        <v>602</v>
      </c>
      <c r="F17" s="663" t="s">
        <v>3256</v>
      </c>
      <c r="G17" s="662" t="s">
        <v>628</v>
      </c>
      <c r="H17" s="662" t="s">
        <v>639</v>
      </c>
      <c r="I17" s="662" t="s">
        <v>639</v>
      </c>
      <c r="J17" s="662" t="s">
        <v>630</v>
      </c>
      <c r="K17" s="662" t="s">
        <v>640</v>
      </c>
      <c r="L17" s="664">
        <v>93.854166666666671</v>
      </c>
      <c r="M17" s="664">
        <v>36</v>
      </c>
      <c r="N17" s="665">
        <v>3378.75</v>
      </c>
    </row>
    <row r="18" spans="1:14" ht="14.4" customHeight="1" x14ac:dyDescent="0.3">
      <c r="A18" s="660" t="s">
        <v>577</v>
      </c>
      <c r="B18" s="661" t="s">
        <v>578</v>
      </c>
      <c r="C18" s="662" t="s">
        <v>582</v>
      </c>
      <c r="D18" s="663" t="s">
        <v>3249</v>
      </c>
      <c r="E18" s="662" t="s">
        <v>602</v>
      </c>
      <c r="F18" s="663" t="s">
        <v>3256</v>
      </c>
      <c r="G18" s="662" t="s">
        <v>628</v>
      </c>
      <c r="H18" s="662" t="s">
        <v>641</v>
      </c>
      <c r="I18" s="662" t="s">
        <v>642</v>
      </c>
      <c r="J18" s="662" t="s">
        <v>643</v>
      </c>
      <c r="K18" s="662" t="s">
        <v>644</v>
      </c>
      <c r="L18" s="664">
        <v>38.320000000000007</v>
      </c>
      <c r="M18" s="664">
        <v>1</v>
      </c>
      <c r="N18" s="665">
        <v>38.320000000000007</v>
      </c>
    </row>
    <row r="19" spans="1:14" ht="14.4" customHeight="1" x14ac:dyDescent="0.3">
      <c r="A19" s="660" t="s">
        <v>577</v>
      </c>
      <c r="B19" s="661" t="s">
        <v>578</v>
      </c>
      <c r="C19" s="662" t="s">
        <v>582</v>
      </c>
      <c r="D19" s="663" t="s">
        <v>3249</v>
      </c>
      <c r="E19" s="662" t="s">
        <v>602</v>
      </c>
      <c r="F19" s="663" t="s">
        <v>3256</v>
      </c>
      <c r="G19" s="662" t="s">
        <v>628</v>
      </c>
      <c r="H19" s="662" t="s">
        <v>645</v>
      </c>
      <c r="I19" s="662" t="s">
        <v>646</v>
      </c>
      <c r="J19" s="662" t="s">
        <v>647</v>
      </c>
      <c r="K19" s="662" t="s">
        <v>648</v>
      </c>
      <c r="L19" s="664">
        <v>47.67280180805453</v>
      </c>
      <c r="M19" s="664">
        <v>7</v>
      </c>
      <c r="N19" s="665">
        <v>333.70961265638169</v>
      </c>
    </row>
    <row r="20" spans="1:14" ht="14.4" customHeight="1" x14ac:dyDescent="0.3">
      <c r="A20" s="660" t="s">
        <v>577</v>
      </c>
      <c r="B20" s="661" t="s">
        <v>578</v>
      </c>
      <c r="C20" s="662" t="s">
        <v>582</v>
      </c>
      <c r="D20" s="663" t="s">
        <v>3249</v>
      </c>
      <c r="E20" s="662" t="s">
        <v>602</v>
      </c>
      <c r="F20" s="663" t="s">
        <v>3256</v>
      </c>
      <c r="G20" s="662" t="s">
        <v>628</v>
      </c>
      <c r="H20" s="662" t="s">
        <v>649</v>
      </c>
      <c r="I20" s="662" t="s">
        <v>650</v>
      </c>
      <c r="J20" s="662" t="s">
        <v>651</v>
      </c>
      <c r="K20" s="662" t="s">
        <v>652</v>
      </c>
      <c r="L20" s="664">
        <v>87.029206464428867</v>
      </c>
      <c r="M20" s="664">
        <v>3</v>
      </c>
      <c r="N20" s="665">
        <v>261.08761939328662</v>
      </c>
    </row>
    <row r="21" spans="1:14" ht="14.4" customHeight="1" x14ac:dyDescent="0.3">
      <c r="A21" s="660" t="s">
        <v>577</v>
      </c>
      <c r="B21" s="661" t="s">
        <v>578</v>
      </c>
      <c r="C21" s="662" t="s">
        <v>582</v>
      </c>
      <c r="D21" s="663" t="s">
        <v>3249</v>
      </c>
      <c r="E21" s="662" t="s">
        <v>602</v>
      </c>
      <c r="F21" s="663" t="s">
        <v>3256</v>
      </c>
      <c r="G21" s="662" t="s">
        <v>628</v>
      </c>
      <c r="H21" s="662" t="s">
        <v>653</v>
      </c>
      <c r="I21" s="662" t="s">
        <v>654</v>
      </c>
      <c r="J21" s="662" t="s">
        <v>655</v>
      </c>
      <c r="K21" s="662" t="s">
        <v>656</v>
      </c>
      <c r="L21" s="664">
        <v>96.820133568911857</v>
      </c>
      <c r="M21" s="664">
        <v>10</v>
      </c>
      <c r="N21" s="665">
        <v>968.20133568911854</v>
      </c>
    </row>
    <row r="22" spans="1:14" ht="14.4" customHeight="1" x14ac:dyDescent="0.3">
      <c r="A22" s="660" t="s">
        <v>577</v>
      </c>
      <c r="B22" s="661" t="s">
        <v>578</v>
      </c>
      <c r="C22" s="662" t="s">
        <v>582</v>
      </c>
      <c r="D22" s="663" t="s">
        <v>3249</v>
      </c>
      <c r="E22" s="662" t="s">
        <v>602</v>
      </c>
      <c r="F22" s="663" t="s">
        <v>3256</v>
      </c>
      <c r="G22" s="662" t="s">
        <v>628</v>
      </c>
      <c r="H22" s="662" t="s">
        <v>657</v>
      </c>
      <c r="I22" s="662" t="s">
        <v>658</v>
      </c>
      <c r="J22" s="662" t="s">
        <v>655</v>
      </c>
      <c r="K22" s="662" t="s">
        <v>659</v>
      </c>
      <c r="L22" s="664">
        <v>100.75976073108335</v>
      </c>
      <c r="M22" s="664">
        <v>44</v>
      </c>
      <c r="N22" s="665">
        <v>4433.429472167667</v>
      </c>
    </row>
    <row r="23" spans="1:14" ht="14.4" customHeight="1" x14ac:dyDescent="0.3">
      <c r="A23" s="660" t="s">
        <v>577</v>
      </c>
      <c r="B23" s="661" t="s">
        <v>578</v>
      </c>
      <c r="C23" s="662" t="s">
        <v>582</v>
      </c>
      <c r="D23" s="663" t="s">
        <v>3249</v>
      </c>
      <c r="E23" s="662" t="s">
        <v>602</v>
      </c>
      <c r="F23" s="663" t="s">
        <v>3256</v>
      </c>
      <c r="G23" s="662" t="s">
        <v>628</v>
      </c>
      <c r="H23" s="662" t="s">
        <v>660</v>
      </c>
      <c r="I23" s="662" t="s">
        <v>661</v>
      </c>
      <c r="J23" s="662" t="s">
        <v>662</v>
      </c>
      <c r="K23" s="662" t="s">
        <v>663</v>
      </c>
      <c r="L23" s="664">
        <v>166.46747118302426</v>
      </c>
      <c r="M23" s="664">
        <v>8</v>
      </c>
      <c r="N23" s="665">
        <v>1331.7397694641941</v>
      </c>
    </row>
    <row r="24" spans="1:14" ht="14.4" customHeight="1" x14ac:dyDescent="0.3">
      <c r="A24" s="660" t="s">
        <v>577</v>
      </c>
      <c r="B24" s="661" t="s">
        <v>578</v>
      </c>
      <c r="C24" s="662" t="s">
        <v>582</v>
      </c>
      <c r="D24" s="663" t="s">
        <v>3249</v>
      </c>
      <c r="E24" s="662" t="s">
        <v>602</v>
      </c>
      <c r="F24" s="663" t="s">
        <v>3256</v>
      </c>
      <c r="G24" s="662" t="s">
        <v>628</v>
      </c>
      <c r="H24" s="662" t="s">
        <v>664</v>
      </c>
      <c r="I24" s="662" t="s">
        <v>665</v>
      </c>
      <c r="J24" s="662" t="s">
        <v>666</v>
      </c>
      <c r="K24" s="662" t="s">
        <v>667</v>
      </c>
      <c r="L24" s="664">
        <v>86.025831945933632</v>
      </c>
      <c r="M24" s="664">
        <v>3</v>
      </c>
      <c r="N24" s="665">
        <v>258.07749583780088</v>
      </c>
    </row>
    <row r="25" spans="1:14" ht="14.4" customHeight="1" x14ac:dyDescent="0.3">
      <c r="A25" s="660" t="s">
        <v>577</v>
      </c>
      <c r="B25" s="661" t="s">
        <v>578</v>
      </c>
      <c r="C25" s="662" t="s">
        <v>582</v>
      </c>
      <c r="D25" s="663" t="s">
        <v>3249</v>
      </c>
      <c r="E25" s="662" t="s">
        <v>602</v>
      </c>
      <c r="F25" s="663" t="s">
        <v>3256</v>
      </c>
      <c r="G25" s="662" t="s">
        <v>628</v>
      </c>
      <c r="H25" s="662" t="s">
        <v>668</v>
      </c>
      <c r="I25" s="662" t="s">
        <v>669</v>
      </c>
      <c r="J25" s="662" t="s">
        <v>670</v>
      </c>
      <c r="K25" s="662" t="s">
        <v>671</v>
      </c>
      <c r="L25" s="664">
        <v>65.233333333333348</v>
      </c>
      <c r="M25" s="664">
        <v>3</v>
      </c>
      <c r="N25" s="665">
        <v>195.70000000000005</v>
      </c>
    </row>
    <row r="26" spans="1:14" ht="14.4" customHeight="1" x14ac:dyDescent="0.3">
      <c r="A26" s="660" t="s">
        <v>577</v>
      </c>
      <c r="B26" s="661" t="s">
        <v>578</v>
      </c>
      <c r="C26" s="662" t="s">
        <v>582</v>
      </c>
      <c r="D26" s="663" t="s">
        <v>3249</v>
      </c>
      <c r="E26" s="662" t="s">
        <v>602</v>
      </c>
      <c r="F26" s="663" t="s">
        <v>3256</v>
      </c>
      <c r="G26" s="662" t="s">
        <v>628</v>
      </c>
      <c r="H26" s="662" t="s">
        <v>672</v>
      </c>
      <c r="I26" s="662" t="s">
        <v>673</v>
      </c>
      <c r="J26" s="662" t="s">
        <v>674</v>
      </c>
      <c r="K26" s="662" t="s">
        <v>675</v>
      </c>
      <c r="L26" s="664">
        <v>81.282138059406478</v>
      </c>
      <c r="M26" s="664">
        <v>73</v>
      </c>
      <c r="N26" s="665">
        <v>5933.5960783366727</v>
      </c>
    </row>
    <row r="27" spans="1:14" ht="14.4" customHeight="1" x14ac:dyDescent="0.3">
      <c r="A27" s="660" t="s">
        <v>577</v>
      </c>
      <c r="B27" s="661" t="s">
        <v>578</v>
      </c>
      <c r="C27" s="662" t="s">
        <v>582</v>
      </c>
      <c r="D27" s="663" t="s">
        <v>3249</v>
      </c>
      <c r="E27" s="662" t="s">
        <v>602</v>
      </c>
      <c r="F27" s="663" t="s">
        <v>3256</v>
      </c>
      <c r="G27" s="662" t="s">
        <v>628</v>
      </c>
      <c r="H27" s="662" t="s">
        <v>676</v>
      </c>
      <c r="I27" s="662" t="s">
        <v>677</v>
      </c>
      <c r="J27" s="662" t="s">
        <v>678</v>
      </c>
      <c r="K27" s="662" t="s">
        <v>679</v>
      </c>
      <c r="L27" s="664">
        <v>135.39001245429361</v>
      </c>
      <c r="M27" s="664">
        <v>1</v>
      </c>
      <c r="N27" s="665">
        <v>135.39001245429361</v>
      </c>
    </row>
    <row r="28" spans="1:14" ht="14.4" customHeight="1" x14ac:dyDescent="0.3">
      <c r="A28" s="660" t="s">
        <v>577</v>
      </c>
      <c r="B28" s="661" t="s">
        <v>578</v>
      </c>
      <c r="C28" s="662" t="s">
        <v>582</v>
      </c>
      <c r="D28" s="663" t="s">
        <v>3249</v>
      </c>
      <c r="E28" s="662" t="s">
        <v>602</v>
      </c>
      <c r="F28" s="663" t="s">
        <v>3256</v>
      </c>
      <c r="G28" s="662" t="s">
        <v>628</v>
      </c>
      <c r="H28" s="662" t="s">
        <v>680</v>
      </c>
      <c r="I28" s="662" t="s">
        <v>681</v>
      </c>
      <c r="J28" s="662" t="s">
        <v>682</v>
      </c>
      <c r="K28" s="662" t="s">
        <v>683</v>
      </c>
      <c r="L28" s="664">
        <v>65.989999999999995</v>
      </c>
      <c r="M28" s="664">
        <v>6</v>
      </c>
      <c r="N28" s="665">
        <v>395.94</v>
      </c>
    </row>
    <row r="29" spans="1:14" ht="14.4" customHeight="1" x14ac:dyDescent="0.3">
      <c r="A29" s="660" t="s">
        <v>577</v>
      </c>
      <c r="B29" s="661" t="s">
        <v>578</v>
      </c>
      <c r="C29" s="662" t="s">
        <v>582</v>
      </c>
      <c r="D29" s="663" t="s">
        <v>3249</v>
      </c>
      <c r="E29" s="662" t="s">
        <v>602</v>
      </c>
      <c r="F29" s="663" t="s">
        <v>3256</v>
      </c>
      <c r="G29" s="662" t="s">
        <v>628</v>
      </c>
      <c r="H29" s="662" t="s">
        <v>684</v>
      </c>
      <c r="I29" s="662" t="s">
        <v>685</v>
      </c>
      <c r="J29" s="662" t="s">
        <v>686</v>
      </c>
      <c r="K29" s="662" t="s">
        <v>687</v>
      </c>
      <c r="L29" s="664">
        <v>28.211938059837809</v>
      </c>
      <c r="M29" s="664">
        <v>15</v>
      </c>
      <c r="N29" s="665">
        <v>423.17907089756716</v>
      </c>
    </row>
    <row r="30" spans="1:14" ht="14.4" customHeight="1" x14ac:dyDescent="0.3">
      <c r="A30" s="660" t="s">
        <v>577</v>
      </c>
      <c r="B30" s="661" t="s">
        <v>578</v>
      </c>
      <c r="C30" s="662" t="s">
        <v>582</v>
      </c>
      <c r="D30" s="663" t="s">
        <v>3249</v>
      </c>
      <c r="E30" s="662" t="s">
        <v>602</v>
      </c>
      <c r="F30" s="663" t="s">
        <v>3256</v>
      </c>
      <c r="G30" s="662" t="s">
        <v>628</v>
      </c>
      <c r="H30" s="662" t="s">
        <v>688</v>
      </c>
      <c r="I30" s="662" t="s">
        <v>689</v>
      </c>
      <c r="J30" s="662" t="s">
        <v>690</v>
      </c>
      <c r="K30" s="662" t="s">
        <v>691</v>
      </c>
      <c r="L30" s="664">
        <v>89.209751892062897</v>
      </c>
      <c r="M30" s="664">
        <v>1</v>
      </c>
      <c r="N30" s="665">
        <v>89.209751892062897</v>
      </c>
    </row>
    <row r="31" spans="1:14" ht="14.4" customHeight="1" x14ac:dyDescent="0.3">
      <c r="A31" s="660" t="s">
        <v>577</v>
      </c>
      <c r="B31" s="661" t="s">
        <v>578</v>
      </c>
      <c r="C31" s="662" t="s">
        <v>582</v>
      </c>
      <c r="D31" s="663" t="s">
        <v>3249</v>
      </c>
      <c r="E31" s="662" t="s">
        <v>602</v>
      </c>
      <c r="F31" s="663" t="s">
        <v>3256</v>
      </c>
      <c r="G31" s="662" t="s">
        <v>628</v>
      </c>
      <c r="H31" s="662" t="s">
        <v>692</v>
      </c>
      <c r="I31" s="662" t="s">
        <v>693</v>
      </c>
      <c r="J31" s="662" t="s">
        <v>694</v>
      </c>
      <c r="K31" s="662" t="s">
        <v>648</v>
      </c>
      <c r="L31" s="664">
        <v>40.709906514421355</v>
      </c>
      <c r="M31" s="664">
        <v>14</v>
      </c>
      <c r="N31" s="665">
        <v>569.93869120189902</v>
      </c>
    </row>
    <row r="32" spans="1:14" ht="14.4" customHeight="1" x14ac:dyDescent="0.3">
      <c r="A32" s="660" t="s">
        <v>577</v>
      </c>
      <c r="B32" s="661" t="s">
        <v>578</v>
      </c>
      <c r="C32" s="662" t="s">
        <v>582</v>
      </c>
      <c r="D32" s="663" t="s">
        <v>3249</v>
      </c>
      <c r="E32" s="662" t="s">
        <v>602</v>
      </c>
      <c r="F32" s="663" t="s">
        <v>3256</v>
      </c>
      <c r="G32" s="662" t="s">
        <v>628</v>
      </c>
      <c r="H32" s="662" t="s">
        <v>695</v>
      </c>
      <c r="I32" s="662" t="s">
        <v>696</v>
      </c>
      <c r="J32" s="662" t="s">
        <v>694</v>
      </c>
      <c r="K32" s="662" t="s">
        <v>697</v>
      </c>
      <c r="L32" s="664">
        <v>77.643333333333331</v>
      </c>
      <c r="M32" s="664">
        <v>9</v>
      </c>
      <c r="N32" s="665">
        <v>698.79</v>
      </c>
    </row>
    <row r="33" spans="1:14" ht="14.4" customHeight="1" x14ac:dyDescent="0.3">
      <c r="A33" s="660" t="s">
        <v>577</v>
      </c>
      <c r="B33" s="661" t="s">
        <v>578</v>
      </c>
      <c r="C33" s="662" t="s">
        <v>582</v>
      </c>
      <c r="D33" s="663" t="s">
        <v>3249</v>
      </c>
      <c r="E33" s="662" t="s">
        <v>602</v>
      </c>
      <c r="F33" s="663" t="s">
        <v>3256</v>
      </c>
      <c r="G33" s="662" t="s">
        <v>628</v>
      </c>
      <c r="H33" s="662" t="s">
        <v>698</v>
      </c>
      <c r="I33" s="662" t="s">
        <v>699</v>
      </c>
      <c r="J33" s="662" t="s">
        <v>700</v>
      </c>
      <c r="K33" s="662" t="s">
        <v>701</v>
      </c>
      <c r="L33" s="664">
        <v>61.704999999999998</v>
      </c>
      <c r="M33" s="664">
        <v>4</v>
      </c>
      <c r="N33" s="665">
        <v>246.82</v>
      </c>
    </row>
    <row r="34" spans="1:14" ht="14.4" customHeight="1" x14ac:dyDescent="0.3">
      <c r="A34" s="660" t="s">
        <v>577</v>
      </c>
      <c r="B34" s="661" t="s">
        <v>578</v>
      </c>
      <c r="C34" s="662" t="s">
        <v>582</v>
      </c>
      <c r="D34" s="663" t="s">
        <v>3249</v>
      </c>
      <c r="E34" s="662" t="s">
        <v>602</v>
      </c>
      <c r="F34" s="663" t="s">
        <v>3256</v>
      </c>
      <c r="G34" s="662" t="s">
        <v>628</v>
      </c>
      <c r="H34" s="662" t="s">
        <v>702</v>
      </c>
      <c r="I34" s="662" t="s">
        <v>703</v>
      </c>
      <c r="J34" s="662" t="s">
        <v>704</v>
      </c>
      <c r="K34" s="662" t="s">
        <v>705</v>
      </c>
      <c r="L34" s="664">
        <v>36.530000678341771</v>
      </c>
      <c r="M34" s="664">
        <v>1</v>
      </c>
      <c r="N34" s="665">
        <v>36.530000678341771</v>
      </c>
    </row>
    <row r="35" spans="1:14" ht="14.4" customHeight="1" x14ac:dyDescent="0.3">
      <c r="A35" s="660" t="s">
        <v>577</v>
      </c>
      <c r="B35" s="661" t="s">
        <v>578</v>
      </c>
      <c r="C35" s="662" t="s">
        <v>582</v>
      </c>
      <c r="D35" s="663" t="s">
        <v>3249</v>
      </c>
      <c r="E35" s="662" t="s">
        <v>602</v>
      </c>
      <c r="F35" s="663" t="s">
        <v>3256</v>
      </c>
      <c r="G35" s="662" t="s">
        <v>628</v>
      </c>
      <c r="H35" s="662" t="s">
        <v>706</v>
      </c>
      <c r="I35" s="662" t="s">
        <v>707</v>
      </c>
      <c r="J35" s="662" t="s">
        <v>704</v>
      </c>
      <c r="K35" s="662" t="s">
        <v>708</v>
      </c>
      <c r="L35" s="664">
        <v>52.980000393523667</v>
      </c>
      <c r="M35" s="664">
        <v>5</v>
      </c>
      <c r="N35" s="665">
        <v>264.90000196761832</v>
      </c>
    </row>
    <row r="36" spans="1:14" ht="14.4" customHeight="1" x14ac:dyDescent="0.3">
      <c r="A36" s="660" t="s">
        <v>577</v>
      </c>
      <c r="B36" s="661" t="s">
        <v>578</v>
      </c>
      <c r="C36" s="662" t="s">
        <v>582</v>
      </c>
      <c r="D36" s="663" t="s">
        <v>3249</v>
      </c>
      <c r="E36" s="662" t="s">
        <v>602</v>
      </c>
      <c r="F36" s="663" t="s">
        <v>3256</v>
      </c>
      <c r="G36" s="662" t="s">
        <v>628</v>
      </c>
      <c r="H36" s="662" t="s">
        <v>709</v>
      </c>
      <c r="I36" s="662" t="s">
        <v>710</v>
      </c>
      <c r="J36" s="662" t="s">
        <v>711</v>
      </c>
      <c r="K36" s="662" t="s">
        <v>712</v>
      </c>
      <c r="L36" s="664">
        <v>65.232499999999959</v>
      </c>
      <c r="M36" s="664">
        <v>4</v>
      </c>
      <c r="N36" s="665">
        <v>260.92999999999984</v>
      </c>
    </row>
    <row r="37" spans="1:14" ht="14.4" customHeight="1" x14ac:dyDescent="0.3">
      <c r="A37" s="660" t="s">
        <v>577</v>
      </c>
      <c r="B37" s="661" t="s">
        <v>578</v>
      </c>
      <c r="C37" s="662" t="s">
        <v>582</v>
      </c>
      <c r="D37" s="663" t="s">
        <v>3249</v>
      </c>
      <c r="E37" s="662" t="s">
        <v>602</v>
      </c>
      <c r="F37" s="663" t="s">
        <v>3256</v>
      </c>
      <c r="G37" s="662" t="s">
        <v>628</v>
      </c>
      <c r="H37" s="662" t="s">
        <v>713</v>
      </c>
      <c r="I37" s="662" t="s">
        <v>714</v>
      </c>
      <c r="J37" s="662" t="s">
        <v>715</v>
      </c>
      <c r="K37" s="662" t="s">
        <v>667</v>
      </c>
      <c r="L37" s="664">
        <v>66.147031539546276</v>
      </c>
      <c r="M37" s="664">
        <v>43</v>
      </c>
      <c r="N37" s="665">
        <v>2844.32235620049</v>
      </c>
    </row>
    <row r="38" spans="1:14" ht="14.4" customHeight="1" x14ac:dyDescent="0.3">
      <c r="A38" s="660" t="s">
        <v>577</v>
      </c>
      <c r="B38" s="661" t="s">
        <v>578</v>
      </c>
      <c r="C38" s="662" t="s">
        <v>582</v>
      </c>
      <c r="D38" s="663" t="s">
        <v>3249</v>
      </c>
      <c r="E38" s="662" t="s">
        <v>602</v>
      </c>
      <c r="F38" s="663" t="s">
        <v>3256</v>
      </c>
      <c r="G38" s="662" t="s">
        <v>628</v>
      </c>
      <c r="H38" s="662" t="s">
        <v>716</v>
      </c>
      <c r="I38" s="662" t="s">
        <v>717</v>
      </c>
      <c r="J38" s="662" t="s">
        <v>718</v>
      </c>
      <c r="K38" s="662" t="s">
        <v>719</v>
      </c>
      <c r="L38" s="664">
        <v>73.589999999999975</v>
      </c>
      <c r="M38" s="664">
        <v>1</v>
      </c>
      <c r="N38" s="665">
        <v>73.589999999999975</v>
      </c>
    </row>
    <row r="39" spans="1:14" ht="14.4" customHeight="1" x14ac:dyDescent="0.3">
      <c r="A39" s="660" t="s">
        <v>577</v>
      </c>
      <c r="B39" s="661" t="s">
        <v>578</v>
      </c>
      <c r="C39" s="662" t="s">
        <v>582</v>
      </c>
      <c r="D39" s="663" t="s">
        <v>3249</v>
      </c>
      <c r="E39" s="662" t="s">
        <v>602</v>
      </c>
      <c r="F39" s="663" t="s">
        <v>3256</v>
      </c>
      <c r="G39" s="662" t="s">
        <v>628</v>
      </c>
      <c r="H39" s="662" t="s">
        <v>720</v>
      </c>
      <c r="I39" s="662" t="s">
        <v>721</v>
      </c>
      <c r="J39" s="662" t="s">
        <v>722</v>
      </c>
      <c r="K39" s="662" t="s">
        <v>723</v>
      </c>
      <c r="L39" s="664">
        <v>58.643999999999991</v>
      </c>
      <c r="M39" s="664">
        <v>10</v>
      </c>
      <c r="N39" s="665">
        <v>586.43999999999994</v>
      </c>
    </row>
    <row r="40" spans="1:14" ht="14.4" customHeight="1" x14ac:dyDescent="0.3">
      <c r="A40" s="660" t="s">
        <v>577</v>
      </c>
      <c r="B40" s="661" t="s">
        <v>578</v>
      </c>
      <c r="C40" s="662" t="s">
        <v>582</v>
      </c>
      <c r="D40" s="663" t="s">
        <v>3249</v>
      </c>
      <c r="E40" s="662" t="s">
        <v>602</v>
      </c>
      <c r="F40" s="663" t="s">
        <v>3256</v>
      </c>
      <c r="G40" s="662" t="s">
        <v>628</v>
      </c>
      <c r="H40" s="662" t="s">
        <v>724</v>
      </c>
      <c r="I40" s="662" t="s">
        <v>725</v>
      </c>
      <c r="J40" s="662" t="s">
        <v>726</v>
      </c>
      <c r="K40" s="662" t="s">
        <v>727</v>
      </c>
      <c r="L40" s="664">
        <v>57.729191144813839</v>
      </c>
      <c r="M40" s="664">
        <v>9</v>
      </c>
      <c r="N40" s="665">
        <v>519.56272030332457</v>
      </c>
    </row>
    <row r="41" spans="1:14" ht="14.4" customHeight="1" x14ac:dyDescent="0.3">
      <c r="A41" s="660" t="s">
        <v>577</v>
      </c>
      <c r="B41" s="661" t="s">
        <v>578</v>
      </c>
      <c r="C41" s="662" t="s">
        <v>582</v>
      </c>
      <c r="D41" s="663" t="s">
        <v>3249</v>
      </c>
      <c r="E41" s="662" t="s">
        <v>602</v>
      </c>
      <c r="F41" s="663" t="s">
        <v>3256</v>
      </c>
      <c r="G41" s="662" t="s">
        <v>628</v>
      </c>
      <c r="H41" s="662" t="s">
        <v>728</v>
      </c>
      <c r="I41" s="662" t="s">
        <v>729</v>
      </c>
      <c r="J41" s="662" t="s">
        <v>730</v>
      </c>
      <c r="K41" s="662" t="s">
        <v>731</v>
      </c>
      <c r="L41" s="664">
        <v>41.389915323851284</v>
      </c>
      <c r="M41" s="664">
        <v>8</v>
      </c>
      <c r="N41" s="665">
        <v>331.11932259081027</v>
      </c>
    </row>
    <row r="42" spans="1:14" ht="14.4" customHeight="1" x14ac:dyDescent="0.3">
      <c r="A42" s="660" t="s">
        <v>577</v>
      </c>
      <c r="B42" s="661" t="s">
        <v>578</v>
      </c>
      <c r="C42" s="662" t="s">
        <v>582</v>
      </c>
      <c r="D42" s="663" t="s">
        <v>3249</v>
      </c>
      <c r="E42" s="662" t="s">
        <v>602</v>
      </c>
      <c r="F42" s="663" t="s">
        <v>3256</v>
      </c>
      <c r="G42" s="662" t="s">
        <v>628</v>
      </c>
      <c r="H42" s="662" t="s">
        <v>732</v>
      </c>
      <c r="I42" s="662" t="s">
        <v>733</v>
      </c>
      <c r="J42" s="662" t="s">
        <v>734</v>
      </c>
      <c r="K42" s="662" t="s">
        <v>735</v>
      </c>
      <c r="L42" s="664">
        <v>63.129916338904998</v>
      </c>
      <c r="M42" s="664">
        <v>22</v>
      </c>
      <c r="N42" s="665">
        <v>1388.85815945591</v>
      </c>
    </row>
    <row r="43" spans="1:14" ht="14.4" customHeight="1" x14ac:dyDescent="0.3">
      <c r="A43" s="660" t="s">
        <v>577</v>
      </c>
      <c r="B43" s="661" t="s">
        <v>578</v>
      </c>
      <c r="C43" s="662" t="s">
        <v>582</v>
      </c>
      <c r="D43" s="663" t="s">
        <v>3249</v>
      </c>
      <c r="E43" s="662" t="s">
        <v>602</v>
      </c>
      <c r="F43" s="663" t="s">
        <v>3256</v>
      </c>
      <c r="G43" s="662" t="s">
        <v>628</v>
      </c>
      <c r="H43" s="662" t="s">
        <v>736</v>
      </c>
      <c r="I43" s="662" t="s">
        <v>737</v>
      </c>
      <c r="J43" s="662" t="s">
        <v>738</v>
      </c>
      <c r="K43" s="662" t="s">
        <v>739</v>
      </c>
      <c r="L43" s="664">
        <v>244.48555714995643</v>
      </c>
      <c r="M43" s="664">
        <v>22</v>
      </c>
      <c r="N43" s="665">
        <v>5378.6822572990413</v>
      </c>
    </row>
    <row r="44" spans="1:14" ht="14.4" customHeight="1" x14ac:dyDescent="0.3">
      <c r="A44" s="660" t="s">
        <v>577</v>
      </c>
      <c r="B44" s="661" t="s">
        <v>578</v>
      </c>
      <c r="C44" s="662" t="s">
        <v>582</v>
      </c>
      <c r="D44" s="663" t="s">
        <v>3249</v>
      </c>
      <c r="E44" s="662" t="s">
        <v>602</v>
      </c>
      <c r="F44" s="663" t="s">
        <v>3256</v>
      </c>
      <c r="G44" s="662" t="s">
        <v>628</v>
      </c>
      <c r="H44" s="662" t="s">
        <v>740</v>
      </c>
      <c r="I44" s="662" t="s">
        <v>741</v>
      </c>
      <c r="J44" s="662" t="s">
        <v>742</v>
      </c>
      <c r="K44" s="662" t="s">
        <v>743</v>
      </c>
      <c r="L44" s="664">
        <v>144.70981065385956</v>
      </c>
      <c r="M44" s="664">
        <v>8</v>
      </c>
      <c r="N44" s="665">
        <v>1157.6784852308765</v>
      </c>
    </row>
    <row r="45" spans="1:14" ht="14.4" customHeight="1" x14ac:dyDescent="0.3">
      <c r="A45" s="660" t="s">
        <v>577</v>
      </c>
      <c r="B45" s="661" t="s">
        <v>578</v>
      </c>
      <c r="C45" s="662" t="s">
        <v>582</v>
      </c>
      <c r="D45" s="663" t="s">
        <v>3249</v>
      </c>
      <c r="E45" s="662" t="s">
        <v>602</v>
      </c>
      <c r="F45" s="663" t="s">
        <v>3256</v>
      </c>
      <c r="G45" s="662" t="s">
        <v>628</v>
      </c>
      <c r="H45" s="662" t="s">
        <v>744</v>
      </c>
      <c r="I45" s="662" t="s">
        <v>745</v>
      </c>
      <c r="J45" s="662" t="s">
        <v>746</v>
      </c>
      <c r="K45" s="662" t="s">
        <v>747</v>
      </c>
      <c r="L45" s="664">
        <v>618.78002270647062</v>
      </c>
      <c r="M45" s="664">
        <v>2</v>
      </c>
      <c r="N45" s="665">
        <v>1237.5600454129412</v>
      </c>
    </row>
    <row r="46" spans="1:14" ht="14.4" customHeight="1" x14ac:dyDescent="0.3">
      <c r="A46" s="660" t="s">
        <v>577</v>
      </c>
      <c r="B46" s="661" t="s">
        <v>578</v>
      </c>
      <c r="C46" s="662" t="s">
        <v>582</v>
      </c>
      <c r="D46" s="663" t="s">
        <v>3249</v>
      </c>
      <c r="E46" s="662" t="s">
        <v>602</v>
      </c>
      <c r="F46" s="663" t="s">
        <v>3256</v>
      </c>
      <c r="G46" s="662" t="s">
        <v>628</v>
      </c>
      <c r="H46" s="662" t="s">
        <v>748</v>
      </c>
      <c r="I46" s="662" t="s">
        <v>749</v>
      </c>
      <c r="J46" s="662" t="s">
        <v>750</v>
      </c>
      <c r="K46" s="662" t="s">
        <v>751</v>
      </c>
      <c r="L46" s="664">
        <v>283.7064774295556</v>
      </c>
      <c r="M46" s="664">
        <v>15</v>
      </c>
      <c r="N46" s="665">
        <v>4255.5971614433338</v>
      </c>
    </row>
    <row r="47" spans="1:14" ht="14.4" customHeight="1" x14ac:dyDescent="0.3">
      <c r="A47" s="660" t="s">
        <v>577</v>
      </c>
      <c r="B47" s="661" t="s">
        <v>578</v>
      </c>
      <c r="C47" s="662" t="s">
        <v>582</v>
      </c>
      <c r="D47" s="663" t="s">
        <v>3249</v>
      </c>
      <c r="E47" s="662" t="s">
        <v>602</v>
      </c>
      <c r="F47" s="663" t="s">
        <v>3256</v>
      </c>
      <c r="G47" s="662" t="s">
        <v>628</v>
      </c>
      <c r="H47" s="662" t="s">
        <v>752</v>
      </c>
      <c r="I47" s="662" t="s">
        <v>753</v>
      </c>
      <c r="J47" s="662" t="s">
        <v>754</v>
      </c>
      <c r="K47" s="662" t="s">
        <v>755</v>
      </c>
      <c r="L47" s="664">
        <v>40.349926586752865</v>
      </c>
      <c r="M47" s="664">
        <v>1</v>
      </c>
      <c r="N47" s="665">
        <v>40.349926586752865</v>
      </c>
    </row>
    <row r="48" spans="1:14" ht="14.4" customHeight="1" x14ac:dyDescent="0.3">
      <c r="A48" s="660" t="s">
        <v>577</v>
      </c>
      <c r="B48" s="661" t="s">
        <v>578</v>
      </c>
      <c r="C48" s="662" t="s">
        <v>582</v>
      </c>
      <c r="D48" s="663" t="s">
        <v>3249</v>
      </c>
      <c r="E48" s="662" t="s">
        <v>602</v>
      </c>
      <c r="F48" s="663" t="s">
        <v>3256</v>
      </c>
      <c r="G48" s="662" t="s">
        <v>628</v>
      </c>
      <c r="H48" s="662" t="s">
        <v>756</v>
      </c>
      <c r="I48" s="662" t="s">
        <v>757</v>
      </c>
      <c r="J48" s="662" t="s">
        <v>758</v>
      </c>
      <c r="K48" s="662" t="s">
        <v>759</v>
      </c>
      <c r="L48" s="664">
        <v>127.57500000000002</v>
      </c>
      <c r="M48" s="664">
        <v>2</v>
      </c>
      <c r="N48" s="665">
        <v>255.15000000000003</v>
      </c>
    </row>
    <row r="49" spans="1:14" ht="14.4" customHeight="1" x14ac:dyDescent="0.3">
      <c r="A49" s="660" t="s">
        <v>577</v>
      </c>
      <c r="B49" s="661" t="s">
        <v>578</v>
      </c>
      <c r="C49" s="662" t="s">
        <v>582</v>
      </c>
      <c r="D49" s="663" t="s">
        <v>3249</v>
      </c>
      <c r="E49" s="662" t="s">
        <v>602</v>
      </c>
      <c r="F49" s="663" t="s">
        <v>3256</v>
      </c>
      <c r="G49" s="662" t="s">
        <v>628</v>
      </c>
      <c r="H49" s="662" t="s">
        <v>760</v>
      </c>
      <c r="I49" s="662" t="s">
        <v>761</v>
      </c>
      <c r="J49" s="662" t="s">
        <v>762</v>
      </c>
      <c r="K49" s="662" t="s">
        <v>763</v>
      </c>
      <c r="L49" s="664">
        <v>125.86999999999996</v>
      </c>
      <c r="M49" s="664">
        <v>1</v>
      </c>
      <c r="N49" s="665">
        <v>125.86999999999996</v>
      </c>
    </row>
    <row r="50" spans="1:14" ht="14.4" customHeight="1" x14ac:dyDescent="0.3">
      <c r="A50" s="660" t="s">
        <v>577</v>
      </c>
      <c r="B50" s="661" t="s">
        <v>578</v>
      </c>
      <c r="C50" s="662" t="s">
        <v>582</v>
      </c>
      <c r="D50" s="663" t="s">
        <v>3249</v>
      </c>
      <c r="E50" s="662" t="s">
        <v>602</v>
      </c>
      <c r="F50" s="663" t="s">
        <v>3256</v>
      </c>
      <c r="G50" s="662" t="s">
        <v>628</v>
      </c>
      <c r="H50" s="662" t="s">
        <v>764</v>
      </c>
      <c r="I50" s="662" t="s">
        <v>765</v>
      </c>
      <c r="J50" s="662" t="s">
        <v>766</v>
      </c>
      <c r="K50" s="662" t="s">
        <v>767</v>
      </c>
      <c r="L50" s="664">
        <v>93.174999999999983</v>
      </c>
      <c r="M50" s="664">
        <v>4</v>
      </c>
      <c r="N50" s="665">
        <v>372.69999999999993</v>
      </c>
    </row>
    <row r="51" spans="1:14" ht="14.4" customHeight="1" x14ac:dyDescent="0.3">
      <c r="A51" s="660" t="s">
        <v>577</v>
      </c>
      <c r="B51" s="661" t="s">
        <v>578</v>
      </c>
      <c r="C51" s="662" t="s">
        <v>582</v>
      </c>
      <c r="D51" s="663" t="s">
        <v>3249</v>
      </c>
      <c r="E51" s="662" t="s">
        <v>602</v>
      </c>
      <c r="F51" s="663" t="s">
        <v>3256</v>
      </c>
      <c r="G51" s="662" t="s">
        <v>628</v>
      </c>
      <c r="H51" s="662" t="s">
        <v>768</v>
      </c>
      <c r="I51" s="662" t="s">
        <v>769</v>
      </c>
      <c r="J51" s="662" t="s">
        <v>770</v>
      </c>
      <c r="K51" s="662" t="s">
        <v>771</v>
      </c>
      <c r="L51" s="664">
        <v>188.02142857142857</v>
      </c>
      <c r="M51" s="664">
        <v>7</v>
      </c>
      <c r="N51" s="665">
        <v>1316.15</v>
      </c>
    </row>
    <row r="52" spans="1:14" ht="14.4" customHeight="1" x14ac:dyDescent="0.3">
      <c r="A52" s="660" t="s">
        <v>577</v>
      </c>
      <c r="B52" s="661" t="s">
        <v>578</v>
      </c>
      <c r="C52" s="662" t="s">
        <v>582</v>
      </c>
      <c r="D52" s="663" t="s">
        <v>3249</v>
      </c>
      <c r="E52" s="662" t="s">
        <v>602</v>
      </c>
      <c r="F52" s="663" t="s">
        <v>3256</v>
      </c>
      <c r="G52" s="662" t="s">
        <v>628</v>
      </c>
      <c r="H52" s="662" t="s">
        <v>772</v>
      </c>
      <c r="I52" s="662" t="s">
        <v>773</v>
      </c>
      <c r="J52" s="662" t="s">
        <v>774</v>
      </c>
      <c r="K52" s="662" t="s">
        <v>775</v>
      </c>
      <c r="L52" s="664">
        <v>103.55233952448098</v>
      </c>
      <c r="M52" s="664">
        <v>4</v>
      </c>
      <c r="N52" s="665">
        <v>414.20935809792394</v>
      </c>
    </row>
    <row r="53" spans="1:14" ht="14.4" customHeight="1" x14ac:dyDescent="0.3">
      <c r="A53" s="660" t="s">
        <v>577</v>
      </c>
      <c r="B53" s="661" t="s">
        <v>578</v>
      </c>
      <c r="C53" s="662" t="s">
        <v>582</v>
      </c>
      <c r="D53" s="663" t="s">
        <v>3249</v>
      </c>
      <c r="E53" s="662" t="s">
        <v>602</v>
      </c>
      <c r="F53" s="663" t="s">
        <v>3256</v>
      </c>
      <c r="G53" s="662" t="s">
        <v>628</v>
      </c>
      <c r="H53" s="662" t="s">
        <v>776</v>
      </c>
      <c r="I53" s="662" t="s">
        <v>776</v>
      </c>
      <c r="J53" s="662" t="s">
        <v>777</v>
      </c>
      <c r="K53" s="662" t="s">
        <v>778</v>
      </c>
      <c r="L53" s="664">
        <v>36.540407018869224</v>
      </c>
      <c r="M53" s="664">
        <v>114</v>
      </c>
      <c r="N53" s="665">
        <v>4165.6064001510913</v>
      </c>
    </row>
    <row r="54" spans="1:14" ht="14.4" customHeight="1" x14ac:dyDescent="0.3">
      <c r="A54" s="660" t="s">
        <v>577</v>
      </c>
      <c r="B54" s="661" t="s">
        <v>578</v>
      </c>
      <c r="C54" s="662" t="s">
        <v>582</v>
      </c>
      <c r="D54" s="663" t="s">
        <v>3249</v>
      </c>
      <c r="E54" s="662" t="s">
        <v>602</v>
      </c>
      <c r="F54" s="663" t="s">
        <v>3256</v>
      </c>
      <c r="G54" s="662" t="s">
        <v>628</v>
      </c>
      <c r="H54" s="662" t="s">
        <v>779</v>
      </c>
      <c r="I54" s="662" t="s">
        <v>780</v>
      </c>
      <c r="J54" s="662" t="s">
        <v>781</v>
      </c>
      <c r="K54" s="662" t="s">
        <v>782</v>
      </c>
      <c r="L54" s="664">
        <v>181.59956285550845</v>
      </c>
      <c r="M54" s="664">
        <v>27</v>
      </c>
      <c r="N54" s="665">
        <v>4903.1881970987279</v>
      </c>
    </row>
    <row r="55" spans="1:14" ht="14.4" customHeight="1" x14ac:dyDescent="0.3">
      <c r="A55" s="660" t="s">
        <v>577</v>
      </c>
      <c r="B55" s="661" t="s">
        <v>578</v>
      </c>
      <c r="C55" s="662" t="s">
        <v>582</v>
      </c>
      <c r="D55" s="663" t="s">
        <v>3249</v>
      </c>
      <c r="E55" s="662" t="s">
        <v>602</v>
      </c>
      <c r="F55" s="663" t="s">
        <v>3256</v>
      </c>
      <c r="G55" s="662" t="s">
        <v>628</v>
      </c>
      <c r="H55" s="662" t="s">
        <v>783</v>
      </c>
      <c r="I55" s="662" t="s">
        <v>784</v>
      </c>
      <c r="J55" s="662" t="s">
        <v>785</v>
      </c>
      <c r="K55" s="662" t="s">
        <v>786</v>
      </c>
      <c r="L55" s="664">
        <v>164.87999999999997</v>
      </c>
      <c r="M55" s="664">
        <v>1</v>
      </c>
      <c r="N55" s="665">
        <v>164.87999999999997</v>
      </c>
    </row>
    <row r="56" spans="1:14" ht="14.4" customHeight="1" x14ac:dyDescent="0.3">
      <c r="A56" s="660" t="s">
        <v>577</v>
      </c>
      <c r="B56" s="661" t="s">
        <v>578</v>
      </c>
      <c r="C56" s="662" t="s">
        <v>582</v>
      </c>
      <c r="D56" s="663" t="s">
        <v>3249</v>
      </c>
      <c r="E56" s="662" t="s">
        <v>602</v>
      </c>
      <c r="F56" s="663" t="s">
        <v>3256</v>
      </c>
      <c r="G56" s="662" t="s">
        <v>628</v>
      </c>
      <c r="H56" s="662" t="s">
        <v>787</v>
      </c>
      <c r="I56" s="662" t="s">
        <v>788</v>
      </c>
      <c r="J56" s="662" t="s">
        <v>789</v>
      </c>
      <c r="K56" s="662" t="s">
        <v>790</v>
      </c>
      <c r="L56" s="664">
        <v>77.290000000000006</v>
      </c>
      <c r="M56" s="664">
        <v>1</v>
      </c>
      <c r="N56" s="665">
        <v>77.290000000000006</v>
      </c>
    </row>
    <row r="57" spans="1:14" ht="14.4" customHeight="1" x14ac:dyDescent="0.3">
      <c r="A57" s="660" t="s">
        <v>577</v>
      </c>
      <c r="B57" s="661" t="s">
        <v>578</v>
      </c>
      <c r="C57" s="662" t="s">
        <v>582</v>
      </c>
      <c r="D57" s="663" t="s">
        <v>3249</v>
      </c>
      <c r="E57" s="662" t="s">
        <v>602</v>
      </c>
      <c r="F57" s="663" t="s">
        <v>3256</v>
      </c>
      <c r="G57" s="662" t="s">
        <v>628</v>
      </c>
      <c r="H57" s="662" t="s">
        <v>791</v>
      </c>
      <c r="I57" s="662" t="s">
        <v>792</v>
      </c>
      <c r="J57" s="662" t="s">
        <v>793</v>
      </c>
      <c r="K57" s="662" t="s">
        <v>794</v>
      </c>
      <c r="L57" s="664">
        <v>83.229974847917134</v>
      </c>
      <c r="M57" s="664">
        <v>2</v>
      </c>
      <c r="N57" s="665">
        <v>166.45994969583427</v>
      </c>
    </row>
    <row r="58" spans="1:14" ht="14.4" customHeight="1" x14ac:dyDescent="0.3">
      <c r="A58" s="660" t="s">
        <v>577</v>
      </c>
      <c r="B58" s="661" t="s">
        <v>578</v>
      </c>
      <c r="C58" s="662" t="s">
        <v>582</v>
      </c>
      <c r="D58" s="663" t="s">
        <v>3249</v>
      </c>
      <c r="E58" s="662" t="s">
        <v>602</v>
      </c>
      <c r="F58" s="663" t="s">
        <v>3256</v>
      </c>
      <c r="G58" s="662" t="s">
        <v>628</v>
      </c>
      <c r="H58" s="662" t="s">
        <v>795</v>
      </c>
      <c r="I58" s="662" t="s">
        <v>796</v>
      </c>
      <c r="J58" s="662" t="s">
        <v>797</v>
      </c>
      <c r="K58" s="662" t="s">
        <v>798</v>
      </c>
      <c r="L58" s="664">
        <v>45.050958189243154</v>
      </c>
      <c r="M58" s="664">
        <v>1</v>
      </c>
      <c r="N58" s="665">
        <v>45.050958189243154</v>
      </c>
    </row>
    <row r="59" spans="1:14" ht="14.4" customHeight="1" x14ac:dyDescent="0.3">
      <c r="A59" s="660" t="s">
        <v>577</v>
      </c>
      <c r="B59" s="661" t="s">
        <v>578</v>
      </c>
      <c r="C59" s="662" t="s">
        <v>582</v>
      </c>
      <c r="D59" s="663" t="s">
        <v>3249</v>
      </c>
      <c r="E59" s="662" t="s">
        <v>602</v>
      </c>
      <c r="F59" s="663" t="s">
        <v>3256</v>
      </c>
      <c r="G59" s="662" t="s">
        <v>628</v>
      </c>
      <c r="H59" s="662" t="s">
        <v>799</v>
      </c>
      <c r="I59" s="662" t="s">
        <v>800</v>
      </c>
      <c r="J59" s="662" t="s">
        <v>801</v>
      </c>
      <c r="K59" s="662" t="s">
        <v>802</v>
      </c>
      <c r="L59" s="664">
        <v>103.98</v>
      </c>
      <c r="M59" s="664">
        <v>1</v>
      </c>
      <c r="N59" s="665">
        <v>103.98</v>
      </c>
    </row>
    <row r="60" spans="1:14" ht="14.4" customHeight="1" x14ac:dyDescent="0.3">
      <c r="A60" s="660" t="s">
        <v>577</v>
      </c>
      <c r="B60" s="661" t="s">
        <v>578</v>
      </c>
      <c r="C60" s="662" t="s">
        <v>582</v>
      </c>
      <c r="D60" s="663" t="s">
        <v>3249</v>
      </c>
      <c r="E60" s="662" t="s">
        <v>602</v>
      </c>
      <c r="F60" s="663" t="s">
        <v>3256</v>
      </c>
      <c r="G60" s="662" t="s">
        <v>628</v>
      </c>
      <c r="H60" s="662" t="s">
        <v>803</v>
      </c>
      <c r="I60" s="662" t="s">
        <v>804</v>
      </c>
      <c r="J60" s="662" t="s">
        <v>805</v>
      </c>
      <c r="K60" s="662" t="s">
        <v>806</v>
      </c>
      <c r="L60" s="664">
        <v>328.86916681712574</v>
      </c>
      <c r="M60" s="664">
        <v>4</v>
      </c>
      <c r="N60" s="665">
        <v>1315.476667268503</v>
      </c>
    </row>
    <row r="61" spans="1:14" ht="14.4" customHeight="1" x14ac:dyDescent="0.3">
      <c r="A61" s="660" t="s">
        <v>577</v>
      </c>
      <c r="B61" s="661" t="s">
        <v>578</v>
      </c>
      <c r="C61" s="662" t="s">
        <v>582</v>
      </c>
      <c r="D61" s="663" t="s">
        <v>3249</v>
      </c>
      <c r="E61" s="662" t="s">
        <v>602</v>
      </c>
      <c r="F61" s="663" t="s">
        <v>3256</v>
      </c>
      <c r="G61" s="662" t="s">
        <v>628</v>
      </c>
      <c r="H61" s="662" t="s">
        <v>807</v>
      </c>
      <c r="I61" s="662" t="s">
        <v>808</v>
      </c>
      <c r="J61" s="662" t="s">
        <v>809</v>
      </c>
      <c r="K61" s="662" t="s">
        <v>806</v>
      </c>
      <c r="L61" s="664">
        <v>324.85000000000008</v>
      </c>
      <c r="M61" s="664">
        <v>2</v>
      </c>
      <c r="N61" s="665">
        <v>649.70000000000016</v>
      </c>
    </row>
    <row r="62" spans="1:14" ht="14.4" customHeight="1" x14ac:dyDescent="0.3">
      <c r="A62" s="660" t="s">
        <v>577</v>
      </c>
      <c r="B62" s="661" t="s">
        <v>578</v>
      </c>
      <c r="C62" s="662" t="s">
        <v>582</v>
      </c>
      <c r="D62" s="663" t="s">
        <v>3249</v>
      </c>
      <c r="E62" s="662" t="s">
        <v>602</v>
      </c>
      <c r="F62" s="663" t="s">
        <v>3256</v>
      </c>
      <c r="G62" s="662" t="s">
        <v>628</v>
      </c>
      <c r="H62" s="662" t="s">
        <v>810</v>
      </c>
      <c r="I62" s="662" t="s">
        <v>811</v>
      </c>
      <c r="J62" s="662" t="s">
        <v>812</v>
      </c>
      <c r="K62" s="662" t="s">
        <v>813</v>
      </c>
      <c r="L62" s="664">
        <v>63.31</v>
      </c>
      <c r="M62" s="664">
        <v>1</v>
      </c>
      <c r="N62" s="665">
        <v>63.31</v>
      </c>
    </row>
    <row r="63" spans="1:14" ht="14.4" customHeight="1" x14ac:dyDescent="0.3">
      <c r="A63" s="660" t="s">
        <v>577</v>
      </c>
      <c r="B63" s="661" t="s">
        <v>578</v>
      </c>
      <c r="C63" s="662" t="s">
        <v>582</v>
      </c>
      <c r="D63" s="663" t="s">
        <v>3249</v>
      </c>
      <c r="E63" s="662" t="s">
        <v>602</v>
      </c>
      <c r="F63" s="663" t="s">
        <v>3256</v>
      </c>
      <c r="G63" s="662" t="s">
        <v>628</v>
      </c>
      <c r="H63" s="662" t="s">
        <v>814</v>
      </c>
      <c r="I63" s="662" t="s">
        <v>815</v>
      </c>
      <c r="J63" s="662" t="s">
        <v>816</v>
      </c>
      <c r="K63" s="662" t="s">
        <v>813</v>
      </c>
      <c r="L63" s="664">
        <v>52.010000000000026</v>
      </c>
      <c r="M63" s="664">
        <v>1</v>
      </c>
      <c r="N63" s="665">
        <v>52.010000000000026</v>
      </c>
    </row>
    <row r="64" spans="1:14" ht="14.4" customHeight="1" x14ac:dyDescent="0.3">
      <c r="A64" s="660" t="s">
        <v>577</v>
      </c>
      <c r="B64" s="661" t="s">
        <v>578</v>
      </c>
      <c r="C64" s="662" t="s">
        <v>582</v>
      </c>
      <c r="D64" s="663" t="s">
        <v>3249</v>
      </c>
      <c r="E64" s="662" t="s">
        <v>602</v>
      </c>
      <c r="F64" s="663" t="s">
        <v>3256</v>
      </c>
      <c r="G64" s="662" t="s">
        <v>628</v>
      </c>
      <c r="H64" s="662" t="s">
        <v>817</v>
      </c>
      <c r="I64" s="662" t="s">
        <v>818</v>
      </c>
      <c r="J64" s="662" t="s">
        <v>819</v>
      </c>
      <c r="K64" s="662" t="s">
        <v>820</v>
      </c>
      <c r="L64" s="664">
        <v>55.515000000000015</v>
      </c>
      <c r="M64" s="664">
        <v>2</v>
      </c>
      <c r="N64" s="665">
        <v>111.03000000000003</v>
      </c>
    </row>
    <row r="65" spans="1:14" ht="14.4" customHeight="1" x14ac:dyDescent="0.3">
      <c r="A65" s="660" t="s">
        <v>577</v>
      </c>
      <c r="B65" s="661" t="s">
        <v>578</v>
      </c>
      <c r="C65" s="662" t="s">
        <v>582</v>
      </c>
      <c r="D65" s="663" t="s">
        <v>3249</v>
      </c>
      <c r="E65" s="662" t="s">
        <v>602</v>
      </c>
      <c r="F65" s="663" t="s">
        <v>3256</v>
      </c>
      <c r="G65" s="662" t="s">
        <v>628</v>
      </c>
      <c r="H65" s="662" t="s">
        <v>821</v>
      </c>
      <c r="I65" s="662" t="s">
        <v>822</v>
      </c>
      <c r="J65" s="662" t="s">
        <v>823</v>
      </c>
      <c r="K65" s="662" t="s">
        <v>824</v>
      </c>
      <c r="L65" s="664">
        <v>70.859999999999985</v>
      </c>
      <c r="M65" s="664">
        <v>2</v>
      </c>
      <c r="N65" s="665">
        <v>141.71999999999997</v>
      </c>
    </row>
    <row r="66" spans="1:14" ht="14.4" customHeight="1" x14ac:dyDescent="0.3">
      <c r="A66" s="660" t="s">
        <v>577</v>
      </c>
      <c r="B66" s="661" t="s">
        <v>578</v>
      </c>
      <c r="C66" s="662" t="s">
        <v>582</v>
      </c>
      <c r="D66" s="663" t="s">
        <v>3249</v>
      </c>
      <c r="E66" s="662" t="s">
        <v>602</v>
      </c>
      <c r="F66" s="663" t="s">
        <v>3256</v>
      </c>
      <c r="G66" s="662" t="s">
        <v>628</v>
      </c>
      <c r="H66" s="662" t="s">
        <v>825</v>
      </c>
      <c r="I66" s="662" t="s">
        <v>826</v>
      </c>
      <c r="J66" s="662" t="s">
        <v>827</v>
      </c>
      <c r="K66" s="662" t="s">
        <v>828</v>
      </c>
      <c r="L66" s="664">
        <v>184.09999999999994</v>
      </c>
      <c r="M66" s="664">
        <v>1</v>
      </c>
      <c r="N66" s="665">
        <v>184.09999999999994</v>
      </c>
    </row>
    <row r="67" spans="1:14" ht="14.4" customHeight="1" x14ac:dyDescent="0.3">
      <c r="A67" s="660" t="s">
        <v>577</v>
      </c>
      <c r="B67" s="661" t="s">
        <v>578</v>
      </c>
      <c r="C67" s="662" t="s">
        <v>582</v>
      </c>
      <c r="D67" s="663" t="s">
        <v>3249</v>
      </c>
      <c r="E67" s="662" t="s">
        <v>602</v>
      </c>
      <c r="F67" s="663" t="s">
        <v>3256</v>
      </c>
      <c r="G67" s="662" t="s">
        <v>628</v>
      </c>
      <c r="H67" s="662" t="s">
        <v>829</v>
      </c>
      <c r="I67" s="662" t="s">
        <v>830</v>
      </c>
      <c r="J67" s="662" t="s">
        <v>831</v>
      </c>
      <c r="K67" s="662" t="s">
        <v>832</v>
      </c>
      <c r="L67" s="664">
        <v>8.8144600573206446</v>
      </c>
      <c r="M67" s="664">
        <v>5</v>
      </c>
      <c r="N67" s="665">
        <v>44.072300286603223</v>
      </c>
    </row>
    <row r="68" spans="1:14" ht="14.4" customHeight="1" x14ac:dyDescent="0.3">
      <c r="A68" s="660" t="s">
        <v>577</v>
      </c>
      <c r="B68" s="661" t="s">
        <v>578</v>
      </c>
      <c r="C68" s="662" t="s">
        <v>582</v>
      </c>
      <c r="D68" s="663" t="s">
        <v>3249</v>
      </c>
      <c r="E68" s="662" t="s">
        <v>602</v>
      </c>
      <c r="F68" s="663" t="s">
        <v>3256</v>
      </c>
      <c r="G68" s="662" t="s">
        <v>628</v>
      </c>
      <c r="H68" s="662" t="s">
        <v>833</v>
      </c>
      <c r="I68" s="662" t="s">
        <v>834</v>
      </c>
      <c r="J68" s="662" t="s">
        <v>726</v>
      </c>
      <c r="K68" s="662" t="s">
        <v>835</v>
      </c>
      <c r="L68" s="664">
        <v>28.717884242852676</v>
      </c>
      <c r="M68" s="664">
        <v>70</v>
      </c>
      <c r="N68" s="665">
        <v>2010.2518969996872</v>
      </c>
    </row>
    <row r="69" spans="1:14" ht="14.4" customHeight="1" x14ac:dyDescent="0.3">
      <c r="A69" s="660" t="s">
        <v>577</v>
      </c>
      <c r="B69" s="661" t="s">
        <v>578</v>
      </c>
      <c r="C69" s="662" t="s">
        <v>582</v>
      </c>
      <c r="D69" s="663" t="s">
        <v>3249</v>
      </c>
      <c r="E69" s="662" t="s">
        <v>602</v>
      </c>
      <c r="F69" s="663" t="s">
        <v>3256</v>
      </c>
      <c r="G69" s="662" t="s">
        <v>628</v>
      </c>
      <c r="H69" s="662" t="s">
        <v>836</v>
      </c>
      <c r="I69" s="662" t="s">
        <v>837</v>
      </c>
      <c r="J69" s="662" t="s">
        <v>838</v>
      </c>
      <c r="K69" s="662" t="s">
        <v>839</v>
      </c>
      <c r="L69" s="664">
        <v>28.069994864810695</v>
      </c>
      <c r="M69" s="664">
        <v>3</v>
      </c>
      <c r="N69" s="665">
        <v>84.209984594432086</v>
      </c>
    </row>
    <row r="70" spans="1:14" ht="14.4" customHeight="1" x14ac:dyDescent="0.3">
      <c r="A70" s="660" t="s">
        <v>577</v>
      </c>
      <c r="B70" s="661" t="s">
        <v>578</v>
      </c>
      <c r="C70" s="662" t="s">
        <v>582</v>
      </c>
      <c r="D70" s="663" t="s">
        <v>3249</v>
      </c>
      <c r="E70" s="662" t="s">
        <v>602</v>
      </c>
      <c r="F70" s="663" t="s">
        <v>3256</v>
      </c>
      <c r="G70" s="662" t="s">
        <v>628</v>
      </c>
      <c r="H70" s="662" t="s">
        <v>840</v>
      </c>
      <c r="I70" s="662" t="s">
        <v>841</v>
      </c>
      <c r="J70" s="662" t="s">
        <v>842</v>
      </c>
      <c r="K70" s="662" t="s">
        <v>843</v>
      </c>
      <c r="L70" s="664">
        <v>62.625382041508011</v>
      </c>
      <c r="M70" s="664">
        <v>14</v>
      </c>
      <c r="N70" s="665">
        <v>876.75534858111212</v>
      </c>
    </row>
    <row r="71" spans="1:14" ht="14.4" customHeight="1" x14ac:dyDescent="0.3">
      <c r="A71" s="660" t="s">
        <v>577</v>
      </c>
      <c r="B71" s="661" t="s">
        <v>578</v>
      </c>
      <c r="C71" s="662" t="s">
        <v>582</v>
      </c>
      <c r="D71" s="663" t="s">
        <v>3249</v>
      </c>
      <c r="E71" s="662" t="s">
        <v>602</v>
      </c>
      <c r="F71" s="663" t="s">
        <v>3256</v>
      </c>
      <c r="G71" s="662" t="s">
        <v>628</v>
      </c>
      <c r="H71" s="662" t="s">
        <v>844</v>
      </c>
      <c r="I71" s="662" t="s">
        <v>845</v>
      </c>
      <c r="J71" s="662" t="s">
        <v>846</v>
      </c>
      <c r="K71" s="662" t="s">
        <v>847</v>
      </c>
      <c r="L71" s="664">
        <v>74.365085069603538</v>
      </c>
      <c r="M71" s="664">
        <v>15</v>
      </c>
      <c r="N71" s="665">
        <v>1115.4762760440531</v>
      </c>
    </row>
    <row r="72" spans="1:14" ht="14.4" customHeight="1" x14ac:dyDescent="0.3">
      <c r="A72" s="660" t="s">
        <v>577</v>
      </c>
      <c r="B72" s="661" t="s">
        <v>578</v>
      </c>
      <c r="C72" s="662" t="s">
        <v>582</v>
      </c>
      <c r="D72" s="663" t="s">
        <v>3249</v>
      </c>
      <c r="E72" s="662" t="s">
        <v>602</v>
      </c>
      <c r="F72" s="663" t="s">
        <v>3256</v>
      </c>
      <c r="G72" s="662" t="s">
        <v>628</v>
      </c>
      <c r="H72" s="662" t="s">
        <v>848</v>
      </c>
      <c r="I72" s="662" t="s">
        <v>849</v>
      </c>
      <c r="J72" s="662" t="s">
        <v>850</v>
      </c>
      <c r="K72" s="662" t="s">
        <v>851</v>
      </c>
      <c r="L72" s="664">
        <v>150.66501797441288</v>
      </c>
      <c r="M72" s="664">
        <v>33</v>
      </c>
      <c r="N72" s="665">
        <v>4971.9455931556249</v>
      </c>
    </row>
    <row r="73" spans="1:14" ht="14.4" customHeight="1" x14ac:dyDescent="0.3">
      <c r="A73" s="660" t="s">
        <v>577</v>
      </c>
      <c r="B73" s="661" t="s">
        <v>578</v>
      </c>
      <c r="C73" s="662" t="s">
        <v>582</v>
      </c>
      <c r="D73" s="663" t="s">
        <v>3249</v>
      </c>
      <c r="E73" s="662" t="s">
        <v>602</v>
      </c>
      <c r="F73" s="663" t="s">
        <v>3256</v>
      </c>
      <c r="G73" s="662" t="s">
        <v>628</v>
      </c>
      <c r="H73" s="662" t="s">
        <v>852</v>
      </c>
      <c r="I73" s="662" t="s">
        <v>853</v>
      </c>
      <c r="J73" s="662" t="s">
        <v>854</v>
      </c>
      <c r="K73" s="662" t="s">
        <v>855</v>
      </c>
      <c r="L73" s="664">
        <v>63.016153846153841</v>
      </c>
      <c r="M73" s="664">
        <v>13</v>
      </c>
      <c r="N73" s="665">
        <v>819.20999999999992</v>
      </c>
    </row>
    <row r="74" spans="1:14" ht="14.4" customHeight="1" x14ac:dyDescent="0.3">
      <c r="A74" s="660" t="s">
        <v>577</v>
      </c>
      <c r="B74" s="661" t="s">
        <v>578</v>
      </c>
      <c r="C74" s="662" t="s">
        <v>582</v>
      </c>
      <c r="D74" s="663" t="s">
        <v>3249</v>
      </c>
      <c r="E74" s="662" t="s">
        <v>602</v>
      </c>
      <c r="F74" s="663" t="s">
        <v>3256</v>
      </c>
      <c r="G74" s="662" t="s">
        <v>628</v>
      </c>
      <c r="H74" s="662" t="s">
        <v>856</v>
      </c>
      <c r="I74" s="662" t="s">
        <v>857</v>
      </c>
      <c r="J74" s="662" t="s">
        <v>858</v>
      </c>
      <c r="K74" s="662" t="s">
        <v>859</v>
      </c>
      <c r="L74" s="664">
        <v>82.744609458886984</v>
      </c>
      <c r="M74" s="664">
        <v>19</v>
      </c>
      <c r="N74" s="665">
        <v>1572.1475797188527</v>
      </c>
    </row>
    <row r="75" spans="1:14" ht="14.4" customHeight="1" x14ac:dyDescent="0.3">
      <c r="A75" s="660" t="s">
        <v>577</v>
      </c>
      <c r="B75" s="661" t="s">
        <v>578</v>
      </c>
      <c r="C75" s="662" t="s">
        <v>582</v>
      </c>
      <c r="D75" s="663" t="s">
        <v>3249</v>
      </c>
      <c r="E75" s="662" t="s">
        <v>602</v>
      </c>
      <c r="F75" s="663" t="s">
        <v>3256</v>
      </c>
      <c r="G75" s="662" t="s">
        <v>628</v>
      </c>
      <c r="H75" s="662" t="s">
        <v>860</v>
      </c>
      <c r="I75" s="662" t="s">
        <v>861</v>
      </c>
      <c r="J75" s="662" t="s">
        <v>862</v>
      </c>
      <c r="K75" s="662" t="s">
        <v>863</v>
      </c>
      <c r="L75" s="664">
        <v>154.78100000000001</v>
      </c>
      <c r="M75" s="664">
        <v>2</v>
      </c>
      <c r="N75" s="665">
        <v>309.56200000000001</v>
      </c>
    </row>
    <row r="76" spans="1:14" ht="14.4" customHeight="1" x14ac:dyDescent="0.3">
      <c r="A76" s="660" t="s">
        <v>577</v>
      </c>
      <c r="B76" s="661" t="s">
        <v>578</v>
      </c>
      <c r="C76" s="662" t="s">
        <v>582</v>
      </c>
      <c r="D76" s="663" t="s">
        <v>3249</v>
      </c>
      <c r="E76" s="662" t="s">
        <v>602</v>
      </c>
      <c r="F76" s="663" t="s">
        <v>3256</v>
      </c>
      <c r="G76" s="662" t="s">
        <v>628</v>
      </c>
      <c r="H76" s="662" t="s">
        <v>864</v>
      </c>
      <c r="I76" s="662" t="s">
        <v>865</v>
      </c>
      <c r="J76" s="662" t="s">
        <v>866</v>
      </c>
      <c r="K76" s="662" t="s">
        <v>867</v>
      </c>
      <c r="L76" s="664">
        <v>150.48913152063784</v>
      </c>
      <c r="M76" s="664">
        <v>2</v>
      </c>
      <c r="N76" s="665">
        <v>300.97826304127568</v>
      </c>
    </row>
    <row r="77" spans="1:14" ht="14.4" customHeight="1" x14ac:dyDescent="0.3">
      <c r="A77" s="660" t="s">
        <v>577</v>
      </c>
      <c r="B77" s="661" t="s">
        <v>578</v>
      </c>
      <c r="C77" s="662" t="s">
        <v>582</v>
      </c>
      <c r="D77" s="663" t="s">
        <v>3249</v>
      </c>
      <c r="E77" s="662" t="s">
        <v>602</v>
      </c>
      <c r="F77" s="663" t="s">
        <v>3256</v>
      </c>
      <c r="G77" s="662" t="s">
        <v>628</v>
      </c>
      <c r="H77" s="662" t="s">
        <v>868</v>
      </c>
      <c r="I77" s="662" t="s">
        <v>869</v>
      </c>
      <c r="J77" s="662" t="s">
        <v>870</v>
      </c>
      <c r="K77" s="662" t="s">
        <v>871</v>
      </c>
      <c r="L77" s="664">
        <v>117.4828704317673</v>
      </c>
      <c r="M77" s="664">
        <v>3</v>
      </c>
      <c r="N77" s="665">
        <v>352.44861129530187</v>
      </c>
    </row>
    <row r="78" spans="1:14" ht="14.4" customHeight="1" x14ac:dyDescent="0.3">
      <c r="A78" s="660" t="s">
        <v>577</v>
      </c>
      <c r="B78" s="661" t="s">
        <v>578</v>
      </c>
      <c r="C78" s="662" t="s">
        <v>582</v>
      </c>
      <c r="D78" s="663" t="s">
        <v>3249</v>
      </c>
      <c r="E78" s="662" t="s">
        <v>602</v>
      </c>
      <c r="F78" s="663" t="s">
        <v>3256</v>
      </c>
      <c r="G78" s="662" t="s">
        <v>628</v>
      </c>
      <c r="H78" s="662" t="s">
        <v>872</v>
      </c>
      <c r="I78" s="662" t="s">
        <v>873</v>
      </c>
      <c r="J78" s="662" t="s">
        <v>874</v>
      </c>
      <c r="K78" s="662" t="s">
        <v>875</v>
      </c>
      <c r="L78" s="664">
        <v>71.759372425912275</v>
      </c>
      <c r="M78" s="664">
        <v>1</v>
      </c>
      <c r="N78" s="665">
        <v>71.759372425912275</v>
      </c>
    </row>
    <row r="79" spans="1:14" ht="14.4" customHeight="1" x14ac:dyDescent="0.3">
      <c r="A79" s="660" t="s">
        <v>577</v>
      </c>
      <c r="B79" s="661" t="s">
        <v>578</v>
      </c>
      <c r="C79" s="662" t="s">
        <v>582</v>
      </c>
      <c r="D79" s="663" t="s">
        <v>3249</v>
      </c>
      <c r="E79" s="662" t="s">
        <v>602</v>
      </c>
      <c r="F79" s="663" t="s">
        <v>3256</v>
      </c>
      <c r="G79" s="662" t="s">
        <v>628</v>
      </c>
      <c r="H79" s="662" t="s">
        <v>876</v>
      </c>
      <c r="I79" s="662" t="s">
        <v>877</v>
      </c>
      <c r="J79" s="662" t="s">
        <v>878</v>
      </c>
      <c r="K79" s="662" t="s">
        <v>879</v>
      </c>
      <c r="L79" s="664">
        <v>160.49006189937407</v>
      </c>
      <c r="M79" s="664">
        <v>28</v>
      </c>
      <c r="N79" s="665">
        <v>4493.7217331824741</v>
      </c>
    </row>
    <row r="80" spans="1:14" ht="14.4" customHeight="1" x14ac:dyDescent="0.3">
      <c r="A80" s="660" t="s">
        <v>577</v>
      </c>
      <c r="B80" s="661" t="s">
        <v>578</v>
      </c>
      <c r="C80" s="662" t="s">
        <v>582</v>
      </c>
      <c r="D80" s="663" t="s">
        <v>3249</v>
      </c>
      <c r="E80" s="662" t="s">
        <v>602</v>
      </c>
      <c r="F80" s="663" t="s">
        <v>3256</v>
      </c>
      <c r="G80" s="662" t="s">
        <v>628</v>
      </c>
      <c r="H80" s="662" t="s">
        <v>880</v>
      </c>
      <c r="I80" s="662" t="s">
        <v>881</v>
      </c>
      <c r="J80" s="662" t="s">
        <v>882</v>
      </c>
      <c r="K80" s="662" t="s">
        <v>883</v>
      </c>
      <c r="L80" s="664">
        <v>21.290000000000006</v>
      </c>
      <c r="M80" s="664">
        <v>1</v>
      </c>
      <c r="N80" s="665">
        <v>21.290000000000006</v>
      </c>
    </row>
    <row r="81" spans="1:14" ht="14.4" customHeight="1" x14ac:dyDescent="0.3">
      <c r="A81" s="660" t="s">
        <v>577</v>
      </c>
      <c r="B81" s="661" t="s">
        <v>578</v>
      </c>
      <c r="C81" s="662" t="s">
        <v>582</v>
      </c>
      <c r="D81" s="663" t="s">
        <v>3249</v>
      </c>
      <c r="E81" s="662" t="s">
        <v>602</v>
      </c>
      <c r="F81" s="663" t="s">
        <v>3256</v>
      </c>
      <c r="G81" s="662" t="s">
        <v>628</v>
      </c>
      <c r="H81" s="662" t="s">
        <v>884</v>
      </c>
      <c r="I81" s="662" t="s">
        <v>885</v>
      </c>
      <c r="J81" s="662" t="s">
        <v>886</v>
      </c>
      <c r="K81" s="662" t="s">
        <v>887</v>
      </c>
      <c r="L81" s="664">
        <v>64.136978422177222</v>
      </c>
      <c r="M81" s="664">
        <v>86</v>
      </c>
      <c r="N81" s="665">
        <v>5515.7801443072412</v>
      </c>
    </row>
    <row r="82" spans="1:14" ht="14.4" customHeight="1" x14ac:dyDescent="0.3">
      <c r="A82" s="660" t="s">
        <v>577</v>
      </c>
      <c r="B82" s="661" t="s">
        <v>578</v>
      </c>
      <c r="C82" s="662" t="s">
        <v>582</v>
      </c>
      <c r="D82" s="663" t="s">
        <v>3249</v>
      </c>
      <c r="E82" s="662" t="s">
        <v>602</v>
      </c>
      <c r="F82" s="663" t="s">
        <v>3256</v>
      </c>
      <c r="G82" s="662" t="s">
        <v>628</v>
      </c>
      <c r="H82" s="662" t="s">
        <v>888</v>
      </c>
      <c r="I82" s="662" t="s">
        <v>889</v>
      </c>
      <c r="J82" s="662" t="s">
        <v>890</v>
      </c>
      <c r="K82" s="662" t="s">
        <v>891</v>
      </c>
      <c r="L82" s="664">
        <v>128.52000000000001</v>
      </c>
      <c r="M82" s="664">
        <v>1</v>
      </c>
      <c r="N82" s="665">
        <v>128.52000000000001</v>
      </c>
    </row>
    <row r="83" spans="1:14" ht="14.4" customHeight="1" x14ac:dyDescent="0.3">
      <c r="A83" s="660" t="s">
        <v>577</v>
      </c>
      <c r="B83" s="661" t="s">
        <v>578</v>
      </c>
      <c r="C83" s="662" t="s">
        <v>582</v>
      </c>
      <c r="D83" s="663" t="s">
        <v>3249</v>
      </c>
      <c r="E83" s="662" t="s">
        <v>602</v>
      </c>
      <c r="F83" s="663" t="s">
        <v>3256</v>
      </c>
      <c r="G83" s="662" t="s">
        <v>628</v>
      </c>
      <c r="H83" s="662" t="s">
        <v>892</v>
      </c>
      <c r="I83" s="662" t="s">
        <v>893</v>
      </c>
      <c r="J83" s="662" t="s">
        <v>894</v>
      </c>
      <c r="K83" s="662" t="s">
        <v>719</v>
      </c>
      <c r="L83" s="664">
        <v>70.390000000000015</v>
      </c>
      <c r="M83" s="664">
        <v>1</v>
      </c>
      <c r="N83" s="665">
        <v>70.390000000000015</v>
      </c>
    </row>
    <row r="84" spans="1:14" ht="14.4" customHeight="1" x14ac:dyDescent="0.3">
      <c r="A84" s="660" t="s">
        <v>577</v>
      </c>
      <c r="B84" s="661" t="s">
        <v>578</v>
      </c>
      <c r="C84" s="662" t="s">
        <v>582</v>
      </c>
      <c r="D84" s="663" t="s">
        <v>3249</v>
      </c>
      <c r="E84" s="662" t="s">
        <v>602</v>
      </c>
      <c r="F84" s="663" t="s">
        <v>3256</v>
      </c>
      <c r="G84" s="662" t="s">
        <v>628</v>
      </c>
      <c r="H84" s="662" t="s">
        <v>895</v>
      </c>
      <c r="I84" s="662" t="s">
        <v>896</v>
      </c>
      <c r="J84" s="662" t="s">
        <v>897</v>
      </c>
      <c r="K84" s="662" t="s">
        <v>898</v>
      </c>
      <c r="L84" s="664">
        <v>40.441000000000003</v>
      </c>
      <c r="M84" s="664">
        <v>100</v>
      </c>
      <c r="N84" s="665">
        <v>4044.1</v>
      </c>
    </row>
    <row r="85" spans="1:14" ht="14.4" customHeight="1" x14ac:dyDescent="0.3">
      <c r="A85" s="660" t="s">
        <v>577</v>
      </c>
      <c r="B85" s="661" t="s">
        <v>578</v>
      </c>
      <c r="C85" s="662" t="s">
        <v>582</v>
      </c>
      <c r="D85" s="663" t="s">
        <v>3249</v>
      </c>
      <c r="E85" s="662" t="s">
        <v>602</v>
      </c>
      <c r="F85" s="663" t="s">
        <v>3256</v>
      </c>
      <c r="G85" s="662" t="s">
        <v>628</v>
      </c>
      <c r="H85" s="662" t="s">
        <v>899</v>
      </c>
      <c r="I85" s="662" t="s">
        <v>900</v>
      </c>
      <c r="J85" s="662" t="s">
        <v>901</v>
      </c>
      <c r="K85" s="662" t="s">
        <v>902</v>
      </c>
      <c r="L85" s="664">
        <v>120.89261303575957</v>
      </c>
      <c r="M85" s="664">
        <v>7</v>
      </c>
      <c r="N85" s="665">
        <v>846.24829125031692</v>
      </c>
    </row>
    <row r="86" spans="1:14" ht="14.4" customHeight="1" x14ac:dyDescent="0.3">
      <c r="A86" s="660" t="s">
        <v>577</v>
      </c>
      <c r="B86" s="661" t="s">
        <v>578</v>
      </c>
      <c r="C86" s="662" t="s">
        <v>582</v>
      </c>
      <c r="D86" s="663" t="s">
        <v>3249</v>
      </c>
      <c r="E86" s="662" t="s">
        <v>602</v>
      </c>
      <c r="F86" s="663" t="s">
        <v>3256</v>
      </c>
      <c r="G86" s="662" t="s">
        <v>628</v>
      </c>
      <c r="H86" s="662" t="s">
        <v>903</v>
      </c>
      <c r="I86" s="662" t="s">
        <v>904</v>
      </c>
      <c r="J86" s="662" t="s">
        <v>905</v>
      </c>
      <c r="K86" s="662" t="s">
        <v>906</v>
      </c>
      <c r="L86" s="664">
        <v>125.65971114259082</v>
      </c>
      <c r="M86" s="664">
        <v>33</v>
      </c>
      <c r="N86" s="665">
        <v>4146.7704677054971</v>
      </c>
    </row>
    <row r="87" spans="1:14" ht="14.4" customHeight="1" x14ac:dyDescent="0.3">
      <c r="A87" s="660" t="s">
        <v>577</v>
      </c>
      <c r="B87" s="661" t="s">
        <v>578</v>
      </c>
      <c r="C87" s="662" t="s">
        <v>582</v>
      </c>
      <c r="D87" s="663" t="s">
        <v>3249</v>
      </c>
      <c r="E87" s="662" t="s">
        <v>602</v>
      </c>
      <c r="F87" s="663" t="s">
        <v>3256</v>
      </c>
      <c r="G87" s="662" t="s">
        <v>628</v>
      </c>
      <c r="H87" s="662" t="s">
        <v>907</v>
      </c>
      <c r="I87" s="662" t="s">
        <v>908</v>
      </c>
      <c r="J87" s="662" t="s">
        <v>905</v>
      </c>
      <c r="K87" s="662" t="s">
        <v>909</v>
      </c>
      <c r="L87" s="664">
        <v>138.28694706953527</v>
      </c>
      <c r="M87" s="664">
        <v>24</v>
      </c>
      <c r="N87" s="665">
        <v>3318.8867296688463</v>
      </c>
    </row>
    <row r="88" spans="1:14" ht="14.4" customHeight="1" x14ac:dyDescent="0.3">
      <c r="A88" s="660" t="s">
        <v>577</v>
      </c>
      <c r="B88" s="661" t="s">
        <v>578</v>
      </c>
      <c r="C88" s="662" t="s">
        <v>582</v>
      </c>
      <c r="D88" s="663" t="s">
        <v>3249</v>
      </c>
      <c r="E88" s="662" t="s">
        <v>602</v>
      </c>
      <c r="F88" s="663" t="s">
        <v>3256</v>
      </c>
      <c r="G88" s="662" t="s">
        <v>628</v>
      </c>
      <c r="H88" s="662" t="s">
        <v>910</v>
      </c>
      <c r="I88" s="662" t="s">
        <v>911</v>
      </c>
      <c r="J88" s="662" t="s">
        <v>912</v>
      </c>
      <c r="K88" s="662" t="s">
        <v>913</v>
      </c>
      <c r="L88" s="664">
        <v>79.73</v>
      </c>
      <c r="M88" s="664">
        <v>3</v>
      </c>
      <c r="N88" s="665">
        <v>239.19</v>
      </c>
    </row>
    <row r="89" spans="1:14" ht="14.4" customHeight="1" x14ac:dyDescent="0.3">
      <c r="A89" s="660" t="s">
        <v>577</v>
      </c>
      <c r="B89" s="661" t="s">
        <v>578</v>
      </c>
      <c r="C89" s="662" t="s">
        <v>582</v>
      </c>
      <c r="D89" s="663" t="s">
        <v>3249</v>
      </c>
      <c r="E89" s="662" t="s">
        <v>602</v>
      </c>
      <c r="F89" s="663" t="s">
        <v>3256</v>
      </c>
      <c r="G89" s="662" t="s">
        <v>628</v>
      </c>
      <c r="H89" s="662" t="s">
        <v>914</v>
      </c>
      <c r="I89" s="662" t="s">
        <v>915</v>
      </c>
      <c r="J89" s="662" t="s">
        <v>916</v>
      </c>
      <c r="K89" s="662" t="s">
        <v>917</v>
      </c>
      <c r="L89" s="664">
        <v>69.017452125048607</v>
      </c>
      <c r="M89" s="664">
        <v>9</v>
      </c>
      <c r="N89" s="665">
        <v>621.15706912543749</v>
      </c>
    </row>
    <row r="90" spans="1:14" ht="14.4" customHeight="1" x14ac:dyDescent="0.3">
      <c r="A90" s="660" t="s">
        <v>577</v>
      </c>
      <c r="B90" s="661" t="s">
        <v>578</v>
      </c>
      <c r="C90" s="662" t="s">
        <v>582</v>
      </c>
      <c r="D90" s="663" t="s">
        <v>3249</v>
      </c>
      <c r="E90" s="662" t="s">
        <v>602</v>
      </c>
      <c r="F90" s="663" t="s">
        <v>3256</v>
      </c>
      <c r="G90" s="662" t="s">
        <v>628</v>
      </c>
      <c r="H90" s="662" t="s">
        <v>918</v>
      </c>
      <c r="I90" s="662" t="s">
        <v>919</v>
      </c>
      <c r="J90" s="662" t="s">
        <v>920</v>
      </c>
      <c r="K90" s="662" t="s">
        <v>921</v>
      </c>
      <c r="L90" s="664">
        <v>128.78542130021114</v>
      </c>
      <c r="M90" s="664">
        <v>4</v>
      </c>
      <c r="N90" s="665">
        <v>515.14168520084456</v>
      </c>
    </row>
    <row r="91" spans="1:14" ht="14.4" customHeight="1" x14ac:dyDescent="0.3">
      <c r="A91" s="660" t="s">
        <v>577</v>
      </c>
      <c r="B91" s="661" t="s">
        <v>578</v>
      </c>
      <c r="C91" s="662" t="s">
        <v>582</v>
      </c>
      <c r="D91" s="663" t="s">
        <v>3249</v>
      </c>
      <c r="E91" s="662" t="s">
        <v>602</v>
      </c>
      <c r="F91" s="663" t="s">
        <v>3256</v>
      </c>
      <c r="G91" s="662" t="s">
        <v>628</v>
      </c>
      <c r="H91" s="662" t="s">
        <v>922</v>
      </c>
      <c r="I91" s="662" t="s">
        <v>922</v>
      </c>
      <c r="J91" s="662" t="s">
        <v>734</v>
      </c>
      <c r="K91" s="662" t="s">
        <v>923</v>
      </c>
      <c r="L91" s="664">
        <v>106.9271492512817</v>
      </c>
      <c r="M91" s="664">
        <v>12</v>
      </c>
      <c r="N91" s="665">
        <v>1283.1257910153804</v>
      </c>
    </row>
    <row r="92" spans="1:14" ht="14.4" customHeight="1" x14ac:dyDescent="0.3">
      <c r="A92" s="660" t="s">
        <v>577</v>
      </c>
      <c r="B92" s="661" t="s">
        <v>578</v>
      </c>
      <c r="C92" s="662" t="s">
        <v>582</v>
      </c>
      <c r="D92" s="663" t="s">
        <v>3249</v>
      </c>
      <c r="E92" s="662" t="s">
        <v>602</v>
      </c>
      <c r="F92" s="663" t="s">
        <v>3256</v>
      </c>
      <c r="G92" s="662" t="s">
        <v>628</v>
      </c>
      <c r="H92" s="662" t="s">
        <v>924</v>
      </c>
      <c r="I92" s="662" t="s">
        <v>925</v>
      </c>
      <c r="J92" s="662" t="s">
        <v>926</v>
      </c>
      <c r="K92" s="662" t="s">
        <v>927</v>
      </c>
      <c r="L92" s="664">
        <v>41.112239826730509</v>
      </c>
      <c r="M92" s="664">
        <v>17</v>
      </c>
      <c r="N92" s="665">
        <v>698.90807705441864</v>
      </c>
    </row>
    <row r="93" spans="1:14" ht="14.4" customHeight="1" x14ac:dyDescent="0.3">
      <c r="A93" s="660" t="s">
        <v>577</v>
      </c>
      <c r="B93" s="661" t="s">
        <v>578</v>
      </c>
      <c r="C93" s="662" t="s">
        <v>582</v>
      </c>
      <c r="D93" s="663" t="s">
        <v>3249</v>
      </c>
      <c r="E93" s="662" t="s">
        <v>602</v>
      </c>
      <c r="F93" s="663" t="s">
        <v>3256</v>
      </c>
      <c r="G93" s="662" t="s">
        <v>628</v>
      </c>
      <c r="H93" s="662" t="s">
        <v>928</v>
      </c>
      <c r="I93" s="662" t="s">
        <v>929</v>
      </c>
      <c r="J93" s="662" t="s">
        <v>926</v>
      </c>
      <c r="K93" s="662" t="s">
        <v>930</v>
      </c>
      <c r="L93" s="664">
        <v>279.78074568443708</v>
      </c>
      <c r="M93" s="664">
        <v>17</v>
      </c>
      <c r="N93" s="665">
        <v>4756.2726766354299</v>
      </c>
    </row>
    <row r="94" spans="1:14" ht="14.4" customHeight="1" x14ac:dyDescent="0.3">
      <c r="A94" s="660" t="s">
        <v>577</v>
      </c>
      <c r="B94" s="661" t="s">
        <v>578</v>
      </c>
      <c r="C94" s="662" t="s">
        <v>582</v>
      </c>
      <c r="D94" s="663" t="s">
        <v>3249</v>
      </c>
      <c r="E94" s="662" t="s">
        <v>602</v>
      </c>
      <c r="F94" s="663" t="s">
        <v>3256</v>
      </c>
      <c r="G94" s="662" t="s">
        <v>628</v>
      </c>
      <c r="H94" s="662" t="s">
        <v>931</v>
      </c>
      <c r="I94" s="662" t="s">
        <v>932</v>
      </c>
      <c r="J94" s="662" t="s">
        <v>933</v>
      </c>
      <c r="K94" s="662" t="s">
        <v>934</v>
      </c>
      <c r="L94" s="664">
        <v>72.559999999999988</v>
      </c>
      <c r="M94" s="664">
        <v>1</v>
      </c>
      <c r="N94" s="665">
        <v>72.559999999999988</v>
      </c>
    </row>
    <row r="95" spans="1:14" ht="14.4" customHeight="1" x14ac:dyDescent="0.3">
      <c r="A95" s="660" t="s">
        <v>577</v>
      </c>
      <c r="B95" s="661" t="s">
        <v>578</v>
      </c>
      <c r="C95" s="662" t="s">
        <v>582</v>
      </c>
      <c r="D95" s="663" t="s">
        <v>3249</v>
      </c>
      <c r="E95" s="662" t="s">
        <v>602</v>
      </c>
      <c r="F95" s="663" t="s">
        <v>3256</v>
      </c>
      <c r="G95" s="662" t="s">
        <v>628</v>
      </c>
      <c r="H95" s="662" t="s">
        <v>935</v>
      </c>
      <c r="I95" s="662" t="s">
        <v>936</v>
      </c>
      <c r="J95" s="662" t="s">
        <v>937</v>
      </c>
      <c r="K95" s="662" t="s">
        <v>938</v>
      </c>
      <c r="L95" s="664">
        <v>378.02867286177371</v>
      </c>
      <c r="M95" s="664">
        <v>16</v>
      </c>
      <c r="N95" s="665">
        <v>6048.4587657883794</v>
      </c>
    </row>
    <row r="96" spans="1:14" ht="14.4" customHeight="1" x14ac:dyDescent="0.3">
      <c r="A96" s="660" t="s">
        <v>577</v>
      </c>
      <c r="B96" s="661" t="s">
        <v>578</v>
      </c>
      <c r="C96" s="662" t="s">
        <v>582</v>
      </c>
      <c r="D96" s="663" t="s">
        <v>3249</v>
      </c>
      <c r="E96" s="662" t="s">
        <v>602</v>
      </c>
      <c r="F96" s="663" t="s">
        <v>3256</v>
      </c>
      <c r="G96" s="662" t="s">
        <v>628</v>
      </c>
      <c r="H96" s="662" t="s">
        <v>939</v>
      </c>
      <c r="I96" s="662" t="s">
        <v>940</v>
      </c>
      <c r="J96" s="662" t="s">
        <v>941</v>
      </c>
      <c r="K96" s="662" t="s">
        <v>942</v>
      </c>
      <c r="L96" s="664">
        <v>39.369907259854962</v>
      </c>
      <c r="M96" s="664">
        <v>5</v>
      </c>
      <c r="N96" s="665">
        <v>196.8495362992748</v>
      </c>
    </row>
    <row r="97" spans="1:14" ht="14.4" customHeight="1" x14ac:dyDescent="0.3">
      <c r="A97" s="660" t="s">
        <v>577</v>
      </c>
      <c r="B97" s="661" t="s">
        <v>578</v>
      </c>
      <c r="C97" s="662" t="s">
        <v>582</v>
      </c>
      <c r="D97" s="663" t="s">
        <v>3249</v>
      </c>
      <c r="E97" s="662" t="s">
        <v>602</v>
      </c>
      <c r="F97" s="663" t="s">
        <v>3256</v>
      </c>
      <c r="G97" s="662" t="s">
        <v>628</v>
      </c>
      <c r="H97" s="662" t="s">
        <v>943</v>
      </c>
      <c r="I97" s="662" t="s">
        <v>944</v>
      </c>
      <c r="J97" s="662" t="s">
        <v>945</v>
      </c>
      <c r="K97" s="662" t="s">
        <v>946</v>
      </c>
      <c r="L97" s="664">
        <v>39.413355151719323</v>
      </c>
      <c r="M97" s="664">
        <v>9</v>
      </c>
      <c r="N97" s="665">
        <v>354.7201963654739</v>
      </c>
    </row>
    <row r="98" spans="1:14" ht="14.4" customHeight="1" x14ac:dyDescent="0.3">
      <c r="A98" s="660" t="s">
        <v>577</v>
      </c>
      <c r="B98" s="661" t="s">
        <v>578</v>
      </c>
      <c r="C98" s="662" t="s">
        <v>582</v>
      </c>
      <c r="D98" s="663" t="s">
        <v>3249</v>
      </c>
      <c r="E98" s="662" t="s">
        <v>602</v>
      </c>
      <c r="F98" s="663" t="s">
        <v>3256</v>
      </c>
      <c r="G98" s="662" t="s">
        <v>628</v>
      </c>
      <c r="H98" s="662" t="s">
        <v>947</v>
      </c>
      <c r="I98" s="662" t="s">
        <v>948</v>
      </c>
      <c r="J98" s="662" t="s">
        <v>949</v>
      </c>
      <c r="K98" s="662" t="s">
        <v>950</v>
      </c>
      <c r="L98" s="664">
        <v>112.45333333333333</v>
      </c>
      <c r="M98" s="664">
        <v>3</v>
      </c>
      <c r="N98" s="665">
        <v>337.36</v>
      </c>
    </row>
    <row r="99" spans="1:14" ht="14.4" customHeight="1" x14ac:dyDescent="0.3">
      <c r="A99" s="660" t="s">
        <v>577</v>
      </c>
      <c r="B99" s="661" t="s">
        <v>578</v>
      </c>
      <c r="C99" s="662" t="s">
        <v>582</v>
      </c>
      <c r="D99" s="663" t="s">
        <v>3249</v>
      </c>
      <c r="E99" s="662" t="s">
        <v>602</v>
      </c>
      <c r="F99" s="663" t="s">
        <v>3256</v>
      </c>
      <c r="G99" s="662" t="s">
        <v>628</v>
      </c>
      <c r="H99" s="662" t="s">
        <v>951</v>
      </c>
      <c r="I99" s="662" t="s">
        <v>952</v>
      </c>
      <c r="J99" s="662" t="s">
        <v>953</v>
      </c>
      <c r="K99" s="662" t="s">
        <v>954</v>
      </c>
      <c r="L99" s="664">
        <v>46.495000000000005</v>
      </c>
      <c r="M99" s="664">
        <v>2</v>
      </c>
      <c r="N99" s="665">
        <v>92.990000000000009</v>
      </c>
    </row>
    <row r="100" spans="1:14" ht="14.4" customHeight="1" x14ac:dyDescent="0.3">
      <c r="A100" s="660" t="s">
        <v>577</v>
      </c>
      <c r="B100" s="661" t="s">
        <v>578</v>
      </c>
      <c r="C100" s="662" t="s">
        <v>582</v>
      </c>
      <c r="D100" s="663" t="s">
        <v>3249</v>
      </c>
      <c r="E100" s="662" t="s">
        <v>602</v>
      </c>
      <c r="F100" s="663" t="s">
        <v>3256</v>
      </c>
      <c r="G100" s="662" t="s">
        <v>628</v>
      </c>
      <c r="H100" s="662" t="s">
        <v>955</v>
      </c>
      <c r="I100" s="662" t="s">
        <v>956</v>
      </c>
      <c r="J100" s="662" t="s">
        <v>957</v>
      </c>
      <c r="K100" s="662" t="s">
        <v>958</v>
      </c>
      <c r="L100" s="664">
        <v>9.3565406143096119</v>
      </c>
      <c r="M100" s="664">
        <v>48</v>
      </c>
      <c r="N100" s="665">
        <v>449.11394948686137</v>
      </c>
    </row>
    <row r="101" spans="1:14" ht="14.4" customHeight="1" x14ac:dyDescent="0.3">
      <c r="A101" s="660" t="s">
        <v>577</v>
      </c>
      <c r="B101" s="661" t="s">
        <v>578</v>
      </c>
      <c r="C101" s="662" t="s">
        <v>582</v>
      </c>
      <c r="D101" s="663" t="s">
        <v>3249</v>
      </c>
      <c r="E101" s="662" t="s">
        <v>602</v>
      </c>
      <c r="F101" s="663" t="s">
        <v>3256</v>
      </c>
      <c r="G101" s="662" t="s">
        <v>628</v>
      </c>
      <c r="H101" s="662" t="s">
        <v>959</v>
      </c>
      <c r="I101" s="662" t="s">
        <v>960</v>
      </c>
      <c r="J101" s="662" t="s">
        <v>961</v>
      </c>
      <c r="K101" s="662" t="s">
        <v>962</v>
      </c>
      <c r="L101" s="664">
        <v>53.989606882198473</v>
      </c>
      <c r="M101" s="664">
        <v>5</v>
      </c>
      <c r="N101" s="665">
        <v>269.94803441099236</v>
      </c>
    </row>
    <row r="102" spans="1:14" ht="14.4" customHeight="1" x14ac:dyDescent="0.3">
      <c r="A102" s="660" t="s">
        <v>577</v>
      </c>
      <c r="B102" s="661" t="s">
        <v>578</v>
      </c>
      <c r="C102" s="662" t="s">
        <v>582</v>
      </c>
      <c r="D102" s="663" t="s">
        <v>3249</v>
      </c>
      <c r="E102" s="662" t="s">
        <v>602</v>
      </c>
      <c r="F102" s="663" t="s">
        <v>3256</v>
      </c>
      <c r="G102" s="662" t="s">
        <v>628</v>
      </c>
      <c r="H102" s="662" t="s">
        <v>963</v>
      </c>
      <c r="I102" s="662" t="s">
        <v>964</v>
      </c>
      <c r="J102" s="662" t="s">
        <v>965</v>
      </c>
      <c r="K102" s="662" t="s">
        <v>966</v>
      </c>
      <c r="L102" s="664">
        <v>26.637000000000011</v>
      </c>
      <c r="M102" s="664">
        <v>10</v>
      </c>
      <c r="N102" s="665">
        <v>266.37000000000012</v>
      </c>
    </row>
    <row r="103" spans="1:14" ht="14.4" customHeight="1" x14ac:dyDescent="0.3">
      <c r="A103" s="660" t="s">
        <v>577</v>
      </c>
      <c r="B103" s="661" t="s">
        <v>578</v>
      </c>
      <c r="C103" s="662" t="s">
        <v>582</v>
      </c>
      <c r="D103" s="663" t="s">
        <v>3249</v>
      </c>
      <c r="E103" s="662" t="s">
        <v>602</v>
      </c>
      <c r="F103" s="663" t="s">
        <v>3256</v>
      </c>
      <c r="G103" s="662" t="s">
        <v>628</v>
      </c>
      <c r="H103" s="662" t="s">
        <v>967</v>
      </c>
      <c r="I103" s="662" t="s">
        <v>968</v>
      </c>
      <c r="J103" s="662" t="s">
        <v>969</v>
      </c>
      <c r="K103" s="662" t="s">
        <v>970</v>
      </c>
      <c r="L103" s="664">
        <v>230.08986517780437</v>
      </c>
      <c r="M103" s="664">
        <v>8</v>
      </c>
      <c r="N103" s="665">
        <v>1840.718921422435</v>
      </c>
    </row>
    <row r="104" spans="1:14" ht="14.4" customHeight="1" x14ac:dyDescent="0.3">
      <c r="A104" s="660" t="s">
        <v>577</v>
      </c>
      <c r="B104" s="661" t="s">
        <v>578</v>
      </c>
      <c r="C104" s="662" t="s">
        <v>582</v>
      </c>
      <c r="D104" s="663" t="s">
        <v>3249</v>
      </c>
      <c r="E104" s="662" t="s">
        <v>602</v>
      </c>
      <c r="F104" s="663" t="s">
        <v>3256</v>
      </c>
      <c r="G104" s="662" t="s">
        <v>628</v>
      </c>
      <c r="H104" s="662" t="s">
        <v>971</v>
      </c>
      <c r="I104" s="662" t="s">
        <v>972</v>
      </c>
      <c r="J104" s="662" t="s">
        <v>973</v>
      </c>
      <c r="K104" s="662" t="s">
        <v>974</v>
      </c>
      <c r="L104" s="664">
        <v>147.53650569448533</v>
      </c>
      <c r="M104" s="664">
        <v>31</v>
      </c>
      <c r="N104" s="665">
        <v>4573.6316765290449</v>
      </c>
    </row>
    <row r="105" spans="1:14" ht="14.4" customHeight="1" x14ac:dyDescent="0.3">
      <c r="A105" s="660" t="s">
        <v>577</v>
      </c>
      <c r="B105" s="661" t="s">
        <v>578</v>
      </c>
      <c r="C105" s="662" t="s">
        <v>582</v>
      </c>
      <c r="D105" s="663" t="s">
        <v>3249</v>
      </c>
      <c r="E105" s="662" t="s">
        <v>602</v>
      </c>
      <c r="F105" s="663" t="s">
        <v>3256</v>
      </c>
      <c r="G105" s="662" t="s">
        <v>628</v>
      </c>
      <c r="H105" s="662" t="s">
        <v>975</v>
      </c>
      <c r="I105" s="662" t="s">
        <v>215</v>
      </c>
      <c r="J105" s="662" t="s">
        <v>976</v>
      </c>
      <c r="K105" s="662"/>
      <c r="L105" s="664">
        <v>97.915899520562149</v>
      </c>
      <c r="M105" s="664">
        <v>32</v>
      </c>
      <c r="N105" s="665">
        <v>3133.3087846579888</v>
      </c>
    </row>
    <row r="106" spans="1:14" ht="14.4" customHeight="1" x14ac:dyDescent="0.3">
      <c r="A106" s="660" t="s">
        <v>577</v>
      </c>
      <c r="B106" s="661" t="s">
        <v>578</v>
      </c>
      <c r="C106" s="662" t="s">
        <v>582</v>
      </c>
      <c r="D106" s="663" t="s">
        <v>3249</v>
      </c>
      <c r="E106" s="662" t="s">
        <v>602</v>
      </c>
      <c r="F106" s="663" t="s">
        <v>3256</v>
      </c>
      <c r="G106" s="662" t="s">
        <v>628</v>
      </c>
      <c r="H106" s="662" t="s">
        <v>977</v>
      </c>
      <c r="I106" s="662" t="s">
        <v>215</v>
      </c>
      <c r="J106" s="662" t="s">
        <v>978</v>
      </c>
      <c r="K106" s="662"/>
      <c r="L106" s="664">
        <v>21.682295246705653</v>
      </c>
      <c r="M106" s="664">
        <v>13</v>
      </c>
      <c r="N106" s="665">
        <v>281.86983820717347</v>
      </c>
    </row>
    <row r="107" spans="1:14" ht="14.4" customHeight="1" x14ac:dyDescent="0.3">
      <c r="A107" s="660" t="s">
        <v>577</v>
      </c>
      <c r="B107" s="661" t="s">
        <v>578</v>
      </c>
      <c r="C107" s="662" t="s">
        <v>582</v>
      </c>
      <c r="D107" s="663" t="s">
        <v>3249</v>
      </c>
      <c r="E107" s="662" t="s">
        <v>602</v>
      </c>
      <c r="F107" s="663" t="s">
        <v>3256</v>
      </c>
      <c r="G107" s="662" t="s">
        <v>628</v>
      </c>
      <c r="H107" s="662" t="s">
        <v>979</v>
      </c>
      <c r="I107" s="662" t="s">
        <v>215</v>
      </c>
      <c r="J107" s="662" t="s">
        <v>980</v>
      </c>
      <c r="K107" s="662" t="s">
        <v>981</v>
      </c>
      <c r="L107" s="664">
        <v>39.849999999999994</v>
      </c>
      <c r="M107" s="664">
        <v>1</v>
      </c>
      <c r="N107" s="665">
        <v>39.849999999999994</v>
      </c>
    </row>
    <row r="108" spans="1:14" ht="14.4" customHeight="1" x14ac:dyDescent="0.3">
      <c r="A108" s="660" t="s">
        <v>577</v>
      </c>
      <c r="B108" s="661" t="s">
        <v>578</v>
      </c>
      <c r="C108" s="662" t="s">
        <v>582</v>
      </c>
      <c r="D108" s="663" t="s">
        <v>3249</v>
      </c>
      <c r="E108" s="662" t="s">
        <v>602</v>
      </c>
      <c r="F108" s="663" t="s">
        <v>3256</v>
      </c>
      <c r="G108" s="662" t="s">
        <v>628</v>
      </c>
      <c r="H108" s="662" t="s">
        <v>982</v>
      </c>
      <c r="I108" s="662" t="s">
        <v>215</v>
      </c>
      <c r="J108" s="662" t="s">
        <v>983</v>
      </c>
      <c r="K108" s="662"/>
      <c r="L108" s="664">
        <v>31.983142787300618</v>
      </c>
      <c r="M108" s="664">
        <v>3</v>
      </c>
      <c r="N108" s="665">
        <v>95.949428361901852</v>
      </c>
    </row>
    <row r="109" spans="1:14" ht="14.4" customHeight="1" x14ac:dyDescent="0.3">
      <c r="A109" s="660" t="s">
        <v>577</v>
      </c>
      <c r="B109" s="661" t="s">
        <v>578</v>
      </c>
      <c r="C109" s="662" t="s">
        <v>582</v>
      </c>
      <c r="D109" s="663" t="s">
        <v>3249</v>
      </c>
      <c r="E109" s="662" t="s">
        <v>602</v>
      </c>
      <c r="F109" s="663" t="s">
        <v>3256</v>
      </c>
      <c r="G109" s="662" t="s">
        <v>628</v>
      </c>
      <c r="H109" s="662" t="s">
        <v>984</v>
      </c>
      <c r="I109" s="662" t="s">
        <v>215</v>
      </c>
      <c r="J109" s="662" t="s">
        <v>985</v>
      </c>
      <c r="K109" s="662"/>
      <c r="L109" s="664">
        <v>146.10840287583906</v>
      </c>
      <c r="M109" s="664">
        <v>1</v>
      </c>
      <c r="N109" s="665">
        <v>146.10840287583906</v>
      </c>
    </row>
    <row r="110" spans="1:14" ht="14.4" customHeight="1" x14ac:dyDescent="0.3">
      <c r="A110" s="660" t="s">
        <v>577</v>
      </c>
      <c r="B110" s="661" t="s">
        <v>578</v>
      </c>
      <c r="C110" s="662" t="s">
        <v>582</v>
      </c>
      <c r="D110" s="663" t="s">
        <v>3249</v>
      </c>
      <c r="E110" s="662" t="s">
        <v>602</v>
      </c>
      <c r="F110" s="663" t="s">
        <v>3256</v>
      </c>
      <c r="G110" s="662" t="s">
        <v>628</v>
      </c>
      <c r="H110" s="662" t="s">
        <v>986</v>
      </c>
      <c r="I110" s="662" t="s">
        <v>987</v>
      </c>
      <c r="J110" s="662" t="s">
        <v>988</v>
      </c>
      <c r="K110" s="662" t="s">
        <v>989</v>
      </c>
      <c r="L110" s="664">
        <v>68.882670998496764</v>
      </c>
      <c r="M110" s="664">
        <v>20</v>
      </c>
      <c r="N110" s="665">
        <v>1377.6534199699352</v>
      </c>
    </row>
    <row r="111" spans="1:14" ht="14.4" customHeight="1" x14ac:dyDescent="0.3">
      <c r="A111" s="660" t="s">
        <v>577</v>
      </c>
      <c r="B111" s="661" t="s">
        <v>578</v>
      </c>
      <c r="C111" s="662" t="s">
        <v>582</v>
      </c>
      <c r="D111" s="663" t="s">
        <v>3249</v>
      </c>
      <c r="E111" s="662" t="s">
        <v>602</v>
      </c>
      <c r="F111" s="663" t="s">
        <v>3256</v>
      </c>
      <c r="G111" s="662" t="s">
        <v>628</v>
      </c>
      <c r="H111" s="662" t="s">
        <v>990</v>
      </c>
      <c r="I111" s="662" t="s">
        <v>215</v>
      </c>
      <c r="J111" s="662" t="s">
        <v>991</v>
      </c>
      <c r="K111" s="662"/>
      <c r="L111" s="664">
        <v>22.550038041593094</v>
      </c>
      <c r="M111" s="664">
        <v>2</v>
      </c>
      <c r="N111" s="665">
        <v>45.100076083186188</v>
      </c>
    </row>
    <row r="112" spans="1:14" ht="14.4" customHeight="1" x14ac:dyDescent="0.3">
      <c r="A112" s="660" t="s">
        <v>577</v>
      </c>
      <c r="B112" s="661" t="s">
        <v>578</v>
      </c>
      <c r="C112" s="662" t="s">
        <v>582</v>
      </c>
      <c r="D112" s="663" t="s">
        <v>3249</v>
      </c>
      <c r="E112" s="662" t="s">
        <v>602</v>
      </c>
      <c r="F112" s="663" t="s">
        <v>3256</v>
      </c>
      <c r="G112" s="662" t="s">
        <v>628</v>
      </c>
      <c r="H112" s="662" t="s">
        <v>992</v>
      </c>
      <c r="I112" s="662" t="s">
        <v>993</v>
      </c>
      <c r="J112" s="662" t="s">
        <v>994</v>
      </c>
      <c r="K112" s="662" t="s">
        <v>839</v>
      </c>
      <c r="L112" s="664">
        <v>27.11993605717106</v>
      </c>
      <c r="M112" s="664">
        <v>3</v>
      </c>
      <c r="N112" s="665">
        <v>81.35980817151318</v>
      </c>
    </row>
    <row r="113" spans="1:14" ht="14.4" customHeight="1" x14ac:dyDescent="0.3">
      <c r="A113" s="660" t="s">
        <v>577</v>
      </c>
      <c r="B113" s="661" t="s">
        <v>578</v>
      </c>
      <c r="C113" s="662" t="s">
        <v>582</v>
      </c>
      <c r="D113" s="663" t="s">
        <v>3249</v>
      </c>
      <c r="E113" s="662" t="s">
        <v>602</v>
      </c>
      <c r="F113" s="663" t="s">
        <v>3256</v>
      </c>
      <c r="G113" s="662" t="s">
        <v>628</v>
      </c>
      <c r="H113" s="662" t="s">
        <v>995</v>
      </c>
      <c r="I113" s="662" t="s">
        <v>996</v>
      </c>
      <c r="J113" s="662" t="s">
        <v>997</v>
      </c>
      <c r="K113" s="662" t="s">
        <v>998</v>
      </c>
      <c r="L113" s="664">
        <v>62.700581562820418</v>
      </c>
      <c r="M113" s="664">
        <v>11</v>
      </c>
      <c r="N113" s="665">
        <v>689.70639719102462</v>
      </c>
    </row>
    <row r="114" spans="1:14" ht="14.4" customHeight="1" x14ac:dyDescent="0.3">
      <c r="A114" s="660" t="s">
        <v>577</v>
      </c>
      <c r="B114" s="661" t="s">
        <v>578</v>
      </c>
      <c r="C114" s="662" t="s">
        <v>582</v>
      </c>
      <c r="D114" s="663" t="s">
        <v>3249</v>
      </c>
      <c r="E114" s="662" t="s">
        <v>602</v>
      </c>
      <c r="F114" s="663" t="s">
        <v>3256</v>
      </c>
      <c r="G114" s="662" t="s">
        <v>628</v>
      </c>
      <c r="H114" s="662" t="s">
        <v>999</v>
      </c>
      <c r="I114" s="662" t="s">
        <v>1000</v>
      </c>
      <c r="J114" s="662" t="s">
        <v>1001</v>
      </c>
      <c r="K114" s="662" t="s">
        <v>1002</v>
      </c>
      <c r="L114" s="664">
        <v>113.90666967933291</v>
      </c>
      <c r="M114" s="664">
        <v>28</v>
      </c>
      <c r="N114" s="665">
        <v>3189.3867510213213</v>
      </c>
    </row>
    <row r="115" spans="1:14" ht="14.4" customHeight="1" x14ac:dyDescent="0.3">
      <c r="A115" s="660" t="s">
        <v>577</v>
      </c>
      <c r="B115" s="661" t="s">
        <v>578</v>
      </c>
      <c r="C115" s="662" t="s">
        <v>582</v>
      </c>
      <c r="D115" s="663" t="s">
        <v>3249</v>
      </c>
      <c r="E115" s="662" t="s">
        <v>602</v>
      </c>
      <c r="F115" s="663" t="s">
        <v>3256</v>
      </c>
      <c r="G115" s="662" t="s">
        <v>628</v>
      </c>
      <c r="H115" s="662" t="s">
        <v>1003</v>
      </c>
      <c r="I115" s="662" t="s">
        <v>1004</v>
      </c>
      <c r="J115" s="662" t="s">
        <v>1005</v>
      </c>
      <c r="K115" s="662" t="s">
        <v>1006</v>
      </c>
      <c r="L115" s="664">
        <v>34.516324735495822</v>
      </c>
      <c r="M115" s="664">
        <v>22</v>
      </c>
      <c r="N115" s="665">
        <v>759.35914418090806</v>
      </c>
    </row>
    <row r="116" spans="1:14" ht="14.4" customHeight="1" x14ac:dyDescent="0.3">
      <c r="A116" s="660" t="s">
        <v>577</v>
      </c>
      <c r="B116" s="661" t="s">
        <v>578</v>
      </c>
      <c r="C116" s="662" t="s">
        <v>582</v>
      </c>
      <c r="D116" s="663" t="s">
        <v>3249</v>
      </c>
      <c r="E116" s="662" t="s">
        <v>602</v>
      </c>
      <c r="F116" s="663" t="s">
        <v>3256</v>
      </c>
      <c r="G116" s="662" t="s">
        <v>628</v>
      </c>
      <c r="H116" s="662" t="s">
        <v>1007</v>
      </c>
      <c r="I116" s="662" t="s">
        <v>1008</v>
      </c>
      <c r="J116" s="662" t="s">
        <v>1009</v>
      </c>
      <c r="K116" s="662" t="s">
        <v>1010</v>
      </c>
      <c r="L116" s="664">
        <v>35.98992710539698</v>
      </c>
      <c r="M116" s="664">
        <v>6</v>
      </c>
      <c r="N116" s="665">
        <v>215.93956263238186</v>
      </c>
    </row>
    <row r="117" spans="1:14" ht="14.4" customHeight="1" x14ac:dyDescent="0.3">
      <c r="A117" s="660" t="s">
        <v>577</v>
      </c>
      <c r="B117" s="661" t="s">
        <v>578</v>
      </c>
      <c r="C117" s="662" t="s">
        <v>582</v>
      </c>
      <c r="D117" s="663" t="s">
        <v>3249</v>
      </c>
      <c r="E117" s="662" t="s">
        <v>602</v>
      </c>
      <c r="F117" s="663" t="s">
        <v>3256</v>
      </c>
      <c r="G117" s="662" t="s">
        <v>628</v>
      </c>
      <c r="H117" s="662" t="s">
        <v>1011</v>
      </c>
      <c r="I117" s="662" t="s">
        <v>1012</v>
      </c>
      <c r="J117" s="662" t="s">
        <v>1013</v>
      </c>
      <c r="K117" s="662" t="s">
        <v>1014</v>
      </c>
      <c r="L117" s="664">
        <v>68.55</v>
      </c>
      <c r="M117" s="664">
        <v>2</v>
      </c>
      <c r="N117" s="665">
        <v>137.1</v>
      </c>
    </row>
    <row r="118" spans="1:14" ht="14.4" customHeight="1" x14ac:dyDescent="0.3">
      <c r="A118" s="660" t="s">
        <v>577</v>
      </c>
      <c r="B118" s="661" t="s">
        <v>578</v>
      </c>
      <c r="C118" s="662" t="s">
        <v>582</v>
      </c>
      <c r="D118" s="663" t="s">
        <v>3249</v>
      </c>
      <c r="E118" s="662" t="s">
        <v>602</v>
      </c>
      <c r="F118" s="663" t="s">
        <v>3256</v>
      </c>
      <c r="G118" s="662" t="s">
        <v>628</v>
      </c>
      <c r="H118" s="662" t="s">
        <v>1015</v>
      </c>
      <c r="I118" s="662" t="s">
        <v>1016</v>
      </c>
      <c r="J118" s="662" t="s">
        <v>1017</v>
      </c>
      <c r="K118" s="662" t="s">
        <v>1018</v>
      </c>
      <c r="L118" s="664">
        <v>40.776666666666678</v>
      </c>
      <c r="M118" s="664">
        <v>6</v>
      </c>
      <c r="N118" s="665">
        <v>244.66000000000008</v>
      </c>
    </row>
    <row r="119" spans="1:14" ht="14.4" customHeight="1" x14ac:dyDescent="0.3">
      <c r="A119" s="660" t="s">
        <v>577</v>
      </c>
      <c r="B119" s="661" t="s">
        <v>578</v>
      </c>
      <c r="C119" s="662" t="s">
        <v>582</v>
      </c>
      <c r="D119" s="663" t="s">
        <v>3249</v>
      </c>
      <c r="E119" s="662" t="s">
        <v>602</v>
      </c>
      <c r="F119" s="663" t="s">
        <v>3256</v>
      </c>
      <c r="G119" s="662" t="s">
        <v>628</v>
      </c>
      <c r="H119" s="662" t="s">
        <v>1019</v>
      </c>
      <c r="I119" s="662" t="s">
        <v>1020</v>
      </c>
      <c r="J119" s="662" t="s">
        <v>1021</v>
      </c>
      <c r="K119" s="662" t="s">
        <v>1022</v>
      </c>
      <c r="L119" s="664">
        <v>66.754999999999995</v>
      </c>
      <c r="M119" s="664">
        <v>2</v>
      </c>
      <c r="N119" s="665">
        <v>133.51</v>
      </c>
    </row>
    <row r="120" spans="1:14" ht="14.4" customHeight="1" x14ac:dyDescent="0.3">
      <c r="A120" s="660" t="s">
        <v>577</v>
      </c>
      <c r="B120" s="661" t="s">
        <v>578</v>
      </c>
      <c r="C120" s="662" t="s">
        <v>582</v>
      </c>
      <c r="D120" s="663" t="s">
        <v>3249</v>
      </c>
      <c r="E120" s="662" t="s">
        <v>602</v>
      </c>
      <c r="F120" s="663" t="s">
        <v>3256</v>
      </c>
      <c r="G120" s="662" t="s">
        <v>628</v>
      </c>
      <c r="H120" s="662" t="s">
        <v>1023</v>
      </c>
      <c r="I120" s="662" t="s">
        <v>215</v>
      </c>
      <c r="J120" s="662" t="s">
        <v>1024</v>
      </c>
      <c r="K120" s="662"/>
      <c r="L120" s="664">
        <v>59.119687017674217</v>
      </c>
      <c r="M120" s="664">
        <v>1</v>
      </c>
      <c r="N120" s="665">
        <v>59.119687017674217</v>
      </c>
    </row>
    <row r="121" spans="1:14" ht="14.4" customHeight="1" x14ac:dyDescent="0.3">
      <c r="A121" s="660" t="s">
        <v>577</v>
      </c>
      <c r="B121" s="661" t="s">
        <v>578</v>
      </c>
      <c r="C121" s="662" t="s">
        <v>582</v>
      </c>
      <c r="D121" s="663" t="s">
        <v>3249</v>
      </c>
      <c r="E121" s="662" t="s">
        <v>602</v>
      </c>
      <c r="F121" s="663" t="s">
        <v>3256</v>
      </c>
      <c r="G121" s="662" t="s">
        <v>628</v>
      </c>
      <c r="H121" s="662" t="s">
        <v>1025</v>
      </c>
      <c r="I121" s="662" t="s">
        <v>1026</v>
      </c>
      <c r="J121" s="662" t="s">
        <v>1027</v>
      </c>
      <c r="K121" s="662" t="s">
        <v>1028</v>
      </c>
      <c r="L121" s="664">
        <v>144.28</v>
      </c>
      <c r="M121" s="664">
        <v>1</v>
      </c>
      <c r="N121" s="665">
        <v>144.28</v>
      </c>
    </row>
    <row r="122" spans="1:14" ht="14.4" customHeight="1" x14ac:dyDescent="0.3">
      <c r="A122" s="660" t="s">
        <v>577</v>
      </c>
      <c r="B122" s="661" t="s">
        <v>578</v>
      </c>
      <c r="C122" s="662" t="s">
        <v>582</v>
      </c>
      <c r="D122" s="663" t="s">
        <v>3249</v>
      </c>
      <c r="E122" s="662" t="s">
        <v>602</v>
      </c>
      <c r="F122" s="663" t="s">
        <v>3256</v>
      </c>
      <c r="G122" s="662" t="s">
        <v>628</v>
      </c>
      <c r="H122" s="662" t="s">
        <v>1029</v>
      </c>
      <c r="I122" s="662" t="s">
        <v>1030</v>
      </c>
      <c r="J122" s="662" t="s">
        <v>1027</v>
      </c>
      <c r="K122" s="662" t="s">
        <v>1031</v>
      </c>
      <c r="L122" s="664">
        <v>34.670000000000009</v>
      </c>
      <c r="M122" s="664">
        <v>3</v>
      </c>
      <c r="N122" s="665">
        <v>104.01000000000002</v>
      </c>
    </row>
    <row r="123" spans="1:14" ht="14.4" customHeight="1" x14ac:dyDescent="0.3">
      <c r="A123" s="660" t="s">
        <v>577</v>
      </c>
      <c r="B123" s="661" t="s">
        <v>578</v>
      </c>
      <c r="C123" s="662" t="s">
        <v>582</v>
      </c>
      <c r="D123" s="663" t="s">
        <v>3249</v>
      </c>
      <c r="E123" s="662" t="s">
        <v>602</v>
      </c>
      <c r="F123" s="663" t="s">
        <v>3256</v>
      </c>
      <c r="G123" s="662" t="s">
        <v>628</v>
      </c>
      <c r="H123" s="662" t="s">
        <v>1032</v>
      </c>
      <c r="I123" s="662" t="s">
        <v>1033</v>
      </c>
      <c r="J123" s="662" t="s">
        <v>1034</v>
      </c>
      <c r="K123" s="662" t="s">
        <v>1035</v>
      </c>
      <c r="L123" s="664">
        <v>61.730000000000011</v>
      </c>
      <c r="M123" s="664">
        <v>3</v>
      </c>
      <c r="N123" s="665">
        <v>185.19000000000003</v>
      </c>
    </row>
    <row r="124" spans="1:14" ht="14.4" customHeight="1" x14ac:dyDescent="0.3">
      <c r="A124" s="660" t="s">
        <v>577</v>
      </c>
      <c r="B124" s="661" t="s">
        <v>578</v>
      </c>
      <c r="C124" s="662" t="s">
        <v>582</v>
      </c>
      <c r="D124" s="663" t="s">
        <v>3249</v>
      </c>
      <c r="E124" s="662" t="s">
        <v>602</v>
      </c>
      <c r="F124" s="663" t="s">
        <v>3256</v>
      </c>
      <c r="G124" s="662" t="s">
        <v>628</v>
      </c>
      <c r="H124" s="662" t="s">
        <v>1036</v>
      </c>
      <c r="I124" s="662" t="s">
        <v>1037</v>
      </c>
      <c r="J124" s="662" t="s">
        <v>1038</v>
      </c>
      <c r="K124" s="662" t="s">
        <v>1039</v>
      </c>
      <c r="L124" s="664">
        <v>105.86</v>
      </c>
      <c r="M124" s="664">
        <v>1</v>
      </c>
      <c r="N124" s="665">
        <v>105.86</v>
      </c>
    </row>
    <row r="125" spans="1:14" ht="14.4" customHeight="1" x14ac:dyDescent="0.3">
      <c r="A125" s="660" t="s">
        <v>577</v>
      </c>
      <c r="B125" s="661" t="s">
        <v>578</v>
      </c>
      <c r="C125" s="662" t="s">
        <v>582</v>
      </c>
      <c r="D125" s="663" t="s">
        <v>3249</v>
      </c>
      <c r="E125" s="662" t="s">
        <v>602</v>
      </c>
      <c r="F125" s="663" t="s">
        <v>3256</v>
      </c>
      <c r="G125" s="662" t="s">
        <v>628</v>
      </c>
      <c r="H125" s="662" t="s">
        <v>1040</v>
      </c>
      <c r="I125" s="662" t="s">
        <v>1041</v>
      </c>
      <c r="J125" s="662" t="s">
        <v>1042</v>
      </c>
      <c r="K125" s="662" t="s">
        <v>1043</v>
      </c>
      <c r="L125" s="664">
        <v>26.883915183943476</v>
      </c>
      <c r="M125" s="664">
        <v>60</v>
      </c>
      <c r="N125" s="665">
        <v>1613.0349110366085</v>
      </c>
    </row>
    <row r="126" spans="1:14" ht="14.4" customHeight="1" x14ac:dyDescent="0.3">
      <c r="A126" s="660" t="s">
        <v>577</v>
      </c>
      <c r="B126" s="661" t="s">
        <v>578</v>
      </c>
      <c r="C126" s="662" t="s">
        <v>582</v>
      </c>
      <c r="D126" s="663" t="s">
        <v>3249</v>
      </c>
      <c r="E126" s="662" t="s">
        <v>602</v>
      </c>
      <c r="F126" s="663" t="s">
        <v>3256</v>
      </c>
      <c r="G126" s="662" t="s">
        <v>628</v>
      </c>
      <c r="H126" s="662" t="s">
        <v>1044</v>
      </c>
      <c r="I126" s="662" t="s">
        <v>1045</v>
      </c>
      <c r="J126" s="662" t="s">
        <v>1046</v>
      </c>
      <c r="K126" s="662" t="s">
        <v>1047</v>
      </c>
      <c r="L126" s="664">
        <v>329.46500000000003</v>
      </c>
      <c r="M126" s="664">
        <v>2</v>
      </c>
      <c r="N126" s="665">
        <v>658.93000000000006</v>
      </c>
    </row>
    <row r="127" spans="1:14" ht="14.4" customHeight="1" x14ac:dyDescent="0.3">
      <c r="A127" s="660" t="s">
        <v>577</v>
      </c>
      <c r="B127" s="661" t="s">
        <v>578</v>
      </c>
      <c r="C127" s="662" t="s">
        <v>582</v>
      </c>
      <c r="D127" s="663" t="s">
        <v>3249</v>
      </c>
      <c r="E127" s="662" t="s">
        <v>602</v>
      </c>
      <c r="F127" s="663" t="s">
        <v>3256</v>
      </c>
      <c r="G127" s="662" t="s">
        <v>628</v>
      </c>
      <c r="H127" s="662" t="s">
        <v>1048</v>
      </c>
      <c r="I127" s="662" t="s">
        <v>1049</v>
      </c>
      <c r="J127" s="662" t="s">
        <v>1050</v>
      </c>
      <c r="K127" s="662" t="s">
        <v>1051</v>
      </c>
      <c r="L127" s="664">
        <v>208.69060061802639</v>
      </c>
      <c r="M127" s="664">
        <v>2</v>
      </c>
      <c r="N127" s="665">
        <v>417.38120123605279</v>
      </c>
    </row>
    <row r="128" spans="1:14" ht="14.4" customHeight="1" x14ac:dyDescent="0.3">
      <c r="A128" s="660" t="s">
        <v>577</v>
      </c>
      <c r="B128" s="661" t="s">
        <v>578</v>
      </c>
      <c r="C128" s="662" t="s">
        <v>582</v>
      </c>
      <c r="D128" s="663" t="s">
        <v>3249</v>
      </c>
      <c r="E128" s="662" t="s">
        <v>602</v>
      </c>
      <c r="F128" s="663" t="s">
        <v>3256</v>
      </c>
      <c r="G128" s="662" t="s">
        <v>628</v>
      </c>
      <c r="H128" s="662" t="s">
        <v>1052</v>
      </c>
      <c r="I128" s="662" t="s">
        <v>215</v>
      </c>
      <c r="J128" s="662" t="s">
        <v>1053</v>
      </c>
      <c r="K128" s="662"/>
      <c r="L128" s="664">
        <v>191.13028785825244</v>
      </c>
      <c r="M128" s="664">
        <v>9</v>
      </c>
      <c r="N128" s="665">
        <v>1720.1725907242719</v>
      </c>
    </row>
    <row r="129" spans="1:14" ht="14.4" customHeight="1" x14ac:dyDescent="0.3">
      <c r="A129" s="660" t="s">
        <v>577</v>
      </c>
      <c r="B129" s="661" t="s">
        <v>578</v>
      </c>
      <c r="C129" s="662" t="s">
        <v>582</v>
      </c>
      <c r="D129" s="663" t="s">
        <v>3249</v>
      </c>
      <c r="E129" s="662" t="s">
        <v>602</v>
      </c>
      <c r="F129" s="663" t="s">
        <v>3256</v>
      </c>
      <c r="G129" s="662" t="s">
        <v>628</v>
      </c>
      <c r="H129" s="662" t="s">
        <v>1054</v>
      </c>
      <c r="I129" s="662" t="s">
        <v>215</v>
      </c>
      <c r="J129" s="662" t="s">
        <v>1055</v>
      </c>
      <c r="K129" s="662"/>
      <c r="L129" s="664">
        <v>161.35075978163982</v>
      </c>
      <c r="M129" s="664">
        <v>6</v>
      </c>
      <c r="N129" s="665">
        <v>968.10455868983888</v>
      </c>
    </row>
    <row r="130" spans="1:14" ht="14.4" customHeight="1" x14ac:dyDescent="0.3">
      <c r="A130" s="660" t="s">
        <v>577</v>
      </c>
      <c r="B130" s="661" t="s">
        <v>578</v>
      </c>
      <c r="C130" s="662" t="s">
        <v>582</v>
      </c>
      <c r="D130" s="663" t="s">
        <v>3249</v>
      </c>
      <c r="E130" s="662" t="s">
        <v>602</v>
      </c>
      <c r="F130" s="663" t="s">
        <v>3256</v>
      </c>
      <c r="G130" s="662" t="s">
        <v>628</v>
      </c>
      <c r="H130" s="662" t="s">
        <v>1056</v>
      </c>
      <c r="I130" s="662" t="s">
        <v>1056</v>
      </c>
      <c r="J130" s="662" t="s">
        <v>630</v>
      </c>
      <c r="K130" s="662" t="s">
        <v>1057</v>
      </c>
      <c r="L130" s="664">
        <v>193.59395167997761</v>
      </c>
      <c r="M130" s="664">
        <v>24</v>
      </c>
      <c r="N130" s="665">
        <v>4646.2548403194623</v>
      </c>
    </row>
    <row r="131" spans="1:14" ht="14.4" customHeight="1" x14ac:dyDescent="0.3">
      <c r="A131" s="660" t="s">
        <v>577</v>
      </c>
      <c r="B131" s="661" t="s">
        <v>578</v>
      </c>
      <c r="C131" s="662" t="s">
        <v>582</v>
      </c>
      <c r="D131" s="663" t="s">
        <v>3249</v>
      </c>
      <c r="E131" s="662" t="s">
        <v>602</v>
      </c>
      <c r="F131" s="663" t="s">
        <v>3256</v>
      </c>
      <c r="G131" s="662" t="s">
        <v>628</v>
      </c>
      <c r="H131" s="662" t="s">
        <v>1058</v>
      </c>
      <c r="I131" s="662" t="s">
        <v>1059</v>
      </c>
      <c r="J131" s="662" t="s">
        <v>1060</v>
      </c>
      <c r="K131" s="662" t="s">
        <v>656</v>
      </c>
      <c r="L131" s="664">
        <v>57.120000000000005</v>
      </c>
      <c r="M131" s="664">
        <v>3</v>
      </c>
      <c r="N131" s="665">
        <v>171.36</v>
      </c>
    </row>
    <row r="132" spans="1:14" ht="14.4" customHeight="1" x14ac:dyDescent="0.3">
      <c r="A132" s="660" t="s">
        <v>577</v>
      </c>
      <c r="B132" s="661" t="s">
        <v>578</v>
      </c>
      <c r="C132" s="662" t="s">
        <v>582</v>
      </c>
      <c r="D132" s="663" t="s">
        <v>3249</v>
      </c>
      <c r="E132" s="662" t="s">
        <v>602</v>
      </c>
      <c r="F132" s="663" t="s">
        <v>3256</v>
      </c>
      <c r="G132" s="662" t="s">
        <v>628</v>
      </c>
      <c r="H132" s="662" t="s">
        <v>1061</v>
      </c>
      <c r="I132" s="662" t="s">
        <v>1062</v>
      </c>
      <c r="J132" s="662" t="s">
        <v>1063</v>
      </c>
      <c r="K132" s="662" t="s">
        <v>1064</v>
      </c>
      <c r="L132" s="664">
        <v>64.349999999999966</v>
      </c>
      <c r="M132" s="664">
        <v>2</v>
      </c>
      <c r="N132" s="665">
        <v>128.69999999999993</v>
      </c>
    </row>
    <row r="133" spans="1:14" ht="14.4" customHeight="1" x14ac:dyDescent="0.3">
      <c r="A133" s="660" t="s">
        <v>577</v>
      </c>
      <c r="B133" s="661" t="s">
        <v>578</v>
      </c>
      <c r="C133" s="662" t="s">
        <v>582</v>
      </c>
      <c r="D133" s="663" t="s">
        <v>3249</v>
      </c>
      <c r="E133" s="662" t="s">
        <v>602</v>
      </c>
      <c r="F133" s="663" t="s">
        <v>3256</v>
      </c>
      <c r="G133" s="662" t="s">
        <v>628</v>
      </c>
      <c r="H133" s="662" t="s">
        <v>1065</v>
      </c>
      <c r="I133" s="662" t="s">
        <v>1066</v>
      </c>
      <c r="J133" s="662" t="s">
        <v>1067</v>
      </c>
      <c r="K133" s="662" t="s">
        <v>1068</v>
      </c>
      <c r="L133" s="664">
        <v>58.032666666666664</v>
      </c>
      <c r="M133" s="664">
        <v>3</v>
      </c>
      <c r="N133" s="665">
        <v>174.09799999999998</v>
      </c>
    </row>
    <row r="134" spans="1:14" ht="14.4" customHeight="1" x14ac:dyDescent="0.3">
      <c r="A134" s="660" t="s">
        <v>577</v>
      </c>
      <c r="B134" s="661" t="s">
        <v>578</v>
      </c>
      <c r="C134" s="662" t="s">
        <v>582</v>
      </c>
      <c r="D134" s="663" t="s">
        <v>3249</v>
      </c>
      <c r="E134" s="662" t="s">
        <v>602</v>
      </c>
      <c r="F134" s="663" t="s">
        <v>3256</v>
      </c>
      <c r="G134" s="662" t="s">
        <v>628</v>
      </c>
      <c r="H134" s="662" t="s">
        <v>1069</v>
      </c>
      <c r="I134" s="662" t="s">
        <v>1070</v>
      </c>
      <c r="J134" s="662" t="s">
        <v>1071</v>
      </c>
      <c r="K134" s="662" t="s">
        <v>1072</v>
      </c>
      <c r="L134" s="664">
        <v>106.59985432347985</v>
      </c>
      <c r="M134" s="664">
        <v>6</v>
      </c>
      <c r="N134" s="665">
        <v>639.59912594087905</v>
      </c>
    </row>
    <row r="135" spans="1:14" ht="14.4" customHeight="1" x14ac:dyDescent="0.3">
      <c r="A135" s="660" t="s">
        <v>577</v>
      </c>
      <c r="B135" s="661" t="s">
        <v>578</v>
      </c>
      <c r="C135" s="662" t="s">
        <v>582</v>
      </c>
      <c r="D135" s="663" t="s">
        <v>3249</v>
      </c>
      <c r="E135" s="662" t="s">
        <v>602</v>
      </c>
      <c r="F135" s="663" t="s">
        <v>3256</v>
      </c>
      <c r="G135" s="662" t="s">
        <v>628</v>
      </c>
      <c r="H135" s="662" t="s">
        <v>1073</v>
      </c>
      <c r="I135" s="662" t="s">
        <v>1074</v>
      </c>
      <c r="J135" s="662" t="s">
        <v>730</v>
      </c>
      <c r="K135" s="662" t="s">
        <v>1075</v>
      </c>
      <c r="L135" s="664">
        <v>73.913011775577502</v>
      </c>
      <c r="M135" s="664">
        <v>6</v>
      </c>
      <c r="N135" s="665">
        <v>443.47807065346501</v>
      </c>
    </row>
    <row r="136" spans="1:14" ht="14.4" customHeight="1" x14ac:dyDescent="0.3">
      <c r="A136" s="660" t="s">
        <v>577</v>
      </c>
      <c r="B136" s="661" t="s">
        <v>578</v>
      </c>
      <c r="C136" s="662" t="s">
        <v>582</v>
      </c>
      <c r="D136" s="663" t="s">
        <v>3249</v>
      </c>
      <c r="E136" s="662" t="s">
        <v>602</v>
      </c>
      <c r="F136" s="663" t="s">
        <v>3256</v>
      </c>
      <c r="G136" s="662" t="s">
        <v>628</v>
      </c>
      <c r="H136" s="662" t="s">
        <v>1076</v>
      </c>
      <c r="I136" s="662" t="s">
        <v>1077</v>
      </c>
      <c r="J136" s="662" t="s">
        <v>1078</v>
      </c>
      <c r="K136" s="662" t="s">
        <v>1079</v>
      </c>
      <c r="L136" s="664">
        <v>64.759961464995058</v>
      </c>
      <c r="M136" s="664">
        <v>6</v>
      </c>
      <c r="N136" s="665">
        <v>388.55976878997035</v>
      </c>
    </row>
    <row r="137" spans="1:14" ht="14.4" customHeight="1" x14ac:dyDescent="0.3">
      <c r="A137" s="660" t="s">
        <v>577</v>
      </c>
      <c r="B137" s="661" t="s">
        <v>578</v>
      </c>
      <c r="C137" s="662" t="s">
        <v>582</v>
      </c>
      <c r="D137" s="663" t="s">
        <v>3249</v>
      </c>
      <c r="E137" s="662" t="s">
        <v>602</v>
      </c>
      <c r="F137" s="663" t="s">
        <v>3256</v>
      </c>
      <c r="G137" s="662" t="s">
        <v>628</v>
      </c>
      <c r="H137" s="662" t="s">
        <v>1080</v>
      </c>
      <c r="I137" s="662" t="s">
        <v>1081</v>
      </c>
      <c r="J137" s="662" t="s">
        <v>1082</v>
      </c>
      <c r="K137" s="662" t="s">
        <v>712</v>
      </c>
      <c r="L137" s="664">
        <v>54.524999999999991</v>
      </c>
      <c r="M137" s="664">
        <v>2</v>
      </c>
      <c r="N137" s="665">
        <v>109.04999999999998</v>
      </c>
    </row>
    <row r="138" spans="1:14" ht="14.4" customHeight="1" x14ac:dyDescent="0.3">
      <c r="A138" s="660" t="s">
        <v>577</v>
      </c>
      <c r="B138" s="661" t="s">
        <v>578</v>
      </c>
      <c r="C138" s="662" t="s">
        <v>582</v>
      </c>
      <c r="D138" s="663" t="s">
        <v>3249</v>
      </c>
      <c r="E138" s="662" t="s">
        <v>602</v>
      </c>
      <c r="F138" s="663" t="s">
        <v>3256</v>
      </c>
      <c r="G138" s="662" t="s">
        <v>628</v>
      </c>
      <c r="H138" s="662" t="s">
        <v>1083</v>
      </c>
      <c r="I138" s="662" t="s">
        <v>1084</v>
      </c>
      <c r="J138" s="662" t="s">
        <v>1085</v>
      </c>
      <c r="K138" s="662" t="s">
        <v>1086</v>
      </c>
      <c r="L138" s="664">
        <v>121.98402253647745</v>
      </c>
      <c r="M138" s="664">
        <v>7</v>
      </c>
      <c r="N138" s="665">
        <v>853.88815775534215</v>
      </c>
    </row>
    <row r="139" spans="1:14" ht="14.4" customHeight="1" x14ac:dyDescent="0.3">
      <c r="A139" s="660" t="s">
        <v>577</v>
      </c>
      <c r="B139" s="661" t="s">
        <v>578</v>
      </c>
      <c r="C139" s="662" t="s">
        <v>582</v>
      </c>
      <c r="D139" s="663" t="s">
        <v>3249</v>
      </c>
      <c r="E139" s="662" t="s">
        <v>602</v>
      </c>
      <c r="F139" s="663" t="s">
        <v>3256</v>
      </c>
      <c r="G139" s="662" t="s">
        <v>628</v>
      </c>
      <c r="H139" s="662" t="s">
        <v>1087</v>
      </c>
      <c r="I139" s="662" t="s">
        <v>1087</v>
      </c>
      <c r="J139" s="662" t="s">
        <v>1088</v>
      </c>
      <c r="K139" s="662" t="s">
        <v>1089</v>
      </c>
      <c r="L139" s="664">
        <v>32.459999999999987</v>
      </c>
      <c r="M139" s="664">
        <v>1</v>
      </c>
      <c r="N139" s="665">
        <v>32.459999999999987</v>
      </c>
    </row>
    <row r="140" spans="1:14" ht="14.4" customHeight="1" x14ac:dyDescent="0.3">
      <c r="A140" s="660" t="s">
        <v>577</v>
      </c>
      <c r="B140" s="661" t="s">
        <v>578</v>
      </c>
      <c r="C140" s="662" t="s">
        <v>582</v>
      </c>
      <c r="D140" s="663" t="s">
        <v>3249</v>
      </c>
      <c r="E140" s="662" t="s">
        <v>602</v>
      </c>
      <c r="F140" s="663" t="s">
        <v>3256</v>
      </c>
      <c r="G140" s="662" t="s">
        <v>628</v>
      </c>
      <c r="H140" s="662" t="s">
        <v>1090</v>
      </c>
      <c r="I140" s="662" t="s">
        <v>1091</v>
      </c>
      <c r="J140" s="662" t="s">
        <v>1092</v>
      </c>
      <c r="K140" s="662" t="s">
        <v>1093</v>
      </c>
      <c r="L140" s="664">
        <v>190.78888888888892</v>
      </c>
      <c r="M140" s="664">
        <v>18</v>
      </c>
      <c r="N140" s="665">
        <v>3434.2000000000007</v>
      </c>
    </row>
    <row r="141" spans="1:14" ht="14.4" customHeight="1" x14ac:dyDescent="0.3">
      <c r="A141" s="660" t="s">
        <v>577</v>
      </c>
      <c r="B141" s="661" t="s">
        <v>578</v>
      </c>
      <c r="C141" s="662" t="s">
        <v>582</v>
      </c>
      <c r="D141" s="663" t="s">
        <v>3249</v>
      </c>
      <c r="E141" s="662" t="s">
        <v>602</v>
      </c>
      <c r="F141" s="663" t="s">
        <v>3256</v>
      </c>
      <c r="G141" s="662" t="s">
        <v>628</v>
      </c>
      <c r="H141" s="662" t="s">
        <v>1094</v>
      </c>
      <c r="I141" s="662" t="s">
        <v>1095</v>
      </c>
      <c r="J141" s="662" t="s">
        <v>1096</v>
      </c>
      <c r="K141" s="662" t="s">
        <v>1097</v>
      </c>
      <c r="L141" s="664">
        <v>369.99575757575752</v>
      </c>
      <c r="M141" s="664">
        <v>11</v>
      </c>
      <c r="N141" s="665">
        <v>4069.9533333333329</v>
      </c>
    </row>
    <row r="142" spans="1:14" ht="14.4" customHeight="1" x14ac:dyDescent="0.3">
      <c r="A142" s="660" t="s">
        <v>577</v>
      </c>
      <c r="B142" s="661" t="s">
        <v>578</v>
      </c>
      <c r="C142" s="662" t="s">
        <v>582</v>
      </c>
      <c r="D142" s="663" t="s">
        <v>3249</v>
      </c>
      <c r="E142" s="662" t="s">
        <v>602</v>
      </c>
      <c r="F142" s="663" t="s">
        <v>3256</v>
      </c>
      <c r="G142" s="662" t="s">
        <v>628</v>
      </c>
      <c r="H142" s="662" t="s">
        <v>1098</v>
      </c>
      <c r="I142" s="662" t="s">
        <v>1099</v>
      </c>
      <c r="J142" s="662" t="s">
        <v>1100</v>
      </c>
      <c r="K142" s="662" t="s">
        <v>1101</v>
      </c>
      <c r="L142" s="664">
        <v>97.2</v>
      </c>
      <c r="M142" s="664">
        <v>1</v>
      </c>
      <c r="N142" s="665">
        <v>97.2</v>
      </c>
    </row>
    <row r="143" spans="1:14" ht="14.4" customHeight="1" x14ac:dyDescent="0.3">
      <c r="A143" s="660" t="s">
        <v>577</v>
      </c>
      <c r="B143" s="661" t="s">
        <v>578</v>
      </c>
      <c r="C143" s="662" t="s">
        <v>582</v>
      </c>
      <c r="D143" s="663" t="s">
        <v>3249</v>
      </c>
      <c r="E143" s="662" t="s">
        <v>602</v>
      </c>
      <c r="F143" s="663" t="s">
        <v>3256</v>
      </c>
      <c r="G143" s="662" t="s">
        <v>628</v>
      </c>
      <c r="H143" s="662" t="s">
        <v>1102</v>
      </c>
      <c r="I143" s="662" t="s">
        <v>1103</v>
      </c>
      <c r="J143" s="662" t="s">
        <v>774</v>
      </c>
      <c r="K143" s="662" t="s">
        <v>1104</v>
      </c>
      <c r="L143" s="664">
        <v>64.368117271894178</v>
      </c>
      <c r="M143" s="664">
        <v>6</v>
      </c>
      <c r="N143" s="665">
        <v>386.2087036313651</v>
      </c>
    </row>
    <row r="144" spans="1:14" ht="14.4" customHeight="1" x14ac:dyDescent="0.3">
      <c r="A144" s="660" t="s">
        <v>577</v>
      </c>
      <c r="B144" s="661" t="s">
        <v>578</v>
      </c>
      <c r="C144" s="662" t="s">
        <v>582</v>
      </c>
      <c r="D144" s="663" t="s">
        <v>3249</v>
      </c>
      <c r="E144" s="662" t="s">
        <v>602</v>
      </c>
      <c r="F144" s="663" t="s">
        <v>3256</v>
      </c>
      <c r="G144" s="662" t="s">
        <v>628</v>
      </c>
      <c r="H144" s="662" t="s">
        <v>1105</v>
      </c>
      <c r="I144" s="662" t="s">
        <v>1106</v>
      </c>
      <c r="J144" s="662" t="s">
        <v>1107</v>
      </c>
      <c r="K144" s="662" t="s">
        <v>1108</v>
      </c>
      <c r="L144" s="664">
        <v>68.79000000000002</v>
      </c>
      <c r="M144" s="664">
        <v>4</v>
      </c>
      <c r="N144" s="665">
        <v>275.16000000000008</v>
      </c>
    </row>
    <row r="145" spans="1:14" ht="14.4" customHeight="1" x14ac:dyDescent="0.3">
      <c r="A145" s="660" t="s">
        <v>577</v>
      </c>
      <c r="B145" s="661" t="s">
        <v>578</v>
      </c>
      <c r="C145" s="662" t="s">
        <v>582</v>
      </c>
      <c r="D145" s="663" t="s">
        <v>3249</v>
      </c>
      <c r="E145" s="662" t="s">
        <v>602</v>
      </c>
      <c r="F145" s="663" t="s">
        <v>3256</v>
      </c>
      <c r="G145" s="662" t="s">
        <v>628</v>
      </c>
      <c r="H145" s="662" t="s">
        <v>1109</v>
      </c>
      <c r="I145" s="662" t="s">
        <v>1110</v>
      </c>
      <c r="J145" s="662" t="s">
        <v>1111</v>
      </c>
      <c r="K145" s="662" t="s">
        <v>1112</v>
      </c>
      <c r="L145" s="664">
        <v>52.959885214265832</v>
      </c>
      <c r="M145" s="664">
        <v>6</v>
      </c>
      <c r="N145" s="665">
        <v>317.759311285595</v>
      </c>
    </row>
    <row r="146" spans="1:14" ht="14.4" customHeight="1" x14ac:dyDescent="0.3">
      <c r="A146" s="660" t="s">
        <v>577</v>
      </c>
      <c r="B146" s="661" t="s">
        <v>578</v>
      </c>
      <c r="C146" s="662" t="s">
        <v>582</v>
      </c>
      <c r="D146" s="663" t="s">
        <v>3249</v>
      </c>
      <c r="E146" s="662" t="s">
        <v>602</v>
      </c>
      <c r="F146" s="663" t="s">
        <v>3256</v>
      </c>
      <c r="G146" s="662" t="s">
        <v>628</v>
      </c>
      <c r="H146" s="662" t="s">
        <v>1113</v>
      </c>
      <c r="I146" s="662" t="s">
        <v>1114</v>
      </c>
      <c r="J146" s="662" t="s">
        <v>1115</v>
      </c>
      <c r="K146" s="662" t="s">
        <v>1116</v>
      </c>
      <c r="L146" s="664">
        <v>14.618279953977492</v>
      </c>
      <c r="M146" s="664">
        <v>190</v>
      </c>
      <c r="N146" s="665">
        <v>2777.4731912557236</v>
      </c>
    </row>
    <row r="147" spans="1:14" ht="14.4" customHeight="1" x14ac:dyDescent="0.3">
      <c r="A147" s="660" t="s">
        <v>577</v>
      </c>
      <c r="B147" s="661" t="s">
        <v>578</v>
      </c>
      <c r="C147" s="662" t="s">
        <v>582</v>
      </c>
      <c r="D147" s="663" t="s">
        <v>3249</v>
      </c>
      <c r="E147" s="662" t="s">
        <v>602</v>
      </c>
      <c r="F147" s="663" t="s">
        <v>3256</v>
      </c>
      <c r="G147" s="662" t="s">
        <v>628</v>
      </c>
      <c r="H147" s="662" t="s">
        <v>1117</v>
      </c>
      <c r="I147" s="662" t="s">
        <v>1118</v>
      </c>
      <c r="J147" s="662" t="s">
        <v>1119</v>
      </c>
      <c r="K147" s="662" t="s">
        <v>1120</v>
      </c>
      <c r="L147" s="664">
        <v>9.3911329419778493</v>
      </c>
      <c r="M147" s="664">
        <v>196</v>
      </c>
      <c r="N147" s="665">
        <v>1840.6620566276583</v>
      </c>
    </row>
    <row r="148" spans="1:14" ht="14.4" customHeight="1" x14ac:dyDescent="0.3">
      <c r="A148" s="660" t="s">
        <v>577</v>
      </c>
      <c r="B148" s="661" t="s">
        <v>578</v>
      </c>
      <c r="C148" s="662" t="s">
        <v>582</v>
      </c>
      <c r="D148" s="663" t="s">
        <v>3249</v>
      </c>
      <c r="E148" s="662" t="s">
        <v>602</v>
      </c>
      <c r="F148" s="663" t="s">
        <v>3256</v>
      </c>
      <c r="G148" s="662" t="s">
        <v>628</v>
      </c>
      <c r="H148" s="662" t="s">
        <v>1121</v>
      </c>
      <c r="I148" s="662" t="s">
        <v>215</v>
      </c>
      <c r="J148" s="662" t="s">
        <v>1122</v>
      </c>
      <c r="K148" s="662"/>
      <c r="L148" s="664">
        <v>184.8123569154499</v>
      </c>
      <c r="M148" s="664">
        <v>4</v>
      </c>
      <c r="N148" s="665">
        <v>739.24942766179959</v>
      </c>
    </row>
    <row r="149" spans="1:14" ht="14.4" customHeight="1" x14ac:dyDescent="0.3">
      <c r="A149" s="660" t="s">
        <v>577</v>
      </c>
      <c r="B149" s="661" t="s">
        <v>578</v>
      </c>
      <c r="C149" s="662" t="s">
        <v>582</v>
      </c>
      <c r="D149" s="663" t="s">
        <v>3249</v>
      </c>
      <c r="E149" s="662" t="s">
        <v>602</v>
      </c>
      <c r="F149" s="663" t="s">
        <v>3256</v>
      </c>
      <c r="G149" s="662" t="s">
        <v>628</v>
      </c>
      <c r="H149" s="662" t="s">
        <v>1123</v>
      </c>
      <c r="I149" s="662" t="s">
        <v>1124</v>
      </c>
      <c r="J149" s="662" t="s">
        <v>1125</v>
      </c>
      <c r="K149" s="662" t="s">
        <v>1126</v>
      </c>
      <c r="L149" s="664">
        <v>164.84</v>
      </c>
      <c r="M149" s="664">
        <v>2</v>
      </c>
      <c r="N149" s="665">
        <v>329.68</v>
      </c>
    </row>
    <row r="150" spans="1:14" ht="14.4" customHeight="1" x14ac:dyDescent="0.3">
      <c r="A150" s="660" t="s">
        <v>577</v>
      </c>
      <c r="B150" s="661" t="s">
        <v>578</v>
      </c>
      <c r="C150" s="662" t="s">
        <v>582</v>
      </c>
      <c r="D150" s="663" t="s">
        <v>3249</v>
      </c>
      <c r="E150" s="662" t="s">
        <v>602</v>
      </c>
      <c r="F150" s="663" t="s">
        <v>3256</v>
      </c>
      <c r="G150" s="662" t="s">
        <v>628</v>
      </c>
      <c r="H150" s="662" t="s">
        <v>1127</v>
      </c>
      <c r="I150" s="662" t="s">
        <v>1128</v>
      </c>
      <c r="J150" s="662" t="s">
        <v>1088</v>
      </c>
      <c r="K150" s="662" t="s">
        <v>1129</v>
      </c>
      <c r="L150" s="664">
        <v>103.91999999999997</v>
      </c>
      <c r="M150" s="664">
        <v>2</v>
      </c>
      <c r="N150" s="665">
        <v>207.83999999999995</v>
      </c>
    </row>
    <row r="151" spans="1:14" ht="14.4" customHeight="1" x14ac:dyDescent="0.3">
      <c r="A151" s="660" t="s">
        <v>577</v>
      </c>
      <c r="B151" s="661" t="s">
        <v>578</v>
      </c>
      <c r="C151" s="662" t="s">
        <v>582</v>
      </c>
      <c r="D151" s="663" t="s">
        <v>3249</v>
      </c>
      <c r="E151" s="662" t="s">
        <v>602</v>
      </c>
      <c r="F151" s="663" t="s">
        <v>3256</v>
      </c>
      <c r="G151" s="662" t="s">
        <v>628</v>
      </c>
      <c r="H151" s="662" t="s">
        <v>1130</v>
      </c>
      <c r="I151" s="662" t="s">
        <v>1131</v>
      </c>
      <c r="J151" s="662" t="s">
        <v>1132</v>
      </c>
      <c r="K151" s="662" t="s">
        <v>1133</v>
      </c>
      <c r="L151" s="664">
        <v>173.57566474025091</v>
      </c>
      <c r="M151" s="664">
        <v>5</v>
      </c>
      <c r="N151" s="665">
        <v>867.87832370125454</v>
      </c>
    </row>
    <row r="152" spans="1:14" ht="14.4" customHeight="1" x14ac:dyDescent="0.3">
      <c r="A152" s="660" t="s">
        <v>577</v>
      </c>
      <c r="B152" s="661" t="s">
        <v>578</v>
      </c>
      <c r="C152" s="662" t="s">
        <v>582</v>
      </c>
      <c r="D152" s="663" t="s">
        <v>3249</v>
      </c>
      <c r="E152" s="662" t="s">
        <v>602</v>
      </c>
      <c r="F152" s="663" t="s">
        <v>3256</v>
      </c>
      <c r="G152" s="662" t="s">
        <v>628</v>
      </c>
      <c r="H152" s="662" t="s">
        <v>1134</v>
      </c>
      <c r="I152" s="662" t="s">
        <v>1135</v>
      </c>
      <c r="J152" s="662" t="s">
        <v>1088</v>
      </c>
      <c r="K152" s="662" t="s">
        <v>1136</v>
      </c>
      <c r="L152" s="664">
        <v>70.031428571428592</v>
      </c>
      <c r="M152" s="664">
        <v>21</v>
      </c>
      <c r="N152" s="665">
        <v>1470.6600000000003</v>
      </c>
    </row>
    <row r="153" spans="1:14" ht="14.4" customHeight="1" x14ac:dyDescent="0.3">
      <c r="A153" s="660" t="s">
        <v>577</v>
      </c>
      <c r="B153" s="661" t="s">
        <v>578</v>
      </c>
      <c r="C153" s="662" t="s">
        <v>582</v>
      </c>
      <c r="D153" s="663" t="s">
        <v>3249</v>
      </c>
      <c r="E153" s="662" t="s">
        <v>602</v>
      </c>
      <c r="F153" s="663" t="s">
        <v>3256</v>
      </c>
      <c r="G153" s="662" t="s">
        <v>628</v>
      </c>
      <c r="H153" s="662" t="s">
        <v>1137</v>
      </c>
      <c r="I153" s="662" t="s">
        <v>1138</v>
      </c>
      <c r="J153" s="662" t="s">
        <v>662</v>
      </c>
      <c r="K153" s="662" t="s">
        <v>1139</v>
      </c>
      <c r="L153" s="664">
        <v>54.472244024505855</v>
      </c>
      <c r="M153" s="664">
        <v>8</v>
      </c>
      <c r="N153" s="665">
        <v>435.77795219604684</v>
      </c>
    </row>
    <row r="154" spans="1:14" ht="14.4" customHeight="1" x14ac:dyDescent="0.3">
      <c r="A154" s="660" t="s">
        <v>577</v>
      </c>
      <c r="B154" s="661" t="s">
        <v>578</v>
      </c>
      <c r="C154" s="662" t="s">
        <v>582</v>
      </c>
      <c r="D154" s="663" t="s">
        <v>3249</v>
      </c>
      <c r="E154" s="662" t="s">
        <v>602</v>
      </c>
      <c r="F154" s="663" t="s">
        <v>3256</v>
      </c>
      <c r="G154" s="662" t="s">
        <v>628</v>
      </c>
      <c r="H154" s="662" t="s">
        <v>1140</v>
      </c>
      <c r="I154" s="662" t="s">
        <v>1141</v>
      </c>
      <c r="J154" s="662" t="s">
        <v>700</v>
      </c>
      <c r="K154" s="662" t="s">
        <v>1142</v>
      </c>
      <c r="L154" s="664">
        <v>141.48985385627321</v>
      </c>
      <c r="M154" s="664">
        <v>5</v>
      </c>
      <c r="N154" s="665">
        <v>707.44926928136613</v>
      </c>
    </row>
    <row r="155" spans="1:14" ht="14.4" customHeight="1" x14ac:dyDescent="0.3">
      <c r="A155" s="660" t="s">
        <v>577</v>
      </c>
      <c r="B155" s="661" t="s">
        <v>578</v>
      </c>
      <c r="C155" s="662" t="s">
        <v>582</v>
      </c>
      <c r="D155" s="663" t="s">
        <v>3249</v>
      </c>
      <c r="E155" s="662" t="s">
        <v>602</v>
      </c>
      <c r="F155" s="663" t="s">
        <v>3256</v>
      </c>
      <c r="G155" s="662" t="s">
        <v>628</v>
      </c>
      <c r="H155" s="662" t="s">
        <v>1143</v>
      </c>
      <c r="I155" s="662" t="s">
        <v>1144</v>
      </c>
      <c r="J155" s="662" t="s">
        <v>1145</v>
      </c>
      <c r="K155" s="662" t="s">
        <v>671</v>
      </c>
      <c r="L155" s="664">
        <v>40.779978839492905</v>
      </c>
      <c r="M155" s="664">
        <v>3</v>
      </c>
      <c r="N155" s="665">
        <v>122.33993651847871</v>
      </c>
    </row>
    <row r="156" spans="1:14" ht="14.4" customHeight="1" x14ac:dyDescent="0.3">
      <c r="A156" s="660" t="s">
        <v>577</v>
      </c>
      <c r="B156" s="661" t="s">
        <v>578</v>
      </c>
      <c r="C156" s="662" t="s">
        <v>582</v>
      </c>
      <c r="D156" s="663" t="s">
        <v>3249</v>
      </c>
      <c r="E156" s="662" t="s">
        <v>602</v>
      </c>
      <c r="F156" s="663" t="s">
        <v>3256</v>
      </c>
      <c r="G156" s="662" t="s">
        <v>628</v>
      </c>
      <c r="H156" s="662" t="s">
        <v>1146</v>
      </c>
      <c r="I156" s="662" t="s">
        <v>1147</v>
      </c>
      <c r="J156" s="662" t="s">
        <v>1148</v>
      </c>
      <c r="K156" s="662" t="s">
        <v>1149</v>
      </c>
      <c r="L156" s="664">
        <v>256.91166666666669</v>
      </c>
      <c r="M156" s="664">
        <v>6</v>
      </c>
      <c r="N156" s="665">
        <v>1541.47</v>
      </c>
    </row>
    <row r="157" spans="1:14" ht="14.4" customHeight="1" x14ac:dyDescent="0.3">
      <c r="A157" s="660" t="s">
        <v>577</v>
      </c>
      <c r="B157" s="661" t="s">
        <v>578</v>
      </c>
      <c r="C157" s="662" t="s">
        <v>582</v>
      </c>
      <c r="D157" s="663" t="s">
        <v>3249</v>
      </c>
      <c r="E157" s="662" t="s">
        <v>602</v>
      </c>
      <c r="F157" s="663" t="s">
        <v>3256</v>
      </c>
      <c r="G157" s="662" t="s">
        <v>628</v>
      </c>
      <c r="H157" s="662" t="s">
        <v>1150</v>
      </c>
      <c r="I157" s="662" t="s">
        <v>1151</v>
      </c>
      <c r="J157" s="662" t="s">
        <v>1152</v>
      </c>
      <c r="K157" s="662" t="s">
        <v>1153</v>
      </c>
      <c r="L157" s="664">
        <v>19.385082149988321</v>
      </c>
      <c r="M157" s="664">
        <v>1831</v>
      </c>
      <c r="N157" s="665">
        <v>35494.085416628615</v>
      </c>
    </row>
    <row r="158" spans="1:14" ht="14.4" customHeight="1" x14ac:dyDescent="0.3">
      <c r="A158" s="660" t="s">
        <v>577</v>
      </c>
      <c r="B158" s="661" t="s">
        <v>578</v>
      </c>
      <c r="C158" s="662" t="s">
        <v>582</v>
      </c>
      <c r="D158" s="663" t="s">
        <v>3249</v>
      </c>
      <c r="E158" s="662" t="s">
        <v>602</v>
      </c>
      <c r="F158" s="663" t="s">
        <v>3256</v>
      </c>
      <c r="G158" s="662" t="s">
        <v>628</v>
      </c>
      <c r="H158" s="662" t="s">
        <v>1154</v>
      </c>
      <c r="I158" s="662" t="s">
        <v>215</v>
      </c>
      <c r="J158" s="662" t="s">
        <v>1155</v>
      </c>
      <c r="K158" s="662"/>
      <c r="L158" s="664">
        <v>64.649999999999991</v>
      </c>
      <c r="M158" s="664">
        <v>1</v>
      </c>
      <c r="N158" s="665">
        <v>64.649999999999991</v>
      </c>
    </row>
    <row r="159" spans="1:14" ht="14.4" customHeight="1" x14ac:dyDescent="0.3">
      <c r="A159" s="660" t="s">
        <v>577</v>
      </c>
      <c r="B159" s="661" t="s">
        <v>578</v>
      </c>
      <c r="C159" s="662" t="s">
        <v>582</v>
      </c>
      <c r="D159" s="663" t="s">
        <v>3249</v>
      </c>
      <c r="E159" s="662" t="s">
        <v>602</v>
      </c>
      <c r="F159" s="663" t="s">
        <v>3256</v>
      </c>
      <c r="G159" s="662" t="s">
        <v>628</v>
      </c>
      <c r="H159" s="662" t="s">
        <v>1156</v>
      </c>
      <c r="I159" s="662" t="s">
        <v>215</v>
      </c>
      <c r="J159" s="662" t="s">
        <v>1157</v>
      </c>
      <c r="K159" s="662"/>
      <c r="L159" s="664">
        <v>38.339999999999968</v>
      </c>
      <c r="M159" s="664">
        <v>2</v>
      </c>
      <c r="N159" s="665">
        <v>76.679999999999936</v>
      </c>
    </row>
    <row r="160" spans="1:14" ht="14.4" customHeight="1" x14ac:dyDescent="0.3">
      <c r="A160" s="660" t="s">
        <v>577</v>
      </c>
      <c r="B160" s="661" t="s">
        <v>578</v>
      </c>
      <c r="C160" s="662" t="s">
        <v>582</v>
      </c>
      <c r="D160" s="663" t="s">
        <v>3249</v>
      </c>
      <c r="E160" s="662" t="s">
        <v>602</v>
      </c>
      <c r="F160" s="663" t="s">
        <v>3256</v>
      </c>
      <c r="G160" s="662" t="s">
        <v>628</v>
      </c>
      <c r="H160" s="662" t="s">
        <v>1158</v>
      </c>
      <c r="I160" s="662" t="s">
        <v>1159</v>
      </c>
      <c r="J160" s="662" t="s">
        <v>1160</v>
      </c>
      <c r="K160" s="662" t="s">
        <v>1161</v>
      </c>
      <c r="L160" s="664">
        <v>49.75</v>
      </c>
      <c r="M160" s="664">
        <v>12</v>
      </c>
      <c r="N160" s="665">
        <v>597</v>
      </c>
    </row>
    <row r="161" spans="1:14" ht="14.4" customHeight="1" x14ac:dyDescent="0.3">
      <c r="A161" s="660" t="s">
        <v>577</v>
      </c>
      <c r="B161" s="661" t="s">
        <v>578</v>
      </c>
      <c r="C161" s="662" t="s">
        <v>582</v>
      </c>
      <c r="D161" s="663" t="s">
        <v>3249</v>
      </c>
      <c r="E161" s="662" t="s">
        <v>602</v>
      </c>
      <c r="F161" s="663" t="s">
        <v>3256</v>
      </c>
      <c r="G161" s="662" t="s">
        <v>628</v>
      </c>
      <c r="H161" s="662" t="s">
        <v>1162</v>
      </c>
      <c r="I161" s="662" t="s">
        <v>215</v>
      </c>
      <c r="J161" s="662" t="s">
        <v>1163</v>
      </c>
      <c r="K161" s="662"/>
      <c r="L161" s="664">
        <v>29.421259025820259</v>
      </c>
      <c r="M161" s="664">
        <v>7</v>
      </c>
      <c r="N161" s="665">
        <v>205.94881318074181</v>
      </c>
    </row>
    <row r="162" spans="1:14" ht="14.4" customHeight="1" x14ac:dyDescent="0.3">
      <c r="A162" s="660" t="s">
        <v>577</v>
      </c>
      <c r="B162" s="661" t="s">
        <v>578</v>
      </c>
      <c r="C162" s="662" t="s">
        <v>582</v>
      </c>
      <c r="D162" s="663" t="s">
        <v>3249</v>
      </c>
      <c r="E162" s="662" t="s">
        <v>602</v>
      </c>
      <c r="F162" s="663" t="s">
        <v>3256</v>
      </c>
      <c r="G162" s="662" t="s">
        <v>628</v>
      </c>
      <c r="H162" s="662" t="s">
        <v>1164</v>
      </c>
      <c r="I162" s="662" t="s">
        <v>215</v>
      </c>
      <c r="J162" s="662" t="s">
        <v>1165</v>
      </c>
      <c r="K162" s="662"/>
      <c r="L162" s="664">
        <v>44.629551936212827</v>
      </c>
      <c r="M162" s="664">
        <v>1</v>
      </c>
      <c r="N162" s="665">
        <v>44.629551936212827</v>
      </c>
    </row>
    <row r="163" spans="1:14" ht="14.4" customHeight="1" x14ac:dyDescent="0.3">
      <c r="A163" s="660" t="s">
        <v>577</v>
      </c>
      <c r="B163" s="661" t="s">
        <v>578</v>
      </c>
      <c r="C163" s="662" t="s">
        <v>582</v>
      </c>
      <c r="D163" s="663" t="s">
        <v>3249</v>
      </c>
      <c r="E163" s="662" t="s">
        <v>602</v>
      </c>
      <c r="F163" s="663" t="s">
        <v>3256</v>
      </c>
      <c r="G163" s="662" t="s">
        <v>628</v>
      </c>
      <c r="H163" s="662" t="s">
        <v>1166</v>
      </c>
      <c r="I163" s="662" t="s">
        <v>1167</v>
      </c>
      <c r="J163" s="662" t="s">
        <v>1168</v>
      </c>
      <c r="K163" s="662" t="s">
        <v>1169</v>
      </c>
      <c r="L163" s="664">
        <v>123.06</v>
      </c>
      <c r="M163" s="664">
        <v>1</v>
      </c>
      <c r="N163" s="665">
        <v>123.06</v>
      </c>
    </row>
    <row r="164" spans="1:14" ht="14.4" customHeight="1" x14ac:dyDescent="0.3">
      <c r="A164" s="660" t="s">
        <v>577</v>
      </c>
      <c r="B164" s="661" t="s">
        <v>578</v>
      </c>
      <c r="C164" s="662" t="s">
        <v>582</v>
      </c>
      <c r="D164" s="663" t="s">
        <v>3249</v>
      </c>
      <c r="E164" s="662" t="s">
        <v>602</v>
      </c>
      <c r="F164" s="663" t="s">
        <v>3256</v>
      </c>
      <c r="G164" s="662" t="s">
        <v>628</v>
      </c>
      <c r="H164" s="662" t="s">
        <v>1170</v>
      </c>
      <c r="I164" s="662" t="s">
        <v>1170</v>
      </c>
      <c r="J164" s="662" t="s">
        <v>1171</v>
      </c>
      <c r="K164" s="662" t="s">
        <v>1172</v>
      </c>
      <c r="L164" s="664">
        <v>167.74999999999997</v>
      </c>
      <c r="M164" s="664">
        <v>1</v>
      </c>
      <c r="N164" s="665">
        <v>167.74999999999997</v>
      </c>
    </row>
    <row r="165" spans="1:14" ht="14.4" customHeight="1" x14ac:dyDescent="0.3">
      <c r="A165" s="660" t="s">
        <v>577</v>
      </c>
      <c r="B165" s="661" t="s">
        <v>578</v>
      </c>
      <c r="C165" s="662" t="s">
        <v>582</v>
      </c>
      <c r="D165" s="663" t="s">
        <v>3249</v>
      </c>
      <c r="E165" s="662" t="s">
        <v>602</v>
      </c>
      <c r="F165" s="663" t="s">
        <v>3256</v>
      </c>
      <c r="G165" s="662" t="s">
        <v>628</v>
      </c>
      <c r="H165" s="662" t="s">
        <v>1173</v>
      </c>
      <c r="I165" s="662" t="s">
        <v>1174</v>
      </c>
      <c r="J165" s="662" t="s">
        <v>1060</v>
      </c>
      <c r="K165" s="662" t="s">
        <v>1175</v>
      </c>
      <c r="L165" s="664">
        <v>56.749365857064376</v>
      </c>
      <c r="M165" s="664">
        <v>1</v>
      </c>
      <c r="N165" s="665">
        <v>56.749365857064376</v>
      </c>
    </row>
    <row r="166" spans="1:14" ht="14.4" customHeight="1" x14ac:dyDescent="0.3">
      <c r="A166" s="660" t="s">
        <v>577</v>
      </c>
      <c r="B166" s="661" t="s">
        <v>578</v>
      </c>
      <c r="C166" s="662" t="s">
        <v>582</v>
      </c>
      <c r="D166" s="663" t="s">
        <v>3249</v>
      </c>
      <c r="E166" s="662" t="s">
        <v>602</v>
      </c>
      <c r="F166" s="663" t="s">
        <v>3256</v>
      </c>
      <c r="G166" s="662" t="s">
        <v>628</v>
      </c>
      <c r="H166" s="662" t="s">
        <v>1176</v>
      </c>
      <c r="I166" s="662" t="s">
        <v>1177</v>
      </c>
      <c r="J166" s="662" t="s">
        <v>1178</v>
      </c>
      <c r="K166" s="662" t="s">
        <v>1179</v>
      </c>
      <c r="L166" s="664">
        <v>28.888333333333318</v>
      </c>
      <c r="M166" s="664">
        <v>6</v>
      </c>
      <c r="N166" s="665">
        <v>173.3299999999999</v>
      </c>
    </row>
    <row r="167" spans="1:14" ht="14.4" customHeight="1" x14ac:dyDescent="0.3">
      <c r="A167" s="660" t="s">
        <v>577</v>
      </c>
      <c r="B167" s="661" t="s">
        <v>578</v>
      </c>
      <c r="C167" s="662" t="s">
        <v>582</v>
      </c>
      <c r="D167" s="663" t="s">
        <v>3249</v>
      </c>
      <c r="E167" s="662" t="s">
        <v>602</v>
      </c>
      <c r="F167" s="663" t="s">
        <v>3256</v>
      </c>
      <c r="G167" s="662" t="s">
        <v>628</v>
      </c>
      <c r="H167" s="662" t="s">
        <v>1180</v>
      </c>
      <c r="I167" s="662" t="s">
        <v>1181</v>
      </c>
      <c r="J167" s="662" t="s">
        <v>1182</v>
      </c>
      <c r="K167" s="662" t="s">
        <v>1183</v>
      </c>
      <c r="L167" s="664">
        <v>122.60000000000002</v>
      </c>
      <c r="M167" s="664">
        <v>2</v>
      </c>
      <c r="N167" s="665">
        <v>245.20000000000005</v>
      </c>
    </row>
    <row r="168" spans="1:14" ht="14.4" customHeight="1" x14ac:dyDescent="0.3">
      <c r="A168" s="660" t="s">
        <v>577</v>
      </c>
      <c r="B168" s="661" t="s">
        <v>578</v>
      </c>
      <c r="C168" s="662" t="s">
        <v>582</v>
      </c>
      <c r="D168" s="663" t="s">
        <v>3249</v>
      </c>
      <c r="E168" s="662" t="s">
        <v>602</v>
      </c>
      <c r="F168" s="663" t="s">
        <v>3256</v>
      </c>
      <c r="G168" s="662" t="s">
        <v>628</v>
      </c>
      <c r="H168" s="662" t="s">
        <v>1184</v>
      </c>
      <c r="I168" s="662" t="s">
        <v>1185</v>
      </c>
      <c r="J168" s="662" t="s">
        <v>1186</v>
      </c>
      <c r="K168" s="662" t="s">
        <v>1187</v>
      </c>
      <c r="L168" s="664">
        <v>40.706666666666663</v>
      </c>
      <c r="M168" s="664">
        <v>9</v>
      </c>
      <c r="N168" s="665">
        <v>366.35999999999996</v>
      </c>
    </row>
    <row r="169" spans="1:14" ht="14.4" customHeight="1" x14ac:dyDescent="0.3">
      <c r="A169" s="660" t="s">
        <v>577</v>
      </c>
      <c r="B169" s="661" t="s">
        <v>578</v>
      </c>
      <c r="C169" s="662" t="s">
        <v>582</v>
      </c>
      <c r="D169" s="663" t="s">
        <v>3249</v>
      </c>
      <c r="E169" s="662" t="s">
        <v>602</v>
      </c>
      <c r="F169" s="663" t="s">
        <v>3256</v>
      </c>
      <c r="G169" s="662" t="s">
        <v>628</v>
      </c>
      <c r="H169" s="662" t="s">
        <v>1188</v>
      </c>
      <c r="I169" s="662" t="s">
        <v>1189</v>
      </c>
      <c r="J169" s="662" t="s">
        <v>1190</v>
      </c>
      <c r="K169" s="662" t="s">
        <v>1191</v>
      </c>
      <c r="L169" s="664">
        <v>689.14200000000005</v>
      </c>
      <c r="M169" s="664">
        <v>5</v>
      </c>
      <c r="N169" s="665">
        <v>3445.71</v>
      </c>
    </row>
    <row r="170" spans="1:14" ht="14.4" customHeight="1" x14ac:dyDescent="0.3">
      <c r="A170" s="660" t="s">
        <v>577</v>
      </c>
      <c r="B170" s="661" t="s">
        <v>578</v>
      </c>
      <c r="C170" s="662" t="s">
        <v>582</v>
      </c>
      <c r="D170" s="663" t="s">
        <v>3249</v>
      </c>
      <c r="E170" s="662" t="s">
        <v>602</v>
      </c>
      <c r="F170" s="663" t="s">
        <v>3256</v>
      </c>
      <c r="G170" s="662" t="s">
        <v>628</v>
      </c>
      <c r="H170" s="662" t="s">
        <v>1192</v>
      </c>
      <c r="I170" s="662" t="s">
        <v>1193</v>
      </c>
      <c r="J170" s="662" t="s">
        <v>1194</v>
      </c>
      <c r="K170" s="662" t="s">
        <v>1195</v>
      </c>
      <c r="L170" s="664">
        <v>104.06983305405274</v>
      </c>
      <c r="M170" s="664">
        <v>14</v>
      </c>
      <c r="N170" s="665">
        <v>1456.9776627567383</v>
      </c>
    </row>
    <row r="171" spans="1:14" ht="14.4" customHeight="1" x14ac:dyDescent="0.3">
      <c r="A171" s="660" t="s">
        <v>577</v>
      </c>
      <c r="B171" s="661" t="s">
        <v>578</v>
      </c>
      <c r="C171" s="662" t="s">
        <v>582</v>
      </c>
      <c r="D171" s="663" t="s">
        <v>3249</v>
      </c>
      <c r="E171" s="662" t="s">
        <v>602</v>
      </c>
      <c r="F171" s="663" t="s">
        <v>3256</v>
      </c>
      <c r="G171" s="662" t="s">
        <v>628</v>
      </c>
      <c r="H171" s="662" t="s">
        <v>1196</v>
      </c>
      <c r="I171" s="662" t="s">
        <v>1197</v>
      </c>
      <c r="J171" s="662" t="s">
        <v>823</v>
      </c>
      <c r="K171" s="662" t="s">
        <v>1198</v>
      </c>
      <c r="L171" s="664">
        <v>100.20000186065825</v>
      </c>
      <c r="M171" s="664">
        <v>1</v>
      </c>
      <c r="N171" s="665">
        <v>100.20000186065825</v>
      </c>
    </row>
    <row r="172" spans="1:14" ht="14.4" customHeight="1" x14ac:dyDescent="0.3">
      <c r="A172" s="660" t="s">
        <v>577</v>
      </c>
      <c r="B172" s="661" t="s">
        <v>578</v>
      </c>
      <c r="C172" s="662" t="s">
        <v>582</v>
      </c>
      <c r="D172" s="663" t="s">
        <v>3249</v>
      </c>
      <c r="E172" s="662" t="s">
        <v>602</v>
      </c>
      <c r="F172" s="663" t="s">
        <v>3256</v>
      </c>
      <c r="G172" s="662" t="s">
        <v>628</v>
      </c>
      <c r="H172" s="662" t="s">
        <v>1199</v>
      </c>
      <c r="I172" s="662" t="s">
        <v>1200</v>
      </c>
      <c r="J172" s="662" t="s">
        <v>1201</v>
      </c>
      <c r="K172" s="662" t="s">
        <v>1202</v>
      </c>
      <c r="L172" s="664">
        <v>291.6454316965719</v>
      </c>
      <c r="M172" s="664">
        <v>30</v>
      </c>
      <c r="N172" s="665">
        <v>8749.3629508971571</v>
      </c>
    </row>
    <row r="173" spans="1:14" ht="14.4" customHeight="1" x14ac:dyDescent="0.3">
      <c r="A173" s="660" t="s">
        <v>577</v>
      </c>
      <c r="B173" s="661" t="s">
        <v>578</v>
      </c>
      <c r="C173" s="662" t="s">
        <v>582</v>
      </c>
      <c r="D173" s="663" t="s">
        <v>3249</v>
      </c>
      <c r="E173" s="662" t="s">
        <v>602</v>
      </c>
      <c r="F173" s="663" t="s">
        <v>3256</v>
      </c>
      <c r="G173" s="662" t="s">
        <v>628</v>
      </c>
      <c r="H173" s="662" t="s">
        <v>1203</v>
      </c>
      <c r="I173" s="662" t="s">
        <v>1204</v>
      </c>
      <c r="J173" s="662" t="s">
        <v>1205</v>
      </c>
      <c r="K173" s="662" t="s">
        <v>1206</v>
      </c>
      <c r="L173" s="664">
        <v>784.82588250260596</v>
      </c>
      <c r="M173" s="664">
        <v>9</v>
      </c>
      <c r="N173" s="665">
        <v>7063.4329425234537</v>
      </c>
    </row>
    <row r="174" spans="1:14" ht="14.4" customHeight="1" x14ac:dyDescent="0.3">
      <c r="A174" s="660" t="s">
        <v>577</v>
      </c>
      <c r="B174" s="661" t="s">
        <v>578</v>
      </c>
      <c r="C174" s="662" t="s">
        <v>582</v>
      </c>
      <c r="D174" s="663" t="s">
        <v>3249</v>
      </c>
      <c r="E174" s="662" t="s">
        <v>602</v>
      </c>
      <c r="F174" s="663" t="s">
        <v>3256</v>
      </c>
      <c r="G174" s="662" t="s">
        <v>628</v>
      </c>
      <c r="H174" s="662" t="s">
        <v>1207</v>
      </c>
      <c r="I174" s="662" t="s">
        <v>1208</v>
      </c>
      <c r="J174" s="662" t="s">
        <v>1209</v>
      </c>
      <c r="K174" s="662" t="s">
        <v>1210</v>
      </c>
      <c r="L174" s="664">
        <v>54.110206297109244</v>
      </c>
      <c r="M174" s="664">
        <v>31</v>
      </c>
      <c r="N174" s="665">
        <v>1677.4163952103866</v>
      </c>
    </row>
    <row r="175" spans="1:14" ht="14.4" customHeight="1" x14ac:dyDescent="0.3">
      <c r="A175" s="660" t="s">
        <v>577</v>
      </c>
      <c r="B175" s="661" t="s">
        <v>578</v>
      </c>
      <c r="C175" s="662" t="s">
        <v>582</v>
      </c>
      <c r="D175" s="663" t="s">
        <v>3249</v>
      </c>
      <c r="E175" s="662" t="s">
        <v>602</v>
      </c>
      <c r="F175" s="663" t="s">
        <v>3256</v>
      </c>
      <c r="G175" s="662" t="s">
        <v>628</v>
      </c>
      <c r="H175" s="662" t="s">
        <v>1211</v>
      </c>
      <c r="I175" s="662" t="s">
        <v>1212</v>
      </c>
      <c r="J175" s="662" t="s">
        <v>1213</v>
      </c>
      <c r="K175" s="662" t="s">
        <v>1214</v>
      </c>
      <c r="L175" s="664">
        <v>39.050000000000004</v>
      </c>
      <c r="M175" s="664">
        <v>1</v>
      </c>
      <c r="N175" s="665">
        <v>39.050000000000004</v>
      </c>
    </row>
    <row r="176" spans="1:14" ht="14.4" customHeight="1" x14ac:dyDescent="0.3">
      <c r="A176" s="660" t="s">
        <v>577</v>
      </c>
      <c r="B176" s="661" t="s">
        <v>578</v>
      </c>
      <c r="C176" s="662" t="s">
        <v>582</v>
      </c>
      <c r="D176" s="663" t="s">
        <v>3249</v>
      </c>
      <c r="E176" s="662" t="s">
        <v>602</v>
      </c>
      <c r="F176" s="663" t="s">
        <v>3256</v>
      </c>
      <c r="G176" s="662" t="s">
        <v>628</v>
      </c>
      <c r="H176" s="662" t="s">
        <v>1215</v>
      </c>
      <c r="I176" s="662" t="s">
        <v>1216</v>
      </c>
      <c r="J176" s="662" t="s">
        <v>1217</v>
      </c>
      <c r="K176" s="662" t="s">
        <v>1218</v>
      </c>
      <c r="L176" s="664">
        <v>42.399916317404475</v>
      </c>
      <c r="M176" s="664">
        <v>2</v>
      </c>
      <c r="N176" s="665">
        <v>84.799832634808951</v>
      </c>
    </row>
    <row r="177" spans="1:14" ht="14.4" customHeight="1" x14ac:dyDescent="0.3">
      <c r="A177" s="660" t="s">
        <v>577</v>
      </c>
      <c r="B177" s="661" t="s">
        <v>578</v>
      </c>
      <c r="C177" s="662" t="s">
        <v>582</v>
      </c>
      <c r="D177" s="663" t="s">
        <v>3249</v>
      </c>
      <c r="E177" s="662" t="s">
        <v>602</v>
      </c>
      <c r="F177" s="663" t="s">
        <v>3256</v>
      </c>
      <c r="G177" s="662" t="s">
        <v>628</v>
      </c>
      <c r="H177" s="662" t="s">
        <v>1219</v>
      </c>
      <c r="I177" s="662" t="s">
        <v>1220</v>
      </c>
      <c r="J177" s="662" t="s">
        <v>1221</v>
      </c>
      <c r="K177" s="662" t="s">
        <v>1222</v>
      </c>
      <c r="L177" s="664">
        <v>13.10555914384515</v>
      </c>
      <c r="M177" s="664">
        <v>43</v>
      </c>
      <c r="N177" s="665">
        <v>563.53904318534148</v>
      </c>
    </row>
    <row r="178" spans="1:14" ht="14.4" customHeight="1" x14ac:dyDescent="0.3">
      <c r="A178" s="660" t="s">
        <v>577</v>
      </c>
      <c r="B178" s="661" t="s">
        <v>578</v>
      </c>
      <c r="C178" s="662" t="s">
        <v>582</v>
      </c>
      <c r="D178" s="663" t="s">
        <v>3249</v>
      </c>
      <c r="E178" s="662" t="s">
        <v>602</v>
      </c>
      <c r="F178" s="663" t="s">
        <v>3256</v>
      </c>
      <c r="G178" s="662" t="s">
        <v>628</v>
      </c>
      <c r="H178" s="662" t="s">
        <v>1223</v>
      </c>
      <c r="I178" s="662" t="s">
        <v>1224</v>
      </c>
      <c r="J178" s="662" t="s">
        <v>1225</v>
      </c>
      <c r="K178" s="662" t="s">
        <v>1226</v>
      </c>
      <c r="L178" s="664">
        <v>157.69666666666666</v>
      </c>
      <c r="M178" s="664">
        <v>1</v>
      </c>
      <c r="N178" s="665">
        <v>157.69666666666666</v>
      </c>
    </row>
    <row r="179" spans="1:14" ht="14.4" customHeight="1" x14ac:dyDescent="0.3">
      <c r="A179" s="660" t="s">
        <v>577</v>
      </c>
      <c r="B179" s="661" t="s">
        <v>578</v>
      </c>
      <c r="C179" s="662" t="s">
        <v>582</v>
      </c>
      <c r="D179" s="663" t="s">
        <v>3249</v>
      </c>
      <c r="E179" s="662" t="s">
        <v>602</v>
      </c>
      <c r="F179" s="663" t="s">
        <v>3256</v>
      </c>
      <c r="G179" s="662" t="s">
        <v>628</v>
      </c>
      <c r="H179" s="662" t="s">
        <v>1227</v>
      </c>
      <c r="I179" s="662" t="s">
        <v>1228</v>
      </c>
      <c r="J179" s="662" t="s">
        <v>1182</v>
      </c>
      <c r="K179" s="662" t="s">
        <v>1229</v>
      </c>
      <c r="L179" s="664">
        <v>133.0633333333333</v>
      </c>
      <c r="M179" s="664">
        <v>6</v>
      </c>
      <c r="N179" s="665">
        <v>798.37999999999988</v>
      </c>
    </row>
    <row r="180" spans="1:14" ht="14.4" customHeight="1" x14ac:dyDescent="0.3">
      <c r="A180" s="660" t="s">
        <v>577</v>
      </c>
      <c r="B180" s="661" t="s">
        <v>578</v>
      </c>
      <c r="C180" s="662" t="s">
        <v>582</v>
      </c>
      <c r="D180" s="663" t="s">
        <v>3249</v>
      </c>
      <c r="E180" s="662" t="s">
        <v>602</v>
      </c>
      <c r="F180" s="663" t="s">
        <v>3256</v>
      </c>
      <c r="G180" s="662" t="s">
        <v>628</v>
      </c>
      <c r="H180" s="662" t="s">
        <v>1230</v>
      </c>
      <c r="I180" s="662" t="s">
        <v>1231</v>
      </c>
      <c r="J180" s="662" t="s">
        <v>1232</v>
      </c>
      <c r="K180" s="662" t="s">
        <v>1233</v>
      </c>
      <c r="L180" s="664">
        <v>371.25415965479976</v>
      </c>
      <c r="M180" s="664">
        <v>1</v>
      </c>
      <c r="N180" s="665">
        <v>371.25415965479976</v>
      </c>
    </row>
    <row r="181" spans="1:14" ht="14.4" customHeight="1" x14ac:dyDescent="0.3">
      <c r="A181" s="660" t="s">
        <v>577</v>
      </c>
      <c r="B181" s="661" t="s">
        <v>578</v>
      </c>
      <c r="C181" s="662" t="s">
        <v>582</v>
      </c>
      <c r="D181" s="663" t="s">
        <v>3249</v>
      </c>
      <c r="E181" s="662" t="s">
        <v>602</v>
      </c>
      <c r="F181" s="663" t="s">
        <v>3256</v>
      </c>
      <c r="G181" s="662" t="s">
        <v>628</v>
      </c>
      <c r="H181" s="662" t="s">
        <v>1234</v>
      </c>
      <c r="I181" s="662" t="s">
        <v>1235</v>
      </c>
      <c r="J181" s="662" t="s">
        <v>1092</v>
      </c>
      <c r="K181" s="662" t="s">
        <v>1236</v>
      </c>
      <c r="L181" s="664">
        <v>326.31999999999994</v>
      </c>
      <c r="M181" s="664">
        <v>2</v>
      </c>
      <c r="N181" s="665">
        <v>652.63999999999987</v>
      </c>
    </row>
    <row r="182" spans="1:14" ht="14.4" customHeight="1" x14ac:dyDescent="0.3">
      <c r="A182" s="660" t="s">
        <v>577</v>
      </c>
      <c r="B182" s="661" t="s">
        <v>578</v>
      </c>
      <c r="C182" s="662" t="s">
        <v>582</v>
      </c>
      <c r="D182" s="663" t="s">
        <v>3249</v>
      </c>
      <c r="E182" s="662" t="s">
        <v>602</v>
      </c>
      <c r="F182" s="663" t="s">
        <v>3256</v>
      </c>
      <c r="G182" s="662" t="s">
        <v>628</v>
      </c>
      <c r="H182" s="662" t="s">
        <v>1237</v>
      </c>
      <c r="I182" s="662" t="s">
        <v>1237</v>
      </c>
      <c r="J182" s="662" t="s">
        <v>1238</v>
      </c>
      <c r="K182" s="662" t="s">
        <v>1239</v>
      </c>
      <c r="L182" s="664">
        <v>91.999999999999986</v>
      </c>
      <c r="M182" s="664">
        <v>1</v>
      </c>
      <c r="N182" s="665">
        <v>91.999999999999986</v>
      </c>
    </row>
    <row r="183" spans="1:14" ht="14.4" customHeight="1" x14ac:dyDescent="0.3">
      <c r="A183" s="660" t="s">
        <v>577</v>
      </c>
      <c r="B183" s="661" t="s">
        <v>578</v>
      </c>
      <c r="C183" s="662" t="s">
        <v>582</v>
      </c>
      <c r="D183" s="663" t="s">
        <v>3249</v>
      </c>
      <c r="E183" s="662" t="s">
        <v>602</v>
      </c>
      <c r="F183" s="663" t="s">
        <v>3256</v>
      </c>
      <c r="G183" s="662" t="s">
        <v>628</v>
      </c>
      <c r="H183" s="662" t="s">
        <v>1240</v>
      </c>
      <c r="I183" s="662" t="s">
        <v>1241</v>
      </c>
      <c r="J183" s="662" t="s">
        <v>1242</v>
      </c>
      <c r="K183" s="662"/>
      <c r="L183" s="664">
        <v>84.089607014627816</v>
      </c>
      <c r="M183" s="664">
        <v>2</v>
      </c>
      <c r="N183" s="665">
        <v>168.17921402925563</v>
      </c>
    </row>
    <row r="184" spans="1:14" ht="14.4" customHeight="1" x14ac:dyDescent="0.3">
      <c r="A184" s="660" t="s">
        <v>577</v>
      </c>
      <c r="B184" s="661" t="s">
        <v>578</v>
      </c>
      <c r="C184" s="662" t="s">
        <v>582</v>
      </c>
      <c r="D184" s="663" t="s">
        <v>3249</v>
      </c>
      <c r="E184" s="662" t="s">
        <v>602</v>
      </c>
      <c r="F184" s="663" t="s">
        <v>3256</v>
      </c>
      <c r="G184" s="662" t="s">
        <v>628</v>
      </c>
      <c r="H184" s="662" t="s">
        <v>1243</v>
      </c>
      <c r="I184" s="662" t="s">
        <v>1244</v>
      </c>
      <c r="J184" s="662" t="s">
        <v>1245</v>
      </c>
      <c r="K184" s="662" t="s">
        <v>1246</v>
      </c>
      <c r="L184" s="664">
        <v>129.91999999999999</v>
      </c>
      <c r="M184" s="664">
        <v>1</v>
      </c>
      <c r="N184" s="665">
        <v>129.91999999999999</v>
      </c>
    </row>
    <row r="185" spans="1:14" ht="14.4" customHeight="1" x14ac:dyDescent="0.3">
      <c r="A185" s="660" t="s">
        <v>577</v>
      </c>
      <c r="B185" s="661" t="s">
        <v>578</v>
      </c>
      <c r="C185" s="662" t="s">
        <v>582</v>
      </c>
      <c r="D185" s="663" t="s">
        <v>3249</v>
      </c>
      <c r="E185" s="662" t="s">
        <v>602</v>
      </c>
      <c r="F185" s="663" t="s">
        <v>3256</v>
      </c>
      <c r="G185" s="662" t="s">
        <v>628</v>
      </c>
      <c r="H185" s="662" t="s">
        <v>1247</v>
      </c>
      <c r="I185" s="662" t="s">
        <v>215</v>
      </c>
      <c r="J185" s="662" t="s">
        <v>1248</v>
      </c>
      <c r="K185" s="662"/>
      <c r="L185" s="664">
        <v>99.1546839175668</v>
      </c>
      <c r="M185" s="664">
        <v>3</v>
      </c>
      <c r="N185" s="665">
        <v>297.46405175270041</v>
      </c>
    </row>
    <row r="186" spans="1:14" ht="14.4" customHeight="1" x14ac:dyDescent="0.3">
      <c r="A186" s="660" t="s">
        <v>577</v>
      </c>
      <c r="B186" s="661" t="s">
        <v>578</v>
      </c>
      <c r="C186" s="662" t="s">
        <v>582</v>
      </c>
      <c r="D186" s="663" t="s">
        <v>3249</v>
      </c>
      <c r="E186" s="662" t="s">
        <v>602</v>
      </c>
      <c r="F186" s="663" t="s">
        <v>3256</v>
      </c>
      <c r="G186" s="662" t="s">
        <v>628</v>
      </c>
      <c r="H186" s="662" t="s">
        <v>1249</v>
      </c>
      <c r="I186" s="662" t="s">
        <v>1250</v>
      </c>
      <c r="J186" s="662" t="s">
        <v>1251</v>
      </c>
      <c r="K186" s="662" t="s">
        <v>1252</v>
      </c>
      <c r="L186" s="664">
        <v>2682.2492671941636</v>
      </c>
      <c r="M186" s="664">
        <v>26</v>
      </c>
      <c r="N186" s="665">
        <v>69738.480947048258</v>
      </c>
    </row>
    <row r="187" spans="1:14" ht="14.4" customHeight="1" x14ac:dyDescent="0.3">
      <c r="A187" s="660" t="s">
        <v>577</v>
      </c>
      <c r="B187" s="661" t="s">
        <v>578</v>
      </c>
      <c r="C187" s="662" t="s">
        <v>582</v>
      </c>
      <c r="D187" s="663" t="s">
        <v>3249</v>
      </c>
      <c r="E187" s="662" t="s">
        <v>602</v>
      </c>
      <c r="F187" s="663" t="s">
        <v>3256</v>
      </c>
      <c r="G187" s="662" t="s">
        <v>628</v>
      </c>
      <c r="H187" s="662" t="s">
        <v>1253</v>
      </c>
      <c r="I187" s="662" t="s">
        <v>1254</v>
      </c>
      <c r="J187" s="662" t="s">
        <v>1255</v>
      </c>
      <c r="K187" s="662" t="s">
        <v>1256</v>
      </c>
      <c r="L187" s="664">
        <v>359.35499999999996</v>
      </c>
      <c r="M187" s="664">
        <v>2</v>
      </c>
      <c r="N187" s="665">
        <v>718.70999999999992</v>
      </c>
    </row>
    <row r="188" spans="1:14" ht="14.4" customHeight="1" x14ac:dyDescent="0.3">
      <c r="A188" s="660" t="s">
        <v>577</v>
      </c>
      <c r="B188" s="661" t="s">
        <v>578</v>
      </c>
      <c r="C188" s="662" t="s">
        <v>582</v>
      </c>
      <c r="D188" s="663" t="s">
        <v>3249</v>
      </c>
      <c r="E188" s="662" t="s">
        <v>602</v>
      </c>
      <c r="F188" s="663" t="s">
        <v>3256</v>
      </c>
      <c r="G188" s="662" t="s">
        <v>628</v>
      </c>
      <c r="H188" s="662" t="s">
        <v>1257</v>
      </c>
      <c r="I188" s="662" t="s">
        <v>1258</v>
      </c>
      <c r="J188" s="662" t="s">
        <v>1259</v>
      </c>
      <c r="K188" s="662" t="s">
        <v>1260</v>
      </c>
      <c r="L188" s="664">
        <v>321.43030578598751</v>
      </c>
      <c r="M188" s="664">
        <v>1</v>
      </c>
      <c r="N188" s="665">
        <v>321.43030578598751</v>
      </c>
    </row>
    <row r="189" spans="1:14" ht="14.4" customHeight="1" x14ac:dyDescent="0.3">
      <c r="A189" s="660" t="s">
        <v>577</v>
      </c>
      <c r="B189" s="661" t="s">
        <v>578</v>
      </c>
      <c r="C189" s="662" t="s">
        <v>582</v>
      </c>
      <c r="D189" s="663" t="s">
        <v>3249</v>
      </c>
      <c r="E189" s="662" t="s">
        <v>602</v>
      </c>
      <c r="F189" s="663" t="s">
        <v>3256</v>
      </c>
      <c r="G189" s="662" t="s">
        <v>628</v>
      </c>
      <c r="H189" s="662" t="s">
        <v>1261</v>
      </c>
      <c r="I189" s="662" t="s">
        <v>1262</v>
      </c>
      <c r="J189" s="662" t="s">
        <v>1263</v>
      </c>
      <c r="K189" s="662" t="s">
        <v>1264</v>
      </c>
      <c r="L189" s="664">
        <v>631.39163161992144</v>
      </c>
      <c r="M189" s="664">
        <v>1.6022767</v>
      </c>
      <c r="N189" s="665">
        <v>1011.6640999195834</v>
      </c>
    </row>
    <row r="190" spans="1:14" ht="14.4" customHeight="1" x14ac:dyDescent="0.3">
      <c r="A190" s="660" t="s">
        <v>577</v>
      </c>
      <c r="B190" s="661" t="s">
        <v>578</v>
      </c>
      <c r="C190" s="662" t="s">
        <v>582</v>
      </c>
      <c r="D190" s="663" t="s">
        <v>3249</v>
      </c>
      <c r="E190" s="662" t="s">
        <v>602</v>
      </c>
      <c r="F190" s="663" t="s">
        <v>3256</v>
      </c>
      <c r="G190" s="662" t="s">
        <v>628</v>
      </c>
      <c r="H190" s="662" t="s">
        <v>1265</v>
      </c>
      <c r="I190" s="662" t="s">
        <v>1266</v>
      </c>
      <c r="J190" s="662" t="s">
        <v>1267</v>
      </c>
      <c r="K190" s="662" t="s">
        <v>1268</v>
      </c>
      <c r="L190" s="664">
        <v>152.86716342541419</v>
      </c>
      <c r="M190" s="664">
        <v>6.1550000000000002</v>
      </c>
      <c r="N190" s="665">
        <v>940.89739088342446</v>
      </c>
    </row>
    <row r="191" spans="1:14" ht="14.4" customHeight="1" x14ac:dyDescent="0.3">
      <c r="A191" s="660" t="s">
        <v>577</v>
      </c>
      <c r="B191" s="661" t="s">
        <v>578</v>
      </c>
      <c r="C191" s="662" t="s">
        <v>582</v>
      </c>
      <c r="D191" s="663" t="s">
        <v>3249</v>
      </c>
      <c r="E191" s="662" t="s">
        <v>602</v>
      </c>
      <c r="F191" s="663" t="s">
        <v>3256</v>
      </c>
      <c r="G191" s="662" t="s">
        <v>628</v>
      </c>
      <c r="H191" s="662" t="s">
        <v>1269</v>
      </c>
      <c r="I191" s="662" t="s">
        <v>1270</v>
      </c>
      <c r="J191" s="662" t="s">
        <v>1271</v>
      </c>
      <c r="K191" s="662" t="s">
        <v>1272</v>
      </c>
      <c r="L191" s="664">
        <v>312.36688749086784</v>
      </c>
      <c r="M191" s="664">
        <v>6.8037486000000005</v>
      </c>
      <c r="N191" s="665">
        <v>2125.2657734523495</v>
      </c>
    </row>
    <row r="192" spans="1:14" ht="14.4" customHeight="1" x14ac:dyDescent="0.3">
      <c r="A192" s="660" t="s">
        <v>577</v>
      </c>
      <c r="B192" s="661" t="s">
        <v>578</v>
      </c>
      <c r="C192" s="662" t="s">
        <v>582</v>
      </c>
      <c r="D192" s="663" t="s">
        <v>3249</v>
      </c>
      <c r="E192" s="662" t="s">
        <v>602</v>
      </c>
      <c r="F192" s="663" t="s">
        <v>3256</v>
      </c>
      <c r="G192" s="662" t="s">
        <v>628</v>
      </c>
      <c r="H192" s="662" t="s">
        <v>1273</v>
      </c>
      <c r="I192" s="662" t="s">
        <v>1274</v>
      </c>
      <c r="J192" s="662" t="s">
        <v>1275</v>
      </c>
      <c r="K192" s="662" t="s">
        <v>1276</v>
      </c>
      <c r="L192" s="664">
        <v>71.159648585142619</v>
      </c>
      <c r="M192" s="664">
        <v>2</v>
      </c>
      <c r="N192" s="665">
        <v>142.31929717028524</v>
      </c>
    </row>
    <row r="193" spans="1:14" ht="14.4" customHeight="1" x14ac:dyDescent="0.3">
      <c r="A193" s="660" t="s">
        <v>577</v>
      </c>
      <c r="B193" s="661" t="s">
        <v>578</v>
      </c>
      <c r="C193" s="662" t="s">
        <v>582</v>
      </c>
      <c r="D193" s="663" t="s">
        <v>3249</v>
      </c>
      <c r="E193" s="662" t="s">
        <v>602</v>
      </c>
      <c r="F193" s="663" t="s">
        <v>3256</v>
      </c>
      <c r="G193" s="662" t="s">
        <v>628</v>
      </c>
      <c r="H193" s="662" t="s">
        <v>1277</v>
      </c>
      <c r="I193" s="662" t="s">
        <v>1278</v>
      </c>
      <c r="J193" s="662" t="s">
        <v>1279</v>
      </c>
      <c r="K193" s="662" t="s">
        <v>1280</v>
      </c>
      <c r="L193" s="664">
        <v>461.10309915117392</v>
      </c>
      <c r="M193" s="664">
        <v>3</v>
      </c>
      <c r="N193" s="665">
        <v>1383.3092974535218</v>
      </c>
    </row>
    <row r="194" spans="1:14" ht="14.4" customHeight="1" x14ac:dyDescent="0.3">
      <c r="A194" s="660" t="s">
        <v>577</v>
      </c>
      <c r="B194" s="661" t="s">
        <v>578</v>
      </c>
      <c r="C194" s="662" t="s">
        <v>582</v>
      </c>
      <c r="D194" s="663" t="s">
        <v>3249</v>
      </c>
      <c r="E194" s="662" t="s">
        <v>602</v>
      </c>
      <c r="F194" s="663" t="s">
        <v>3256</v>
      </c>
      <c r="G194" s="662" t="s">
        <v>628</v>
      </c>
      <c r="H194" s="662" t="s">
        <v>1281</v>
      </c>
      <c r="I194" s="662" t="s">
        <v>215</v>
      </c>
      <c r="J194" s="662" t="s">
        <v>1282</v>
      </c>
      <c r="K194" s="662"/>
      <c r="L194" s="664">
        <v>121.33929974559237</v>
      </c>
      <c r="M194" s="664">
        <v>2</v>
      </c>
      <c r="N194" s="665">
        <v>242.67859949118474</v>
      </c>
    </row>
    <row r="195" spans="1:14" ht="14.4" customHeight="1" x14ac:dyDescent="0.3">
      <c r="A195" s="660" t="s">
        <v>577</v>
      </c>
      <c r="B195" s="661" t="s">
        <v>578</v>
      </c>
      <c r="C195" s="662" t="s">
        <v>582</v>
      </c>
      <c r="D195" s="663" t="s">
        <v>3249</v>
      </c>
      <c r="E195" s="662" t="s">
        <v>602</v>
      </c>
      <c r="F195" s="663" t="s">
        <v>3256</v>
      </c>
      <c r="G195" s="662" t="s">
        <v>628</v>
      </c>
      <c r="H195" s="662" t="s">
        <v>1283</v>
      </c>
      <c r="I195" s="662" t="s">
        <v>1284</v>
      </c>
      <c r="J195" s="662" t="s">
        <v>1285</v>
      </c>
      <c r="K195" s="662" t="s">
        <v>1286</v>
      </c>
      <c r="L195" s="664">
        <v>285.19</v>
      </c>
      <c r="M195" s="664">
        <v>1</v>
      </c>
      <c r="N195" s="665">
        <v>285.19</v>
      </c>
    </row>
    <row r="196" spans="1:14" ht="14.4" customHeight="1" x14ac:dyDescent="0.3">
      <c r="A196" s="660" t="s">
        <v>577</v>
      </c>
      <c r="B196" s="661" t="s">
        <v>578</v>
      </c>
      <c r="C196" s="662" t="s">
        <v>582</v>
      </c>
      <c r="D196" s="663" t="s">
        <v>3249</v>
      </c>
      <c r="E196" s="662" t="s">
        <v>602</v>
      </c>
      <c r="F196" s="663" t="s">
        <v>3256</v>
      </c>
      <c r="G196" s="662" t="s">
        <v>628</v>
      </c>
      <c r="H196" s="662" t="s">
        <v>1287</v>
      </c>
      <c r="I196" s="662" t="s">
        <v>215</v>
      </c>
      <c r="J196" s="662" t="s">
        <v>1288</v>
      </c>
      <c r="K196" s="662"/>
      <c r="L196" s="664">
        <v>130.78120104150105</v>
      </c>
      <c r="M196" s="664">
        <v>2</v>
      </c>
      <c r="N196" s="665">
        <v>261.5624020830021</v>
      </c>
    </row>
    <row r="197" spans="1:14" ht="14.4" customHeight="1" x14ac:dyDescent="0.3">
      <c r="A197" s="660" t="s">
        <v>577</v>
      </c>
      <c r="B197" s="661" t="s">
        <v>578</v>
      </c>
      <c r="C197" s="662" t="s">
        <v>582</v>
      </c>
      <c r="D197" s="663" t="s">
        <v>3249</v>
      </c>
      <c r="E197" s="662" t="s">
        <v>602</v>
      </c>
      <c r="F197" s="663" t="s">
        <v>3256</v>
      </c>
      <c r="G197" s="662" t="s">
        <v>628</v>
      </c>
      <c r="H197" s="662" t="s">
        <v>1289</v>
      </c>
      <c r="I197" s="662" t="s">
        <v>215</v>
      </c>
      <c r="J197" s="662" t="s">
        <v>1290</v>
      </c>
      <c r="K197" s="662" t="s">
        <v>1291</v>
      </c>
      <c r="L197" s="664">
        <v>87.361871603717944</v>
      </c>
      <c r="M197" s="664">
        <v>1</v>
      </c>
      <c r="N197" s="665">
        <v>87.361871603717944</v>
      </c>
    </row>
    <row r="198" spans="1:14" ht="14.4" customHeight="1" x14ac:dyDescent="0.3">
      <c r="A198" s="660" t="s">
        <v>577</v>
      </c>
      <c r="B198" s="661" t="s">
        <v>578</v>
      </c>
      <c r="C198" s="662" t="s">
        <v>582</v>
      </c>
      <c r="D198" s="663" t="s">
        <v>3249</v>
      </c>
      <c r="E198" s="662" t="s">
        <v>602</v>
      </c>
      <c r="F198" s="663" t="s">
        <v>3256</v>
      </c>
      <c r="G198" s="662" t="s">
        <v>628</v>
      </c>
      <c r="H198" s="662" t="s">
        <v>1292</v>
      </c>
      <c r="I198" s="662" t="s">
        <v>1293</v>
      </c>
      <c r="J198" s="662" t="s">
        <v>1294</v>
      </c>
      <c r="K198" s="662" t="s">
        <v>1295</v>
      </c>
      <c r="L198" s="664">
        <v>49.026844828904132</v>
      </c>
      <c r="M198" s="664">
        <v>7</v>
      </c>
      <c r="N198" s="665">
        <v>343.18791380232892</v>
      </c>
    </row>
    <row r="199" spans="1:14" ht="14.4" customHeight="1" x14ac:dyDescent="0.3">
      <c r="A199" s="660" t="s">
        <v>577</v>
      </c>
      <c r="B199" s="661" t="s">
        <v>578</v>
      </c>
      <c r="C199" s="662" t="s">
        <v>582</v>
      </c>
      <c r="D199" s="663" t="s">
        <v>3249</v>
      </c>
      <c r="E199" s="662" t="s">
        <v>602</v>
      </c>
      <c r="F199" s="663" t="s">
        <v>3256</v>
      </c>
      <c r="G199" s="662" t="s">
        <v>628</v>
      </c>
      <c r="H199" s="662" t="s">
        <v>1296</v>
      </c>
      <c r="I199" s="662" t="s">
        <v>1297</v>
      </c>
      <c r="J199" s="662" t="s">
        <v>1298</v>
      </c>
      <c r="K199" s="662" t="s">
        <v>1299</v>
      </c>
      <c r="L199" s="664">
        <v>780.20000000000027</v>
      </c>
      <c r="M199" s="664">
        <v>1</v>
      </c>
      <c r="N199" s="665">
        <v>780.20000000000027</v>
      </c>
    </row>
    <row r="200" spans="1:14" ht="14.4" customHeight="1" x14ac:dyDescent="0.3">
      <c r="A200" s="660" t="s">
        <v>577</v>
      </c>
      <c r="B200" s="661" t="s">
        <v>578</v>
      </c>
      <c r="C200" s="662" t="s">
        <v>582</v>
      </c>
      <c r="D200" s="663" t="s">
        <v>3249</v>
      </c>
      <c r="E200" s="662" t="s">
        <v>602</v>
      </c>
      <c r="F200" s="663" t="s">
        <v>3256</v>
      </c>
      <c r="G200" s="662" t="s">
        <v>628</v>
      </c>
      <c r="H200" s="662" t="s">
        <v>1300</v>
      </c>
      <c r="I200" s="662" t="s">
        <v>1300</v>
      </c>
      <c r="J200" s="662" t="s">
        <v>1301</v>
      </c>
      <c r="K200" s="662" t="s">
        <v>1302</v>
      </c>
      <c r="L200" s="664">
        <v>6945.06</v>
      </c>
      <c r="M200" s="664">
        <v>2</v>
      </c>
      <c r="N200" s="665">
        <v>13890.12</v>
      </c>
    </row>
    <row r="201" spans="1:14" ht="14.4" customHeight="1" x14ac:dyDescent="0.3">
      <c r="A201" s="660" t="s">
        <v>577</v>
      </c>
      <c r="B201" s="661" t="s">
        <v>578</v>
      </c>
      <c r="C201" s="662" t="s">
        <v>582</v>
      </c>
      <c r="D201" s="663" t="s">
        <v>3249</v>
      </c>
      <c r="E201" s="662" t="s">
        <v>602</v>
      </c>
      <c r="F201" s="663" t="s">
        <v>3256</v>
      </c>
      <c r="G201" s="662" t="s">
        <v>628</v>
      </c>
      <c r="H201" s="662" t="s">
        <v>1303</v>
      </c>
      <c r="I201" s="662" t="s">
        <v>1303</v>
      </c>
      <c r="J201" s="662" t="s">
        <v>1304</v>
      </c>
      <c r="K201" s="662" t="s">
        <v>1305</v>
      </c>
      <c r="L201" s="664">
        <v>10298.709999999999</v>
      </c>
      <c r="M201" s="664">
        <v>2</v>
      </c>
      <c r="N201" s="665">
        <v>20597.419999999998</v>
      </c>
    </row>
    <row r="202" spans="1:14" ht="14.4" customHeight="1" x14ac:dyDescent="0.3">
      <c r="A202" s="660" t="s">
        <v>577</v>
      </c>
      <c r="B202" s="661" t="s">
        <v>578</v>
      </c>
      <c r="C202" s="662" t="s">
        <v>582</v>
      </c>
      <c r="D202" s="663" t="s">
        <v>3249</v>
      </c>
      <c r="E202" s="662" t="s">
        <v>602</v>
      </c>
      <c r="F202" s="663" t="s">
        <v>3256</v>
      </c>
      <c r="G202" s="662" t="s">
        <v>628</v>
      </c>
      <c r="H202" s="662" t="s">
        <v>1306</v>
      </c>
      <c r="I202" s="662" t="s">
        <v>1306</v>
      </c>
      <c r="J202" s="662" t="s">
        <v>1307</v>
      </c>
      <c r="K202" s="662" t="s">
        <v>1308</v>
      </c>
      <c r="L202" s="664">
        <v>597.64221695159563</v>
      </c>
      <c r="M202" s="664">
        <v>13.638689299999994</v>
      </c>
      <c r="N202" s="665">
        <v>8151.0565095660031</v>
      </c>
    </row>
    <row r="203" spans="1:14" ht="14.4" customHeight="1" x14ac:dyDescent="0.3">
      <c r="A203" s="660" t="s">
        <v>577</v>
      </c>
      <c r="B203" s="661" t="s">
        <v>578</v>
      </c>
      <c r="C203" s="662" t="s">
        <v>582</v>
      </c>
      <c r="D203" s="663" t="s">
        <v>3249</v>
      </c>
      <c r="E203" s="662" t="s">
        <v>602</v>
      </c>
      <c r="F203" s="663" t="s">
        <v>3256</v>
      </c>
      <c r="G203" s="662" t="s">
        <v>628</v>
      </c>
      <c r="H203" s="662" t="s">
        <v>1309</v>
      </c>
      <c r="I203" s="662" t="s">
        <v>1310</v>
      </c>
      <c r="J203" s="662" t="s">
        <v>1311</v>
      </c>
      <c r="K203" s="662"/>
      <c r="L203" s="664">
        <v>3.6916665616150164</v>
      </c>
      <c r="M203" s="664">
        <v>1</v>
      </c>
      <c r="N203" s="665">
        <v>3.6916665616150164</v>
      </c>
    </row>
    <row r="204" spans="1:14" ht="14.4" customHeight="1" x14ac:dyDescent="0.3">
      <c r="A204" s="660" t="s">
        <v>577</v>
      </c>
      <c r="B204" s="661" t="s">
        <v>578</v>
      </c>
      <c r="C204" s="662" t="s">
        <v>582</v>
      </c>
      <c r="D204" s="663" t="s">
        <v>3249</v>
      </c>
      <c r="E204" s="662" t="s">
        <v>602</v>
      </c>
      <c r="F204" s="663" t="s">
        <v>3256</v>
      </c>
      <c r="G204" s="662" t="s">
        <v>628</v>
      </c>
      <c r="H204" s="662" t="s">
        <v>1312</v>
      </c>
      <c r="I204" s="662" t="s">
        <v>1313</v>
      </c>
      <c r="J204" s="662" t="s">
        <v>1314</v>
      </c>
      <c r="K204" s="662" t="s">
        <v>1315</v>
      </c>
      <c r="L204" s="664">
        <v>160.6625678474675</v>
      </c>
      <c r="M204" s="664">
        <v>13</v>
      </c>
      <c r="N204" s="665">
        <v>2088.6133820170776</v>
      </c>
    </row>
    <row r="205" spans="1:14" ht="14.4" customHeight="1" x14ac:dyDescent="0.3">
      <c r="A205" s="660" t="s">
        <v>577</v>
      </c>
      <c r="B205" s="661" t="s">
        <v>578</v>
      </c>
      <c r="C205" s="662" t="s">
        <v>582</v>
      </c>
      <c r="D205" s="663" t="s">
        <v>3249</v>
      </c>
      <c r="E205" s="662" t="s">
        <v>602</v>
      </c>
      <c r="F205" s="663" t="s">
        <v>3256</v>
      </c>
      <c r="G205" s="662" t="s">
        <v>628</v>
      </c>
      <c r="H205" s="662" t="s">
        <v>1316</v>
      </c>
      <c r="I205" s="662" t="s">
        <v>1317</v>
      </c>
      <c r="J205" s="662" t="s">
        <v>1318</v>
      </c>
      <c r="K205" s="662" t="s">
        <v>1319</v>
      </c>
      <c r="L205" s="664">
        <v>69.930000000000007</v>
      </c>
      <c r="M205" s="664">
        <v>1</v>
      </c>
      <c r="N205" s="665">
        <v>69.930000000000007</v>
      </c>
    </row>
    <row r="206" spans="1:14" ht="14.4" customHeight="1" x14ac:dyDescent="0.3">
      <c r="A206" s="660" t="s">
        <v>577</v>
      </c>
      <c r="B206" s="661" t="s">
        <v>578</v>
      </c>
      <c r="C206" s="662" t="s">
        <v>582</v>
      </c>
      <c r="D206" s="663" t="s">
        <v>3249</v>
      </c>
      <c r="E206" s="662" t="s">
        <v>602</v>
      </c>
      <c r="F206" s="663" t="s">
        <v>3256</v>
      </c>
      <c r="G206" s="662" t="s">
        <v>628</v>
      </c>
      <c r="H206" s="662" t="s">
        <v>1320</v>
      </c>
      <c r="I206" s="662" t="s">
        <v>1321</v>
      </c>
      <c r="J206" s="662" t="s">
        <v>1322</v>
      </c>
      <c r="K206" s="662" t="s">
        <v>1323</v>
      </c>
      <c r="L206" s="664">
        <v>84.329118786855972</v>
      </c>
      <c r="M206" s="664">
        <v>2</v>
      </c>
      <c r="N206" s="665">
        <v>168.65823757371194</v>
      </c>
    </row>
    <row r="207" spans="1:14" ht="14.4" customHeight="1" x14ac:dyDescent="0.3">
      <c r="A207" s="660" t="s">
        <v>577</v>
      </c>
      <c r="B207" s="661" t="s">
        <v>578</v>
      </c>
      <c r="C207" s="662" t="s">
        <v>582</v>
      </c>
      <c r="D207" s="663" t="s">
        <v>3249</v>
      </c>
      <c r="E207" s="662" t="s">
        <v>602</v>
      </c>
      <c r="F207" s="663" t="s">
        <v>3256</v>
      </c>
      <c r="G207" s="662" t="s">
        <v>628</v>
      </c>
      <c r="H207" s="662" t="s">
        <v>1324</v>
      </c>
      <c r="I207" s="662" t="s">
        <v>1325</v>
      </c>
      <c r="J207" s="662" t="s">
        <v>1326</v>
      </c>
      <c r="K207" s="662" t="s">
        <v>1327</v>
      </c>
      <c r="L207" s="664">
        <v>250.79812500468392</v>
      </c>
      <c r="M207" s="664">
        <v>2</v>
      </c>
      <c r="N207" s="665">
        <v>501.59625000936785</v>
      </c>
    </row>
    <row r="208" spans="1:14" ht="14.4" customHeight="1" x14ac:dyDescent="0.3">
      <c r="A208" s="660" t="s">
        <v>577</v>
      </c>
      <c r="B208" s="661" t="s">
        <v>578</v>
      </c>
      <c r="C208" s="662" t="s">
        <v>582</v>
      </c>
      <c r="D208" s="663" t="s">
        <v>3249</v>
      </c>
      <c r="E208" s="662" t="s">
        <v>602</v>
      </c>
      <c r="F208" s="663" t="s">
        <v>3256</v>
      </c>
      <c r="G208" s="662" t="s">
        <v>628</v>
      </c>
      <c r="H208" s="662" t="s">
        <v>1328</v>
      </c>
      <c r="I208" s="662" t="s">
        <v>1329</v>
      </c>
      <c r="J208" s="662" t="s">
        <v>1330</v>
      </c>
      <c r="K208" s="662" t="s">
        <v>1331</v>
      </c>
      <c r="L208" s="664">
        <v>33.949800068076968</v>
      </c>
      <c r="M208" s="664">
        <v>1</v>
      </c>
      <c r="N208" s="665">
        <v>33.949800068076968</v>
      </c>
    </row>
    <row r="209" spans="1:14" ht="14.4" customHeight="1" x14ac:dyDescent="0.3">
      <c r="A209" s="660" t="s">
        <v>577</v>
      </c>
      <c r="B209" s="661" t="s">
        <v>578</v>
      </c>
      <c r="C209" s="662" t="s">
        <v>582</v>
      </c>
      <c r="D209" s="663" t="s">
        <v>3249</v>
      </c>
      <c r="E209" s="662" t="s">
        <v>602</v>
      </c>
      <c r="F209" s="663" t="s">
        <v>3256</v>
      </c>
      <c r="G209" s="662" t="s">
        <v>628</v>
      </c>
      <c r="H209" s="662" t="s">
        <v>1332</v>
      </c>
      <c r="I209" s="662" t="s">
        <v>1333</v>
      </c>
      <c r="J209" s="662" t="s">
        <v>1334</v>
      </c>
      <c r="K209" s="662" t="s">
        <v>1335</v>
      </c>
      <c r="L209" s="664">
        <v>43.98934225642779</v>
      </c>
      <c r="M209" s="664">
        <v>1</v>
      </c>
      <c r="N209" s="665">
        <v>43.98934225642779</v>
      </c>
    </row>
    <row r="210" spans="1:14" ht="14.4" customHeight="1" x14ac:dyDescent="0.3">
      <c r="A210" s="660" t="s">
        <v>577</v>
      </c>
      <c r="B210" s="661" t="s">
        <v>578</v>
      </c>
      <c r="C210" s="662" t="s">
        <v>582</v>
      </c>
      <c r="D210" s="663" t="s">
        <v>3249</v>
      </c>
      <c r="E210" s="662" t="s">
        <v>602</v>
      </c>
      <c r="F210" s="663" t="s">
        <v>3256</v>
      </c>
      <c r="G210" s="662" t="s">
        <v>628</v>
      </c>
      <c r="H210" s="662" t="s">
        <v>1336</v>
      </c>
      <c r="I210" s="662" t="s">
        <v>1337</v>
      </c>
      <c r="J210" s="662" t="s">
        <v>1338</v>
      </c>
      <c r="K210" s="662" t="s">
        <v>1339</v>
      </c>
      <c r="L210" s="664">
        <v>53.88</v>
      </c>
      <c r="M210" s="664">
        <v>2</v>
      </c>
      <c r="N210" s="665">
        <v>107.76</v>
      </c>
    </row>
    <row r="211" spans="1:14" ht="14.4" customHeight="1" x14ac:dyDescent="0.3">
      <c r="A211" s="660" t="s">
        <v>577</v>
      </c>
      <c r="B211" s="661" t="s">
        <v>578</v>
      </c>
      <c r="C211" s="662" t="s">
        <v>582</v>
      </c>
      <c r="D211" s="663" t="s">
        <v>3249</v>
      </c>
      <c r="E211" s="662" t="s">
        <v>602</v>
      </c>
      <c r="F211" s="663" t="s">
        <v>3256</v>
      </c>
      <c r="G211" s="662" t="s">
        <v>628</v>
      </c>
      <c r="H211" s="662" t="s">
        <v>1340</v>
      </c>
      <c r="I211" s="662" t="s">
        <v>215</v>
      </c>
      <c r="J211" s="662" t="s">
        <v>1341</v>
      </c>
      <c r="K211" s="662"/>
      <c r="L211" s="664">
        <v>514.61191467079334</v>
      </c>
      <c r="M211" s="664">
        <v>1</v>
      </c>
      <c r="N211" s="665">
        <v>514.61191467079334</v>
      </c>
    </row>
    <row r="212" spans="1:14" ht="14.4" customHeight="1" x14ac:dyDescent="0.3">
      <c r="A212" s="660" t="s">
        <v>577</v>
      </c>
      <c r="B212" s="661" t="s">
        <v>578</v>
      </c>
      <c r="C212" s="662" t="s">
        <v>582</v>
      </c>
      <c r="D212" s="663" t="s">
        <v>3249</v>
      </c>
      <c r="E212" s="662" t="s">
        <v>602</v>
      </c>
      <c r="F212" s="663" t="s">
        <v>3256</v>
      </c>
      <c r="G212" s="662" t="s">
        <v>628</v>
      </c>
      <c r="H212" s="662" t="s">
        <v>1342</v>
      </c>
      <c r="I212" s="662" t="s">
        <v>1343</v>
      </c>
      <c r="J212" s="662" t="s">
        <v>1085</v>
      </c>
      <c r="K212" s="662" t="s">
        <v>1344</v>
      </c>
      <c r="L212" s="664">
        <v>98.05</v>
      </c>
      <c r="M212" s="664">
        <v>3</v>
      </c>
      <c r="N212" s="665">
        <v>294.14999999999998</v>
      </c>
    </row>
    <row r="213" spans="1:14" ht="14.4" customHeight="1" x14ac:dyDescent="0.3">
      <c r="A213" s="660" t="s">
        <v>577</v>
      </c>
      <c r="B213" s="661" t="s">
        <v>578</v>
      </c>
      <c r="C213" s="662" t="s">
        <v>582</v>
      </c>
      <c r="D213" s="663" t="s">
        <v>3249</v>
      </c>
      <c r="E213" s="662" t="s">
        <v>602</v>
      </c>
      <c r="F213" s="663" t="s">
        <v>3256</v>
      </c>
      <c r="G213" s="662" t="s">
        <v>628</v>
      </c>
      <c r="H213" s="662" t="s">
        <v>1345</v>
      </c>
      <c r="I213" s="662" t="s">
        <v>215</v>
      </c>
      <c r="J213" s="662" t="s">
        <v>1346</v>
      </c>
      <c r="K213" s="662"/>
      <c r="L213" s="664">
        <v>37.054943958202578</v>
      </c>
      <c r="M213" s="664">
        <v>14</v>
      </c>
      <c r="N213" s="665">
        <v>518.76921541483614</v>
      </c>
    </row>
    <row r="214" spans="1:14" ht="14.4" customHeight="1" x14ac:dyDescent="0.3">
      <c r="A214" s="660" t="s">
        <v>577</v>
      </c>
      <c r="B214" s="661" t="s">
        <v>578</v>
      </c>
      <c r="C214" s="662" t="s">
        <v>582</v>
      </c>
      <c r="D214" s="663" t="s">
        <v>3249</v>
      </c>
      <c r="E214" s="662" t="s">
        <v>602</v>
      </c>
      <c r="F214" s="663" t="s">
        <v>3256</v>
      </c>
      <c r="G214" s="662" t="s">
        <v>628</v>
      </c>
      <c r="H214" s="662" t="s">
        <v>1347</v>
      </c>
      <c r="I214" s="662" t="s">
        <v>1348</v>
      </c>
      <c r="J214" s="662" t="s">
        <v>1349</v>
      </c>
      <c r="K214" s="662" t="s">
        <v>1350</v>
      </c>
      <c r="L214" s="664">
        <v>32.65</v>
      </c>
      <c r="M214" s="664">
        <v>6</v>
      </c>
      <c r="N214" s="665">
        <v>195.89999999999998</v>
      </c>
    </row>
    <row r="215" spans="1:14" ht="14.4" customHeight="1" x14ac:dyDescent="0.3">
      <c r="A215" s="660" t="s">
        <v>577</v>
      </c>
      <c r="B215" s="661" t="s">
        <v>578</v>
      </c>
      <c r="C215" s="662" t="s">
        <v>582</v>
      </c>
      <c r="D215" s="663" t="s">
        <v>3249</v>
      </c>
      <c r="E215" s="662" t="s">
        <v>602</v>
      </c>
      <c r="F215" s="663" t="s">
        <v>3256</v>
      </c>
      <c r="G215" s="662" t="s">
        <v>628</v>
      </c>
      <c r="H215" s="662" t="s">
        <v>1351</v>
      </c>
      <c r="I215" s="662" t="s">
        <v>1352</v>
      </c>
      <c r="J215" s="662" t="s">
        <v>1353</v>
      </c>
      <c r="K215" s="662" t="s">
        <v>1354</v>
      </c>
      <c r="L215" s="664">
        <v>136.16999999999996</v>
      </c>
      <c r="M215" s="664">
        <v>3</v>
      </c>
      <c r="N215" s="665">
        <v>408.50999999999988</v>
      </c>
    </row>
    <row r="216" spans="1:14" ht="14.4" customHeight="1" x14ac:dyDescent="0.3">
      <c r="A216" s="660" t="s">
        <v>577</v>
      </c>
      <c r="B216" s="661" t="s">
        <v>578</v>
      </c>
      <c r="C216" s="662" t="s">
        <v>582</v>
      </c>
      <c r="D216" s="663" t="s">
        <v>3249</v>
      </c>
      <c r="E216" s="662" t="s">
        <v>602</v>
      </c>
      <c r="F216" s="663" t="s">
        <v>3256</v>
      </c>
      <c r="G216" s="662" t="s">
        <v>628</v>
      </c>
      <c r="H216" s="662" t="s">
        <v>1355</v>
      </c>
      <c r="I216" s="662" t="s">
        <v>1356</v>
      </c>
      <c r="J216" s="662" t="s">
        <v>1357</v>
      </c>
      <c r="K216" s="662" t="s">
        <v>1358</v>
      </c>
      <c r="L216" s="664">
        <v>116.38</v>
      </c>
      <c r="M216" s="664">
        <v>1</v>
      </c>
      <c r="N216" s="665">
        <v>116.38</v>
      </c>
    </row>
    <row r="217" spans="1:14" ht="14.4" customHeight="1" x14ac:dyDescent="0.3">
      <c r="A217" s="660" t="s">
        <v>577</v>
      </c>
      <c r="B217" s="661" t="s">
        <v>578</v>
      </c>
      <c r="C217" s="662" t="s">
        <v>582</v>
      </c>
      <c r="D217" s="663" t="s">
        <v>3249</v>
      </c>
      <c r="E217" s="662" t="s">
        <v>602</v>
      </c>
      <c r="F217" s="663" t="s">
        <v>3256</v>
      </c>
      <c r="G217" s="662" t="s">
        <v>628</v>
      </c>
      <c r="H217" s="662" t="s">
        <v>1359</v>
      </c>
      <c r="I217" s="662" t="s">
        <v>1360</v>
      </c>
      <c r="J217" s="662" t="s">
        <v>1361</v>
      </c>
      <c r="K217" s="662" t="s">
        <v>1362</v>
      </c>
      <c r="L217" s="664">
        <v>111.34</v>
      </c>
      <c r="M217" s="664">
        <v>1</v>
      </c>
      <c r="N217" s="665">
        <v>111.34</v>
      </c>
    </row>
    <row r="218" spans="1:14" ht="14.4" customHeight="1" x14ac:dyDescent="0.3">
      <c r="A218" s="660" t="s">
        <v>577</v>
      </c>
      <c r="B218" s="661" t="s">
        <v>578</v>
      </c>
      <c r="C218" s="662" t="s">
        <v>582</v>
      </c>
      <c r="D218" s="663" t="s">
        <v>3249</v>
      </c>
      <c r="E218" s="662" t="s">
        <v>602</v>
      </c>
      <c r="F218" s="663" t="s">
        <v>3256</v>
      </c>
      <c r="G218" s="662" t="s">
        <v>628</v>
      </c>
      <c r="H218" s="662" t="s">
        <v>1363</v>
      </c>
      <c r="I218" s="662" t="s">
        <v>1364</v>
      </c>
      <c r="J218" s="662" t="s">
        <v>1365</v>
      </c>
      <c r="K218" s="662" t="s">
        <v>1366</v>
      </c>
      <c r="L218" s="664">
        <v>79.22</v>
      </c>
      <c r="M218" s="664">
        <v>1</v>
      </c>
      <c r="N218" s="665">
        <v>79.22</v>
      </c>
    </row>
    <row r="219" spans="1:14" ht="14.4" customHeight="1" x14ac:dyDescent="0.3">
      <c r="A219" s="660" t="s">
        <v>577</v>
      </c>
      <c r="B219" s="661" t="s">
        <v>578</v>
      </c>
      <c r="C219" s="662" t="s">
        <v>582</v>
      </c>
      <c r="D219" s="663" t="s">
        <v>3249</v>
      </c>
      <c r="E219" s="662" t="s">
        <v>602</v>
      </c>
      <c r="F219" s="663" t="s">
        <v>3256</v>
      </c>
      <c r="G219" s="662" t="s">
        <v>628</v>
      </c>
      <c r="H219" s="662" t="s">
        <v>1367</v>
      </c>
      <c r="I219" s="662" t="s">
        <v>215</v>
      </c>
      <c r="J219" s="662" t="s">
        <v>1368</v>
      </c>
      <c r="K219" s="662"/>
      <c r="L219" s="664">
        <v>430.7500273718706</v>
      </c>
      <c r="M219" s="664">
        <v>2</v>
      </c>
      <c r="N219" s="665">
        <v>861.5000547437412</v>
      </c>
    </row>
    <row r="220" spans="1:14" ht="14.4" customHeight="1" x14ac:dyDescent="0.3">
      <c r="A220" s="660" t="s">
        <v>577</v>
      </c>
      <c r="B220" s="661" t="s">
        <v>578</v>
      </c>
      <c r="C220" s="662" t="s">
        <v>582</v>
      </c>
      <c r="D220" s="663" t="s">
        <v>3249</v>
      </c>
      <c r="E220" s="662" t="s">
        <v>602</v>
      </c>
      <c r="F220" s="663" t="s">
        <v>3256</v>
      </c>
      <c r="G220" s="662" t="s">
        <v>628</v>
      </c>
      <c r="H220" s="662" t="s">
        <v>1369</v>
      </c>
      <c r="I220" s="662" t="s">
        <v>1370</v>
      </c>
      <c r="J220" s="662" t="s">
        <v>1371</v>
      </c>
      <c r="K220" s="662" t="s">
        <v>1214</v>
      </c>
      <c r="L220" s="664">
        <v>37.830116972574324</v>
      </c>
      <c r="M220" s="664">
        <v>1</v>
      </c>
      <c r="N220" s="665">
        <v>37.830116972574324</v>
      </c>
    </row>
    <row r="221" spans="1:14" ht="14.4" customHeight="1" x14ac:dyDescent="0.3">
      <c r="A221" s="660" t="s">
        <v>577</v>
      </c>
      <c r="B221" s="661" t="s">
        <v>578</v>
      </c>
      <c r="C221" s="662" t="s">
        <v>582</v>
      </c>
      <c r="D221" s="663" t="s">
        <v>3249</v>
      </c>
      <c r="E221" s="662" t="s">
        <v>602</v>
      </c>
      <c r="F221" s="663" t="s">
        <v>3256</v>
      </c>
      <c r="G221" s="662" t="s">
        <v>628</v>
      </c>
      <c r="H221" s="662" t="s">
        <v>1372</v>
      </c>
      <c r="I221" s="662" t="s">
        <v>1373</v>
      </c>
      <c r="J221" s="662" t="s">
        <v>1374</v>
      </c>
      <c r="K221" s="662" t="s">
        <v>1375</v>
      </c>
      <c r="L221" s="664">
        <v>114.37</v>
      </c>
      <c r="M221" s="664">
        <v>1</v>
      </c>
      <c r="N221" s="665">
        <v>114.37</v>
      </c>
    </row>
    <row r="222" spans="1:14" ht="14.4" customHeight="1" x14ac:dyDescent="0.3">
      <c r="A222" s="660" t="s">
        <v>577</v>
      </c>
      <c r="B222" s="661" t="s">
        <v>578</v>
      </c>
      <c r="C222" s="662" t="s">
        <v>582</v>
      </c>
      <c r="D222" s="663" t="s">
        <v>3249</v>
      </c>
      <c r="E222" s="662" t="s">
        <v>602</v>
      </c>
      <c r="F222" s="663" t="s">
        <v>3256</v>
      </c>
      <c r="G222" s="662" t="s">
        <v>628</v>
      </c>
      <c r="H222" s="662" t="s">
        <v>1376</v>
      </c>
      <c r="I222" s="662" t="s">
        <v>1377</v>
      </c>
      <c r="J222" s="662" t="s">
        <v>1378</v>
      </c>
      <c r="K222" s="662" t="s">
        <v>1379</v>
      </c>
      <c r="L222" s="664">
        <v>80.099342720693215</v>
      </c>
      <c r="M222" s="664">
        <v>1</v>
      </c>
      <c r="N222" s="665">
        <v>80.099342720693215</v>
      </c>
    </row>
    <row r="223" spans="1:14" ht="14.4" customHeight="1" x14ac:dyDescent="0.3">
      <c r="A223" s="660" t="s">
        <v>577</v>
      </c>
      <c r="B223" s="661" t="s">
        <v>578</v>
      </c>
      <c r="C223" s="662" t="s">
        <v>582</v>
      </c>
      <c r="D223" s="663" t="s">
        <v>3249</v>
      </c>
      <c r="E223" s="662" t="s">
        <v>602</v>
      </c>
      <c r="F223" s="663" t="s">
        <v>3256</v>
      </c>
      <c r="G223" s="662" t="s">
        <v>628</v>
      </c>
      <c r="H223" s="662" t="s">
        <v>1380</v>
      </c>
      <c r="I223" s="662" t="s">
        <v>215</v>
      </c>
      <c r="J223" s="662" t="s">
        <v>1381</v>
      </c>
      <c r="K223" s="662"/>
      <c r="L223" s="664">
        <v>20.115000000000002</v>
      </c>
      <c r="M223" s="664">
        <v>12</v>
      </c>
      <c r="N223" s="665">
        <v>241.38000000000002</v>
      </c>
    </row>
    <row r="224" spans="1:14" ht="14.4" customHeight="1" x14ac:dyDescent="0.3">
      <c r="A224" s="660" t="s">
        <v>577</v>
      </c>
      <c r="B224" s="661" t="s">
        <v>578</v>
      </c>
      <c r="C224" s="662" t="s">
        <v>582</v>
      </c>
      <c r="D224" s="663" t="s">
        <v>3249</v>
      </c>
      <c r="E224" s="662" t="s">
        <v>602</v>
      </c>
      <c r="F224" s="663" t="s">
        <v>3256</v>
      </c>
      <c r="G224" s="662" t="s">
        <v>628</v>
      </c>
      <c r="H224" s="662" t="s">
        <v>1382</v>
      </c>
      <c r="I224" s="662" t="s">
        <v>1383</v>
      </c>
      <c r="J224" s="662" t="s">
        <v>973</v>
      </c>
      <c r="K224" s="662" t="s">
        <v>1384</v>
      </c>
      <c r="L224" s="664">
        <v>117.32935802633953</v>
      </c>
      <c r="M224" s="664">
        <v>6</v>
      </c>
      <c r="N224" s="665">
        <v>703.97614815803718</v>
      </c>
    </row>
    <row r="225" spans="1:14" ht="14.4" customHeight="1" x14ac:dyDescent="0.3">
      <c r="A225" s="660" t="s">
        <v>577</v>
      </c>
      <c r="B225" s="661" t="s">
        <v>578</v>
      </c>
      <c r="C225" s="662" t="s">
        <v>582</v>
      </c>
      <c r="D225" s="663" t="s">
        <v>3249</v>
      </c>
      <c r="E225" s="662" t="s">
        <v>602</v>
      </c>
      <c r="F225" s="663" t="s">
        <v>3256</v>
      </c>
      <c r="G225" s="662" t="s">
        <v>628</v>
      </c>
      <c r="H225" s="662" t="s">
        <v>1385</v>
      </c>
      <c r="I225" s="662" t="s">
        <v>1386</v>
      </c>
      <c r="J225" s="662" t="s">
        <v>1387</v>
      </c>
      <c r="K225" s="662" t="s">
        <v>1388</v>
      </c>
      <c r="L225" s="664">
        <v>131.56999906373036</v>
      </c>
      <c r="M225" s="664">
        <v>1</v>
      </c>
      <c r="N225" s="665">
        <v>131.56999906373036</v>
      </c>
    </row>
    <row r="226" spans="1:14" ht="14.4" customHeight="1" x14ac:dyDescent="0.3">
      <c r="A226" s="660" t="s">
        <v>577</v>
      </c>
      <c r="B226" s="661" t="s">
        <v>578</v>
      </c>
      <c r="C226" s="662" t="s">
        <v>582</v>
      </c>
      <c r="D226" s="663" t="s">
        <v>3249</v>
      </c>
      <c r="E226" s="662" t="s">
        <v>602</v>
      </c>
      <c r="F226" s="663" t="s">
        <v>3256</v>
      </c>
      <c r="G226" s="662" t="s">
        <v>628</v>
      </c>
      <c r="H226" s="662" t="s">
        <v>1389</v>
      </c>
      <c r="I226" s="662" t="s">
        <v>1390</v>
      </c>
      <c r="J226" s="662" t="s">
        <v>1391</v>
      </c>
      <c r="K226" s="662" t="s">
        <v>1392</v>
      </c>
      <c r="L226" s="664">
        <v>181.20991033553543</v>
      </c>
      <c r="M226" s="664">
        <v>1</v>
      </c>
      <c r="N226" s="665">
        <v>181.20991033553543</v>
      </c>
    </row>
    <row r="227" spans="1:14" ht="14.4" customHeight="1" x14ac:dyDescent="0.3">
      <c r="A227" s="660" t="s">
        <v>577</v>
      </c>
      <c r="B227" s="661" t="s">
        <v>578</v>
      </c>
      <c r="C227" s="662" t="s">
        <v>582</v>
      </c>
      <c r="D227" s="663" t="s">
        <v>3249</v>
      </c>
      <c r="E227" s="662" t="s">
        <v>602</v>
      </c>
      <c r="F227" s="663" t="s">
        <v>3256</v>
      </c>
      <c r="G227" s="662" t="s">
        <v>628</v>
      </c>
      <c r="H227" s="662" t="s">
        <v>1393</v>
      </c>
      <c r="I227" s="662" t="s">
        <v>1394</v>
      </c>
      <c r="J227" s="662" t="s">
        <v>1395</v>
      </c>
      <c r="K227" s="662" t="s">
        <v>1396</v>
      </c>
      <c r="L227" s="664">
        <v>239.66732571384492</v>
      </c>
      <c r="M227" s="664">
        <v>38.209000000000003</v>
      </c>
      <c r="N227" s="665">
        <v>9157.4488482003017</v>
      </c>
    </row>
    <row r="228" spans="1:14" ht="14.4" customHeight="1" x14ac:dyDescent="0.3">
      <c r="A228" s="660" t="s">
        <v>577</v>
      </c>
      <c r="B228" s="661" t="s">
        <v>578</v>
      </c>
      <c r="C228" s="662" t="s">
        <v>582</v>
      </c>
      <c r="D228" s="663" t="s">
        <v>3249</v>
      </c>
      <c r="E228" s="662" t="s">
        <v>602</v>
      </c>
      <c r="F228" s="663" t="s">
        <v>3256</v>
      </c>
      <c r="G228" s="662" t="s">
        <v>628</v>
      </c>
      <c r="H228" s="662" t="s">
        <v>1397</v>
      </c>
      <c r="I228" s="662" t="s">
        <v>1398</v>
      </c>
      <c r="J228" s="662" t="s">
        <v>1395</v>
      </c>
      <c r="K228" s="662" t="s">
        <v>1399</v>
      </c>
      <c r="L228" s="664">
        <v>1049.3940635269257</v>
      </c>
      <c r="M228" s="664">
        <v>29.092304599999999</v>
      </c>
      <c r="N228" s="665">
        <v>30529.291741557074</v>
      </c>
    </row>
    <row r="229" spans="1:14" ht="14.4" customHeight="1" x14ac:dyDescent="0.3">
      <c r="A229" s="660" t="s">
        <v>577</v>
      </c>
      <c r="B229" s="661" t="s">
        <v>578</v>
      </c>
      <c r="C229" s="662" t="s">
        <v>582</v>
      </c>
      <c r="D229" s="663" t="s">
        <v>3249</v>
      </c>
      <c r="E229" s="662" t="s">
        <v>602</v>
      </c>
      <c r="F229" s="663" t="s">
        <v>3256</v>
      </c>
      <c r="G229" s="662" t="s">
        <v>628</v>
      </c>
      <c r="H229" s="662" t="s">
        <v>1400</v>
      </c>
      <c r="I229" s="662" t="s">
        <v>1401</v>
      </c>
      <c r="J229" s="662" t="s">
        <v>1402</v>
      </c>
      <c r="K229" s="662" t="s">
        <v>1268</v>
      </c>
      <c r="L229" s="664">
        <v>419.35472831622991</v>
      </c>
      <c r="M229" s="664">
        <v>17.492635399999998</v>
      </c>
      <c r="N229" s="665">
        <v>7335.6193657018648</v>
      </c>
    </row>
    <row r="230" spans="1:14" ht="14.4" customHeight="1" x14ac:dyDescent="0.3">
      <c r="A230" s="660" t="s">
        <v>577</v>
      </c>
      <c r="B230" s="661" t="s">
        <v>578</v>
      </c>
      <c r="C230" s="662" t="s">
        <v>582</v>
      </c>
      <c r="D230" s="663" t="s">
        <v>3249</v>
      </c>
      <c r="E230" s="662" t="s">
        <v>602</v>
      </c>
      <c r="F230" s="663" t="s">
        <v>3256</v>
      </c>
      <c r="G230" s="662" t="s">
        <v>628</v>
      </c>
      <c r="H230" s="662" t="s">
        <v>1403</v>
      </c>
      <c r="I230" s="662" t="s">
        <v>1404</v>
      </c>
      <c r="J230" s="662" t="s">
        <v>1405</v>
      </c>
      <c r="K230" s="662" t="s">
        <v>1272</v>
      </c>
      <c r="L230" s="664">
        <v>910.91359042510123</v>
      </c>
      <c r="M230" s="664">
        <v>19.209628899999998</v>
      </c>
      <c r="N230" s="665">
        <v>17498.312032032787</v>
      </c>
    </row>
    <row r="231" spans="1:14" ht="14.4" customHeight="1" x14ac:dyDescent="0.3">
      <c r="A231" s="660" t="s">
        <v>577</v>
      </c>
      <c r="B231" s="661" t="s">
        <v>578</v>
      </c>
      <c r="C231" s="662" t="s">
        <v>582</v>
      </c>
      <c r="D231" s="663" t="s">
        <v>3249</v>
      </c>
      <c r="E231" s="662" t="s">
        <v>602</v>
      </c>
      <c r="F231" s="663" t="s">
        <v>3256</v>
      </c>
      <c r="G231" s="662" t="s">
        <v>628</v>
      </c>
      <c r="H231" s="662" t="s">
        <v>1406</v>
      </c>
      <c r="I231" s="662" t="s">
        <v>1407</v>
      </c>
      <c r="J231" s="662" t="s">
        <v>1408</v>
      </c>
      <c r="K231" s="662" t="s">
        <v>1409</v>
      </c>
      <c r="L231" s="664">
        <v>1717.9981988133138</v>
      </c>
      <c r="M231" s="664">
        <v>73.906928499999992</v>
      </c>
      <c r="N231" s="665">
        <v>126971.97004282435</v>
      </c>
    </row>
    <row r="232" spans="1:14" ht="14.4" customHeight="1" x14ac:dyDescent="0.3">
      <c r="A232" s="660" t="s">
        <v>577</v>
      </c>
      <c r="B232" s="661" t="s">
        <v>578</v>
      </c>
      <c r="C232" s="662" t="s">
        <v>582</v>
      </c>
      <c r="D232" s="663" t="s">
        <v>3249</v>
      </c>
      <c r="E232" s="662" t="s">
        <v>602</v>
      </c>
      <c r="F232" s="663" t="s">
        <v>3256</v>
      </c>
      <c r="G232" s="662" t="s">
        <v>628</v>
      </c>
      <c r="H232" s="662" t="s">
        <v>1410</v>
      </c>
      <c r="I232" s="662" t="s">
        <v>1411</v>
      </c>
      <c r="J232" s="662" t="s">
        <v>1412</v>
      </c>
      <c r="K232" s="662" t="s">
        <v>1413</v>
      </c>
      <c r="L232" s="664">
        <v>129.41999999999999</v>
      </c>
      <c r="M232" s="664">
        <v>1</v>
      </c>
      <c r="N232" s="665">
        <v>129.41999999999999</v>
      </c>
    </row>
    <row r="233" spans="1:14" ht="14.4" customHeight="1" x14ac:dyDescent="0.3">
      <c r="A233" s="660" t="s">
        <v>577</v>
      </c>
      <c r="B233" s="661" t="s">
        <v>578</v>
      </c>
      <c r="C233" s="662" t="s">
        <v>582</v>
      </c>
      <c r="D233" s="663" t="s">
        <v>3249</v>
      </c>
      <c r="E233" s="662" t="s">
        <v>602</v>
      </c>
      <c r="F233" s="663" t="s">
        <v>3256</v>
      </c>
      <c r="G233" s="662" t="s">
        <v>628</v>
      </c>
      <c r="H233" s="662" t="s">
        <v>1414</v>
      </c>
      <c r="I233" s="662" t="s">
        <v>1415</v>
      </c>
      <c r="J233" s="662" t="s">
        <v>1416</v>
      </c>
      <c r="K233" s="662" t="s">
        <v>1417</v>
      </c>
      <c r="L233" s="664">
        <v>1390.4399999826708</v>
      </c>
      <c r="M233" s="664">
        <v>13</v>
      </c>
      <c r="N233" s="665">
        <v>18075.719999774719</v>
      </c>
    </row>
    <row r="234" spans="1:14" ht="14.4" customHeight="1" x14ac:dyDescent="0.3">
      <c r="A234" s="660" t="s">
        <v>577</v>
      </c>
      <c r="B234" s="661" t="s">
        <v>578</v>
      </c>
      <c r="C234" s="662" t="s">
        <v>582</v>
      </c>
      <c r="D234" s="663" t="s">
        <v>3249</v>
      </c>
      <c r="E234" s="662" t="s">
        <v>602</v>
      </c>
      <c r="F234" s="663" t="s">
        <v>3256</v>
      </c>
      <c r="G234" s="662" t="s">
        <v>628</v>
      </c>
      <c r="H234" s="662" t="s">
        <v>1418</v>
      </c>
      <c r="I234" s="662" t="s">
        <v>1419</v>
      </c>
      <c r="J234" s="662" t="s">
        <v>1420</v>
      </c>
      <c r="K234" s="662" t="s">
        <v>1421</v>
      </c>
      <c r="L234" s="664">
        <v>111.32852060501655</v>
      </c>
      <c r="M234" s="664">
        <v>158.94361339999995</v>
      </c>
      <c r="N234" s="665">
        <v>17694.957339437678</v>
      </c>
    </row>
    <row r="235" spans="1:14" ht="14.4" customHeight="1" x14ac:dyDescent="0.3">
      <c r="A235" s="660" t="s">
        <v>577</v>
      </c>
      <c r="B235" s="661" t="s">
        <v>578</v>
      </c>
      <c r="C235" s="662" t="s">
        <v>582</v>
      </c>
      <c r="D235" s="663" t="s">
        <v>3249</v>
      </c>
      <c r="E235" s="662" t="s">
        <v>602</v>
      </c>
      <c r="F235" s="663" t="s">
        <v>3256</v>
      </c>
      <c r="G235" s="662" t="s">
        <v>628</v>
      </c>
      <c r="H235" s="662" t="s">
        <v>1422</v>
      </c>
      <c r="I235" s="662" t="s">
        <v>1422</v>
      </c>
      <c r="J235" s="662" t="s">
        <v>1423</v>
      </c>
      <c r="K235" s="662" t="s">
        <v>1424</v>
      </c>
      <c r="L235" s="664">
        <v>3948.8676772921813</v>
      </c>
      <c r="M235" s="664">
        <v>0.6</v>
      </c>
      <c r="N235" s="665">
        <v>2369.3206063753087</v>
      </c>
    </row>
    <row r="236" spans="1:14" ht="14.4" customHeight="1" x14ac:dyDescent="0.3">
      <c r="A236" s="660" t="s">
        <v>577</v>
      </c>
      <c r="B236" s="661" t="s">
        <v>578</v>
      </c>
      <c r="C236" s="662" t="s">
        <v>582</v>
      </c>
      <c r="D236" s="663" t="s">
        <v>3249</v>
      </c>
      <c r="E236" s="662" t="s">
        <v>602</v>
      </c>
      <c r="F236" s="663" t="s">
        <v>3256</v>
      </c>
      <c r="G236" s="662" t="s">
        <v>628</v>
      </c>
      <c r="H236" s="662" t="s">
        <v>1425</v>
      </c>
      <c r="I236" s="662" t="s">
        <v>1426</v>
      </c>
      <c r="J236" s="662" t="s">
        <v>1427</v>
      </c>
      <c r="K236" s="662" t="s">
        <v>1428</v>
      </c>
      <c r="L236" s="664">
        <v>44.669999999999973</v>
      </c>
      <c r="M236" s="664">
        <v>1</v>
      </c>
      <c r="N236" s="665">
        <v>44.669999999999973</v>
      </c>
    </row>
    <row r="237" spans="1:14" ht="14.4" customHeight="1" x14ac:dyDescent="0.3">
      <c r="A237" s="660" t="s">
        <v>577</v>
      </c>
      <c r="B237" s="661" t="s">
        <v>578</v>
      </c>
      <c r="C237" s="662" t="s">
        <v>582</v>
      </c>
      <c r="D237" s="663" t="s">
        <v>3249</v>
      </c>
      <c r="E237" s="662" t="s">
        <v>602</v>
      </c>
      <c r="F237" s="663" t="s">
        <v>3256</v>
      </c>
      <c r="G237" s="662" t="s">
        <v>628</v>
      </c>
      <c r="H237" s="662" t="s">
        <v>1429</v>
      </c>
      <c r="I237" s="662" t="s">
        <v>1430</v>
      </c>
      <c r="J237" s="662" t="s">
        <v>1431</v>
      </c>
      <c r="K237" s="662" t="s">
        <v>1432</v>
      </c>
      <c r="L237" s="664">
        <v>135.19000000000003</v>
      </c>
      <c r="M237" s="664">
        <v>1</v>
      </c>
      <c r="N237" s="665">
        <v>135.19000000000003</v>
      </c>
    </row>
    <row r="238" spans="1:14" ht="14.4" customHeight="1" x14ac:dyDescent="0.3">
      <c r="A238" s="660" t="s">
        <v>577</v>
      </c>
      <c r="B238" s="661" t="s">
        <v>578</v>
      </c>
      <c r="C238" s="662" t="s">
        <v>582</v>
      </c>
      <c r="D238" s="663" t="s">
        <v>3249</v>
      </c>
      <c r="E238" s="662" t="s">
        <v>602</v>
      </c>
      <c r="F238" s="663" t="s">
        <v>3256</v>
      </c>
      <c r="G238" s="662" t="s">
        <v>628</v>
      </c>
      <c r="H238" s="662" t="s">
        <v>1433</v>
      </c>
      <c r="I238" s="662" t="s">
        <v>1434</v>
      </c>
      <c r="J238" s="662" t="s">
        <v>1435</v>
      </c>
      <c r="K238" s="662" t="s">
        <v>1436</v>
      </c>
      <c r="L238" s="664">
        <v>79.131474461388677</v>
      </c>
      <c r="M238" s="664">
        <v>37.961144399999995</v>
      </c>
      <c r="N238" s="665">
        <v>3003.9213286136874</v>
      </c>
    </row>
    <row r="239" spans="1:14" ht="14.4" customHeight="1" x14ac:dyDescent="0.3">
      <c r="A239" s="660" t="s">
        <v>577</v>
      </c>
      <c r="B239" s="661" t="s">
        <v>578</v>
      </c>
      <c r="C239" s="662" t="s">
        <v>582</v>
      </c>
      <c r="D239" s="663" t="s">
        <v>3249</v>
      </c>
      <c r="E239" s="662" t="s">
        <v>602</v>
      </c>
      <c r="F239" s="663" t="s">
        <v>3256</v>
      </c>
      <c r="G239" s="662" t="s">
        <v>628</v>
      </c>
      <c r="H239" s="662" t="s">
        <v>1437</v>
      </c>
      <c r="I239" s="662" t="s">
        <v>1437</v>
      </c>
      <c r="J239" s="662" t="s">
        <v>1438</v>
      </c>
      <c r="K239" s="662" t="s">
        <v>1439</v>
      </c>
      <c r="L239" s="664">
        <v>690.2645</v>
      </c>
      <c r="M239" s="664">
        <v>1.9999999999999998</v>
      </c>
      <c r="N239" s="665">
        <v>1380.5289999999998</v>
      </c>
    </row>
    <row r="240" spans="1:14" ht="14.4" customHeight="1" x14ac:dyDescent="0.3">
      <c r="A240" s="660" t="s">
        <v>577</v>
      </c>
      <c r="B240" s="661" t="s">
        <v>578</v>
      </c>
      <c r="C240" s="662" t="s">
        <v>582</v>
      </c>
      <c r="D240" s="663" t="s">
        <v>3249</v>
      </c>
      <c r="E240" s="662" t="s">
        <v>602</v>
      </c>
      <c r="F240" s="663" t="s">
        <v>3256</v>
      </c>
      <c r="G240" s="662" t="s">
        <v>628</v>
      </c>
      <c r="H240" s="662" t="s">
        <v>1440</v>
      </c>
      <c r="I240" s="662" t="s">
        <v>1440</v>
      </c>
      <c r="J240" s="662" t="s">
        <v>1441</v>
      </c>
      <c r="K240" s="662" t="s">
        <v>1442</v>
      </c>
      <c r="L240" s="664">
        <v>242.20184009286478</v>
      </c>
      <c r="M240" s="664">
        <v>100.9188989</v>
      </c>
      <c r="N240" s="665">
        <v>24442.743013725787</v>
      </c>
    </row>
    <row r="241" spans="1:14" ht="14.4" customHeight="1" x14ac:dyDescent="0.3">
      <c r="A241" s="660" t="s">
        <v>577</v>
      </c>
      <c r="B241" s="661" t="s">
        <v>578</v>
      </c>
      <c r="C241" s="662" t="s">
        <v>582</v>
      </c>
      <c r="D241" s="663" t="s">
        <v>3249</v>
      </c>
      <c r="E241" s="662" t="s">
        <v>602</v>
      </c>
      <c r="F241" s="663" t="s">
        <v>3256</v>
      </c>
      <c r="G241" s="662" t="s">
        <v>628</v>
      </c>
      <c r="H241" s="662" t="s">
        <v>1443</v>
      </c>
      <c r="I241" s="662" t="s">
        <v>1443</v>
      </c>
      <c r="J241" s="662" t="s">
        <v>1444</v>
      </c>
      <c r="K241" s="662" t="s">
        <v>1089</v>
      </c>
      <c r="L241" s="664">
        <v>34.662500000000009</v>
      </c>
      <c r="M241" s="664">
        <v>4</v>
      </c>
      <c r="N241" s="665">
        <v>138.65000000000003</v>
      </c>
    </row>
    <row r="242" spans="1:14" ht="14.4" customHeight="1" x14ac:dyDescent="0.3">
      <c r="A242" s="660" t="s">
        <v>577</v>
      </c>
      <c r="B242" s="661" t="s">
        <v>578</v>
      </c>
      <c r="C242" s="662" t="s">
        <v>582</v>
      </c>
      <c r="D242" s="663" t="s">
        <v>3249</v>
      </c>
      <c r="E242" s="662" t="s">
        <v>602</v>
      </c>
      <c r="F242" s="663" t="s">
        <v>3256</v>
      </c>
      <c r="G242" s="662" t="s">
        <v>628</v>
      </c>
      <c r="H242" s="662" t="s">
        <v>1445</v>
      </c>
      <c r="I242" s="662" t="s">
        <v>1446</v>
      </c>
      <c r="J242" s="662" t="s">
        <v>1435</v>
      </c>
      <c r="K242" s="662" t="s">
        <v>1447</v>
      </c>
      <c r="L242" s="664">
        <v>421.16561411929177</v>
      </c>
      <c r="M242" s="664">
        <v>12</v>
      </c>
      <c r="N242" s="665">
        <v>5053.9873694315011</v>
      </c>
    </row>
    <row r="243" spans="1:14" ht="14.4" customHeight="1" x14ac:dyDescent="0.3">
      <c r="A243" s="660" t="s">
        <v>577</v>
      </c>
      <c r="B243" s="661" t="s">
        <v>578</v>
      </c>
      <c r="C243" s="662" t="s">
        <v>582</v>
      </c>
      <c r="D243" s="663" t="s">
        <v>3249</v>
      </c>
      <c r="E243" s="662" t="s">
        <v>602</v>
      </c>
      <c r="F243" s="663" t="s">
        <v>3256</v>
      </c>
      <c r="G243" s="662" t="s">
        <v>628</v>
      </c>
      <c r="H243" s="662" t="s">
        <v>1448</v>
      </c>
      <c r="I243" s="662" t="s">
        <v>1449</v>
      </c>
      <c r="J243" s="662" t="s">
        <v>1450</v>
      </c>
      <c r="K243" s="662" t="s">
        <v>1451</v>
      </c>
      <c r="L243" s="664">
        <v>1612.3794781853935</v>
      </c>
      <c r="M243" s="664">
        <v>4</v>
      </c>
      <c r="N243" s="665">
        <v>6449.517912741574</v>
      </c>
    </row>
    <row r="244" spans="1:14" ht="14.4" customHeight="1" x14ac:dyDescent="0.3">
      <c r="A244" s="660" t="s">
        <v>577</v>
      </c>
      <c r="B244" s="661" t="s">
        <v>578</v>
      </c>
      <c r="C244" s="662" t="s">
        <v>582</v>
      </c>
      <c r="D244" s="663" t="s">
        <v>3249</v>
      </c>
      <c r="E244" s="662" t="s">
        <v>602</v>
      </c>
      <c r="F244" s="663" t="s">
        <v>3256</v>
      </c>
      <c r="G244" s="662" t="s">
        <v>628</v>
      </c>
      <c r="H244" s="662" t="s">
        <v>1452</v>
      </c>
      <c r="I244" s="662" t="s">
        <v>1452</v>
      </c>
      <c r="J244" s="662" t="s">
        <v>1453</v>
      </c>
      <c r="K244" s="662" t="s">
        <v>1454</v>
      </c>
      <c r="L244" s="664">
        <v>79.916666666666671</v>
      </c>
      <c r="M244" s="664">
        <v>1.2</v>
      </c>
      <c r="N244" s="665">
        <v>95.9</v>
      </c>
    </row>
    <row r="245" spans="1:14" ht="14.4" customHeight="1" x14ac:dyDescent="0.3">
      <c r="A245" s="660" t="s">
        <v>577</v>
      </c>
      <c r="B245" s="661" t="s">
        <v>578</v>
      </c>
      <c r="C245" s="662" t="s">
        <v>582</v>
      </c>
      <c r="D245" s="663" t="s">
        <v>3249</v>
      </c>
      <c r="E245" s="662" t="s">
        <v>602</v>
      </c>
      <c r="F245" s="663" t="s">
        <v>3256</v>
      </c>
      <c r="G245" s="662" t="s">
        <v>628</v>
      </c>
      <c r="H245" s="662" t="s">
        <v>1455</v>
      </c>
      <c r="I245" s="662" t="s">
        <v>1455</v>
      </c>
      <c r="J245" s="662" t="s">
        <v>1453</v>
      </c>
      <c r="K245" s="662" t="s">
        <v>1456</v>
      </c>
      <c r="L245" s="664">
        <v>320.67664993174913</v>
      </c>
      <c r="M245" s="664">
        <v>8.6509999999999998</v>
      </c>
      <c r="N245" s="665">
        <v>2774.1736985595617</v>
      </c>
    </row>
    <row r="246" spans="1:14" ht="14.4" customHeight="1" x14ac:dyDescent="0.3">
      <c r="A246" s="660" t="s">
        <v>577</v>
      </c>
      <c r="B246" s="661" t="s">
        <v>578</v>
      </c>
      <c r="C246" s="662" t="s">
        <v>582</v>
      </c>
      <c r="D246" s="663" t="s">
        <v>3249</v>
      </c>
      <c r="E246" s="662" t="s">
        <v>602</v>
      </c>
      <c r="F246" s="663" t="s">
        <v>3256</v>
      </c>
      <c r="G246" s="662" t="s">
        <v>628</v>
      </c>
      <c r="H246" s="662" t="s">
        <v>1457</v>
      </c>
      <c r="I246" s="662" t="s">
        <v>1458</v>
      </c>
      <c r="J246" s="662" t="s">
        <v>1435</v>
      </c>
      <c r="K246" s="662" t="s">
        <v>1459</v>
      </c>
      <c r="L246" s="664">
        <v>855.07112966036209</v>
      </c>
      <c r="M246" s="664">
        <v>2.8039999999999998</v>
      </c>
      <c r="N246" s="665">
        <v>2397.6194475676552</v>
      </c>
    </row>
    <row r="247" spans="1:14" ht="14.4" customHeight="1" x14ac:dyDescent="0.3">
      <c r="A247" s="660" t="s">
        <v>577</v>
      </c>
      <c r="B247" s="661" t="s">
        <v>578</v>
      </c>
      <c r="C247" s="662" t="s">
        <v>582</v>
      </c>
      <c r="D247" s="663" t="s">
        <v>3249</v>
      </c>
      <c r="E247" s="662" t="s">
        <v>602</v>
      </c>
      <c r="F247" s="663" t="s">
        <v>3256</v>
      </c>
      <c r="G247" s="662" t="s">
        <v>628</v>
      </c>
      <c r="H247" s="662" t="s">
        <v>1460</v>
      </c>
      <c r="I247" s="662" t="s">
        <v>1461</v>
      </c>
      <c r="J247" s="662" t="s">
        <v>945</v>
      </c>
      <c r="K247" s="662" t="s">
        <v>1462</v>
      </c>
      <c r="L247" s="664">
        <v>64.71965737117516</v>
      </c>
      <c r="M247" s="664">
        <v>1</v>
      </c>
      <c r="N247" s="665">
        <v>64.71965737117516</v>
      </c>
    </row>
    <row r="248" spans="1:14" ht="14.4" customHeight="1" x14ac:dyDescent="0.3">
      <c r="A248" s="660" t="s">
        <v>577</v>
      </c>
      <c r="B248" s="661" t="s">
        <v>578</v>
      </c>
      <c r="C248" s="662" t="s">
        <v>582</v>
      </c>
      <c r="D248" s="663" t="s">
        <v>3249</v>
      </c>
      <c r="E248" s="662" t="s">
        <v>602</v>
      </c>
      <c r="F248" s="663" t="s">
        <v>3256</v>
      </c>
      <c r="G248" s="662" t="s">
        <v>628</v>
      </c>
      <c r="H248" s="662" t="s">
        <v>1463</v>
      </c>
      <c r="I248" s="662" t="s">
        <v>1464</v>
      </c>
      <c r="J248" s="662" t="s">
        <v>1465</v>
      </c>
      <c r="K248" s="662" t="s">
        <v>1466</v>
      </c>
      <c r="L248" s="664">
        <v>98.250001824447821</v>
      </c>
      <c r="M248" s="664">
        <v>2</v>
      </c>
      <c r="N248" s="665">
        <v>196.50000364889564</v>
      </c>
    </row>
    <row r="249" spans="1:14" ht="14.4" customHeight="1" x14ac:dyDescent="0.3">
      <c r="A249" s="660" t="s">
        <v>577</v>
      </c>
      <c r="B249" s="661" t="s">
        <v>578</v>
      </c>
      <c r="C249" s="662" t="s">
        <v>582</v>
      </c>
      <c r="D249" s="663" t="s">
        <v>3249</v>
      </c>
      <c r="E249" s="662" t="s">
        <v>602</v>
      </c>
      <c r="F249" s="663" t="s">
        <v>3256</v>
      </c>
      <c r="G249" s="662" t="s">
        <v>628</v>
      </c>
      <c r="H249" s="662" t="s">
        <v>1467</v>
      </c>
      <c r="I249" s="662" t="s">
        <v>1467</v>
      </c>
      <c r="J249" s="662" t="s">
        <v>1468</v>
      </c>
      <c r="K249" s="662" t="s">
        <v>1469</v>
      </c>
      <c r="L249" s="664">
        <v>119.47846126492162</v>
      </c>
      <c r="M249" s="664">
        <v>75.530209999999954</v>
      </c>
      <c r="N249" s="665">
        <v>9024.23326981639</v>
      </c>
    </row>
    <row r="250" spans="1:14" ht="14.4" customHeight="1" x14ac:dyDescent="0.3">
      <c r="A250" s="660" t="s">
        <v>577</v>
      </c>
      <c r="B250" s="661" t="s">
        <v>578</v>
      </c>
      <c r="C250" s="662" t="s">
        <v>582</v>
      </c>
      <c r="D250" s="663" t="s">
        <v>3249</v>
      </c>
      <c r="E250" s="662" t="s">
        <v>602</v>
      </c>
      <c r="F250" s="663" t="s">
        <v>3256</v>
      </c>
      <c r="G250" s="662" t="s">
        <v>628</v>
      </c>
      <c r="H250" s="662" t="s">
        <v>1470</v>
      </c>
      <c r="I250" s="662" t="s">
        <v>1471</v>
      </c>
      <c r="J250" s="662" t="s">
        <v>1472</v>
      </c>
      <c r="K250" s="662" t="s">
        <v>1473</v>
      </c>
      <c r="L250" s="664">
        <v>22319</v>
      </c>
      <c r="M250" s="664">
        <v>2</v>
      </c>
      <c r="N250" s="665">
        <v>44638</v>
      </c>
    </row>
    <row r="251" spans="1:14" ht="14.4" customHeight="1" x14ac:dyDescent="0.3">
      <c r="A251" s="660" t="s">
        <v>577</v>
      </c>
      <c r="B251" s="661" t="s">
        <v>578</v>
      </c>
      <c r="C251" s="662" t="s">
        <v>582</v>
      </c>
      <c r="D251" s="663" t="s">
        <v>3249</v>
      </c>
      <c r="E251" s="662" t="s">
        <v>602</v>
      </c>
      <c r="F251" s="663" t="s">
        <v>3256</v>
      </c>
      <c r="G251" s="662" t="s">
        <v>628</v>
      </c>
      <c r="H251" s="662" t="s">
        <v>1474</v>
      </c>
      <c r="I251" s="662" t="s">
        <v>1475</v>
      </c>
      <c r="J251" s="662" t="s">
        <v>1476</v>
      </c>
      <c r="K251" s="662" t="s">
        <v>1477</v>
      </c>
      <c r="L251" s="664">
        <v>1440.7239370691454</v>
      </c>
      <c r="M251" s="664">
        <v>95</v>
      </c>
      <c r="N251" s="665">
        <v>136868.77402156882</v>
      </c>
    </row>
    <row r="252" spans="1:14" ht="14.4" customHeight="1" x14ac:dyDescent="0.3">
      <c r="A252" s="660" t="s">
        <v>577</v>
      </c>
      <c r="B252" s="661" t="s">
        <v>578</v>
      </c>
      <c r="C252" s="662" t="s">
        <v>582</v>
      </c>
      <c r="D252" s="663" t="s">
        <v>3249</v>
      </c>
      <c r="E252" s="662" t="s">
        <v>602</v>
      </c>
      <c r="F252" s="663" t="s">
        <v>3256</v>
      </c>
      <c r="G252" s="662" t="s">
        <v>628</v>
      </c>
      <c r="H252" s="662" t="s">
        <v>1478</v>
      </c>
      <c r="I252" s="662" t="s">
        <v>1479</v>
      </c>
      <c r="J252" s="662" t="s">
        <v>1480</v>
      </c>
      <c r="K252" s="662" t="s">
        <v>1481</v>
      </c>
      <c r="L252" s="664">
        <v>31.239999999999988</v>
      </c>
      <c r="M252" s="664">
        <v>1</v>
      </c>
      <c r="N252" s="665">
        <v>31.239999999999988</v>
      </c>
    </row>
    <row r="253" spans="1:14" ht="14.4" customHeight="1" x14ac:dyDescent="0.3">
      <c r="A253" s="660" t="s">
        <v>577</v>
      </c>
      <c r="B253" s="661" t="s">
        <v>578</v>
      </c>
      <c r="C253" s="662" t="s">
        <v>582</v>
      </c>
      <c r="D253" s="663" t="s">
        <v>3249</v>
      </c>
      <c r="E253" s="662" t="s">
        <v>602</v>
      </c>
      <c r="F253" s="663" t="s">
        <v>3256</v>
      </c>
      <c r="G253" s="662" t="s">
        <v>628</v>
      </c>
      <c r="H253" s="662" t="s">
        <v>1482</v>
      </c>
      <c r="I253" s="662" t="s">
        <v>1482</v>
      </c>
      <c r="J253" s="662" t="s">
        <v>1483</v>
      </c>
      <c r="K253" s="662" t="s">
        <v>1484</v>
      </c>
      <c r="L253" s="664">
        <v>248.60044890176161</v>
      </c>
      <c r="M253" s="664">
        <v>0.25813600000000003</v>
      </c>
      <c r="N253" s="665">
        <v>64.172725477705143</v>
      </c>
    </row>
    <row r="254" spans="1:14" ht="14.4" customHeight="1" x14ac:dyDescent="0.3">
      <c r="A254" s="660" t="s">
        <v>577</v>
      </c>
      <c r="B254" s="661" t="s">
        <v>578</v>
      </c>
      <c r="C254" s="662" t="s">
        <v>582</v>
      </c>
      <c r="D254" s="663" t="s">
        <v>3249</v>
      </c>
      <c r="E254" s="662" t="s">
        <v>602</v>
      </c>
      <c r="F254" s="663" t="s">
        <v>3256</v>
      </c>
      <c r="G254" s="662" t="s">
        <v>628</v>
      </c>
      <c r="H254" s="662" t="s">
        <v>1485</v>
      </c>
      <c r="I254" s="662" t="s">
        <v>1486</v>
      </c>
      <c r="J254" s="662" t="s">
        <v>1487</v>
      </c>
      <c r="K254" s="662" t="s">
        <v>1488</v>
      </c>
      <c r="L254" s="664">
        <v>52.86</v>
      </c>
      <c r="M254" s="664">
        <v>2</v>
      </c>
      <c r="N254" s="665">
        <v>105.72</v>
      </c>
    </row>
    <row r="255" spans="1:14" ht="14.4" customHeight="1" x14ac:dyDescent="0.3">
      <c r="A255" s="660" t="s">
        <v>577</v>
      </c>
      <c r="B255" s="661" t="s">
        <v>578</v>
      </c>
      <c r="C255" s="662" t="s">
        <v>582</v>
      </c>
      <c r="D255" s="663" t="s">
        <v>3249</v>
      </c>
      <c r="E255" s="662" t="s">
        <v>602</v>
      </c>
      <c r="F255" s="663" t="s">
        <v>3256</v>
      </c>
      <c r="G255" s="662" t="s">
        <v>628</v>
      </c>
      <c r="H255" s="662" t="s">
        <v>1489</v>
      </c>
      <c r="I255" s="662" t="s">
        <v>1490</v>
      </c>
      <c r="J255" s="662" t="s">
        <v>636</v>
      </c>
      <c r="K255" s="662" t="s">
        <v>1491</v>
      </c>
      <c r="L255" s="664">
        <v>30.012914161346682</v>
      </c>
      <c r="M255" s="664">
        <v>8</v>
      </c>
      <c r="N255" s="665">
        <v>240.10331329077346</v>
      </c>
    </row>
    <row r="256" spans="1:14" ht="14.4" customHeight="1" x14ac:dyDescent="0.3">
      <c r="A256" s="660" t="s">
        <v>577</v>
      </c>
      <c r="B256" s="661" t="s">
        <v>578</v>
      </c>
      <c r="C256" s="662" t="s">
        <v>582</v>
      </c>
      <c r="D256" s="663" t="s">
        <v>3249</v>
      </c>
      <c r="E256" s="662" t="s">
        <v>602</v>
      </c>
      <c r="F256" s="663" t="s">
        <v>3256</v>
      </c>
      <c r="G256" s="662" t="s">
        <v>628</v>
      </c>
      <c r="H256" s="662" t="s">
        <v>1492</v>
      </c>
      <c r="I256" s="662" t="s">
        <v>1493</v>
      </c>
      <c r="J256" s="662" t="s">
        <v>1494</v>
      </c>
      <c r="K256" s="662"/>
      <c r="L256" s="664">
        <v>1392.5753180898328</v>
      </c>
      <c r="M256" s="664">
        <v>4</v>
      </c>
      <c r="N256" s="665">
        <v>5570.3012723593311</v>
      </c>
    </row>
    <row r="257" spans="1:14" ht="14.4" customHeight="1" x14ac:dyDescent="0.3">
      <c r="A257" s="660" t="s">
        <v>577</v>
      </c>
      <c r="B257" s="661" t="s">
        <v>578</v>
      </c>
      <c r="C257" s="662" t="s">
        <v>582</v>
      </c>
      <c r="D257" s="663" t="s">
        <v>3249</v>
      </c>
      <c r="E257" s="662" t="s">
        <v>602</v>
      </c>
      <c r="F257" s="663" t="s">
        <v>3256</v>
      </c>
      <c r="G257" s="662" t="s">
        <v>628</v>
      </c>
      <c r="H257" s="662" t="s">
        <v>1495</v>
      </c>
      <c r="I257" s="662" t="s">
        <v>215</v>
      </c>
      <c r="J257" s="662" t="s">
        <v>1496</v>
      </c>
      <c r="K257" s="662"/>
      <c r="L257" s="664">
        <v>28.039999999999996</v>
      </c>
      <c r="M257" s="664">
        <v>2</v>
      </c>
      <c r="N257" s="665">
        <v>56.079999999999991</v>
      </c>
    </row>
    <row r="258" spans="1:14" ht="14.4" customHeight="1" x14ac:dyDescent="0.3">
      <c r="A258" s="660" t="s">
        <v>577</v>
      </c>
      <c r="B258" s="661" t="s">
        <v>578</v>
      </c>
      <c r="C258" s="662" t="s">
        <v>582</v>
      </c>
      <c r="D258" s="663" t="s">
        <v>3249</v>
      </c>
      <c r="E258" s="662" t="s">
        <v>602</v>
      </c>
      <c r="F258" s="663" t="s">
        <v>3256</v>
      </c>
      <c r="G258" s="662" t="s">
        <v>628</v>
      </c>
      <c r="H258" s="662" t="s">
        <v>1497</v>
      </c>
      <c r="I258" s="662" t="s">
        <v>215</v>
      </c>
      <c r="J258" s="662" t="s">
        <v>1498</v>
      </c>
      <c r="K258" s="662"/>
      <c r="L258" s="664">
        <v>135.44000000000005</v>
      </c>
      <c r="M258" s="664">
        <v>2</v>
      </c>
      <c r="N258" s="665">
        <v>270.88000000000011</v>
      </c>
    </row>
    <row r="259" spans="1:14" ht="14.4" customHeight="1" x14ac:dyDescent="0.3">
      <c r="A259" s="660" t="s">
        <v>577</v>
      </c>
      <c r="B259" s="661" t="s">
        <v>578</v>
      </c>
      <c r="C259" s="662" t="s">
        <v>582</v>
      </c>
      <c r="D259" s="663" t="s">
        <v>3249</v>
      </c>
      <c r="E259" s="662" t="s">
        <v>602</v>
      </c>
      <c r="F259" s="663" t="s">
        <v>3256</v>
      </c>
      <c r="G259" s="662" t="s">
        <v>628</v>
      </c>
      <c r="H259" s="662" t="s">
        <v>1499</v>
      </c>
      <c r="I259" s="662" t="s">
        <v>1500</v>
      </c>
      <c r="J259" s="662" t="s">
        <v>1501</v>
      </c>
      <c r="K259" s="662" t="s">
        <v>1502</v>
      </c>
      <c r="L259" s="664">
        <v>190.56554096876451</v>
      </c>
      <c r="M259" s="664">
        <v>198.06669799999997</v>
      </c>
      <c r="N259" s="665">
        <v>37744.687452266902</v>
      </c>
    </row>
    <row r="260" spans="1:14" ht="14.4" customHeight="1" x14ac:dyDescent="0.3">
      <c r="A260" s="660" t="s">
        <v>577</v>
      </c>
      <c r="B260" s="661" t="s">
        <v>578</v>
      </c>
      <c r="C260" s="662" t="s">
        <v>582</v>
      </c>
      <c r="D260" s="663" t="s">
        <v>3249</v>
      </c>
      <c r="E260" s="662" t="s">
        <v>602</v>
      </c>
      <c r="F260" s="663" t="s">
        <v>3256</v>
      </c>
      <c r="G260" s="662" t="s">
        <v>628</v>
      </c>
      <c r="H260" s="662" t="s">
        <v>1503</v>
      </c>
      <c r="I260" s="662" t="s">
        <v>215</v>
      </c>
      <c r="J260" s="662" t="s">
        <v>1504</v>
      </c>
      <c r="K260" s="662"/>
      <c r="L260" s="664">
        <v>517.5</v>
      </c>
      <c r="M260" s="664">
        <v>6</v>
      </c>
      <c r="N260" s="665">
        <v>3105</v>
      </c>
    </row>
    <row r="261" spans="1:14" ht="14.4" customHeight="1" x14ac:dyDescent="0.3">
      <c r="A261" s="660" t="s">
        <v>577</v>
      </c>
      <c r="B261" s="661" t="s">
        <v>578</v>
      </c>
      <c r="C261" s="662" t="s">
        <v>582</v>
      </c>
      <c r="D261" s="663" t="s">
        <v>3249</v>
      </c>
      <c r="E261" s="662" t="s">
        <v>602</v>
      </c>
      <c r="F261" s="663" t="s">
        <v>3256</v>
      </c>
      <c r="G261" s="662" t="s">
        <v>628</v>
      </c>
      <c r="H261" s="662" t="s">
        <v>1505</v>
      </c>
      <c r="I261" s="662" t="s">
        <v>215</v>
      </c>
      <c r="J261" s="662" t="s">
        <v>1506</v>
      </c>
      <c r="K261" s="662"/>
      <c r="L261" s="664">
        <v>839.04</v>
      </c>
      <c r="M261" s="664">
        <v>1</v>
      </c>
      <c r="N261" s="665">
        <v>839.04</v>
      </c>
    </row>
    <row r="262" spans="1:14" ht="14.4" customHeight="1" x14ac:dyDescent="0.3">
      <c r="A262" s="660" t="s">
        <v>577</v>
      </c>
      <c r="B262" s="661" t="s">
        <v>578</v>
      </c>
      <c r="C262" s="662" t="s">
        <v>582</v>
      </c>
      <c r="D262" s="663" t="s">
        <v>3249</v>
      </c>
      <c r="E262" s="662" t="s">
        <v>602</v>
      </c>
      <c r="F262" s="663" t="s">
        <v>3256</v>
      </c>
      <c r="G262" s="662" t="s">
        <v>628</v>
      </c>
      <c r="H262" s="662" t="s">
        <v>1507</v>
      </c>
      <c r="I262" s="662" t="s">
        <v>1310</v>
      </c>
      <c r="J262" s="662" t="s">
        <v>1508</v>
      </c>
      <c r="K262" s="662" t="s">
        <v>1509</v>
      </c>
      <c r="L262" s="664">
        <v>32.63371555356602</v>
      </c>
      <c r="M262" s="664">
        <v>82</v>
      </c>
      <c r="N262" s="665">
        <v>2675.9646753924135</v>
      </c>
    </row>
    <row r="263" spans="1:14" ht="14.4" customHeight="1" x14ac:dyDescent="0.3">
      <c r="A263" s="660" t="s">
        <v>577</v>
      </c>
      <c r="B263" s="661" t="s">
        <v>578</v>
      </c>
      <c r="C263" s="662" t="s">
        <v>582</v>
      </c>
      <c r="D263" s="663" t="s">
        <v>3249</v>
      </c>
      <c r="E263" s="662" t="s">
        <v>602</v>
      </c>
      <c r="F263" s="663" t="s">
        <v>3256</v>
      </c>
      <c r="G263" s="662" t="s">
        <v>628</v>
      </c>
      <c r="H263" s="662" t="s">
        <v>1510</v>
      </c>
      <c r="I263" s="662" t="s">
        <v>1310</v>
      </c>
      <c r="J263" s="662" t="s">
        <v>1511</v>
      </c>
      <c r="K263" s="662" t="s">
        <v>1512</v>
      </c>
      <c r="L263" s="664">
        <v>19.745601990344433</v>
      </c>
      <c r="M263" s="664">
        <v>26</v>
      </c>
      <c r="N263" s="665">
        <v>513.3856517489553</v>
      </c>
    </row>
    <row r="264" spans="1:14" ht="14.4" customHeight="1" x14ac:dyDescent="0.3">
      <c r="A264" s="660" t="s">
        <v>577</v>
      </c>
      <c r="B264" s="661" t="s">
        <v>578</v>
      </c>
      <c r="C264" s="662" t="s">
        <v>582</v>
      </c>
      <c r="D264" s="663" t="s">
        <v>3249</v>
      </c>
      <c r="E264" s="662" t="s">
        <v>602</v>
      </c>
      <c r="F264" s="663" t="s">
        <v>3256</v>
      </c>
      <c r="G264" s="662" t="s">
        <v>628</v>
      </c>
      <c r="H264" s="662" t="s">
        <v>1513</v>
      </c>
      <c r="I264" s="662" t="s">
        <v>215</v>
      </c>
      <c r="J264" s="662" t="s">
        <v>1514</v>
      </c>
      <c r="K264" s="662"/>
      <c r="L264" s="664">
        <v>68.696347338651634</v>
      </c>
      <c r="M264" s="664">
        <v>1</v>
      </c>
      <c r="N264" s="665">
        <v>68.696347338651634</v>
      </c>
    </row>
    <row r="265" spans="1:14" ht="14.4" customHeight="1" x14ac:dyDescent="0.3">
      <c r="A265" s="660" t="s">
        <v>577</v>
      </c>
      <c r="B265" s="661" t="s">
        <v>578</v>
      </c>
      <c r="C265" s="662" t="s">
        <v>582</v>
      </c>
      <c r="D265" s="663" t="s">
        <v>3249</v>
      </c>
      <c r="E265" s="662" t="s">
        <v>602</v>
      </c>
      <c r="F265" s="663" t="s">
        <v>3256</v>
      </c>
      <c r="G265" s="662" t="s">
        <v>628</v>
      </c>
      <c r="H265" s="662" t="s">
        <v>1515</v>
      </c>
      <c r="I265" s="662" t="s">
        <v>1516</v>
      </c>
      <c r="J265" s="662" t="s">
        <v>1517</v>
      </c>
      <c r="K265" s="662" t="s">
        <v>1518</v>
      </c>
      <c r="L265" s="664">
        <v>243.60423509092456</v>
      </c>
      <c r="M265" s="664">
        <v>6</v>
      </c>
      <c r="N265" s="665">
        <v>1461.6254105455473</v>
      </c>
    </row>
    <row r="266" spans="1:14" ht="14.4" customHeight="1" x14ac:dyDescent="0.3">
      <c r="A266" s="660" t="s">
        <v>577</v>
      </c>
      <c r="B266" s="661" t="s">
        <v>578</v>
      </c>
      <c r="C266" s="662" t="s">
        <v>582</v>
      </c>
      <c r="D266" s="663" t="s">
        <v>3249</v>
      </c>
      <c r="E266" s="662" t="s">
        <v>602</v>
      </c>
      <c r="F266" s="663" t="s">
        <v>3256</v>
      </c>
      <c r="G266" s="662" t="s">
        <v>628</v>
      </c>
      <c r="H266" s="662" t="s">
        <v>1519</v>
      </c>
      <c r="I266" s="662" t="s">
        <v>1520</v>
      </c>
      <c r="J266" s="662" t="s">
        <v>1521</v>
      </c>
      <c r="K266" s="662"/>
      <c r="L266" s="664">
        <v>114.69000000000003</v>
      </c>
      <c r="M266" s="664">
        <v>1</v>
      </c>
      <c r="N266" s="665">
        <v>114.69000000000003</v>
      </c>
    </row>
    <row r="267" spans="1:14" ht="14.4" customHeight="1" x14ac:dyDescent="0.3">
      <c r="A267" s="660" t="s">
        <v>577</v>
      </c>
      <c r="B267" s="661" t="s">
        <v>578</v>
      </c>
      <c r="C267" s="662" t="s">
        <v>582</v>
      </c>
      <c r="D267" s="663" t="s">
        <v>3249</v>
      </c>
      <c r="E267" s="662" t="s">
        <v>602</v>
      </c>
      <c r="F267" s="663" t="s">
        <v>3256</v>
      </c>
      <c r="G267" s="662" t="s">
        <v>628</v>
      </c>
      <c r="H267" s="662" t="s">
        <v>1522</v>
      </c>
      <c r="I267" s="662" t="s">
        <v>1310</v>
      </c>
      <c r="J267" s="662" t="s">
        <v>1523</v>
      </c>
      <c r="K267" s="662"/>
      <c r="L267" s="664">
        <v>2.530279723908869</v>
      </c>
      <c r="M267" s="664">
        <v>3</v>
      </c>
      <c r="N267" s="665">
        <v>7.590839171726607</v>
      </c>
    </row>
    <row r="268" spans="1:14" ht="14.4" customHeight="1" x14ac:dyDescent="0.3">
      <c r="A268" s="660" t="s">
        <v>577</v>
      </c>
      <c r="B268" s="661" t="s">
        <v>578</v>
      </c>
      <c r="C268" s="662" t="s">
        <v>582</v>
      </c>
      <c r="D268" s="663" t="s">
        <v>3249</v>
      </c>
      <c r="E268" s="662" t="s">
        <v>602</v>
      </c>
      <c r="F268" s="663" t="s">
        <v>3256</v>
      </c>
      <c r="G268" s="662" t="s">
        <v>628</v>
      </c>
      <c r="H268" s="662" t="s">
        <v>1524</v>
      </c>
      <c r="I268" s="662" t="s">
        <v>215</v>
      </c>
      <c r="J268" s="662" t="s">
        <v>1525</v>
      </c>
      <c r="K268" s="662" t="s">
        <v>1526</v>
      </c>
      <c r="L268" s="664">
        <v>108.95028577598379</v>
      </c>
      <c r="M268" s="664">
        <v>2</v>
      </c>
      <c r="N268" s="665">
        <v>217.90057155196757</v>
      </c>
    </row>
    <row r="269" spans="1:14" ht="14.4" customHeight="1" x14ac:dyDescent="0.3">
      <c r="A269" s="660" t="s">
        <v>577</v>
      </c>
      <c r="B269" s="661" t="s">
        <v>578</v>
      </c>
      <c r="C269" s="662" t="s">
        <v>582</v>
      </c>
      <c r="D269" s="663" t="s">
        <v>3249</v>
      </c>
      <c r="E269" s="662" t="s">
        <v>602</v>
      </c>
      <c r="F269" s="663" t="s">
        <v>3256</v>
      </c>
      <c r="G269" s="662" t="s">
        <v>628</v>
      </c>
      <c r="H269" s="662" t="s">
        <v>1527</v>
      </c>
      <c r="I269" s="662" t="s">
        <v>215</v>
      </c>
      <c r="J269" s="662" t="s">
        <v>1528</v>
      </c>
      <c r="K269" s="662"/>
      <c r="L269" s="664">
        <v>114.34989292205908</v>
      </c>
      <c r="M269" s="664">
        <v>6</v>
      </c>
      <c r="N269" s="665">
        <v>686.09935753235447</v>
      </c>
    </row>
    <row r="270" spans="1:14" ht="14.4" customHeight="1" x14ac:dyDescent="0.3">
      <c r="A270" s="660" t="s">
        <v>577</v>
      </c>
      <c r="B270" s="661" t="s">
        <v>578</v>
      </c>
      <c r="C270" s="662" t="s">
        <v>582</v>
      </c>
      <c r="D270" s="663" t="s">
        <v>3249</v>
      </c>
      <c r="E270" s="662" t="s">
        <v>602</v>
      </c>
      <c r="F270" s="663" t="s">
        <v>3256</v>
      </c>
      <c r="G270" s="662" t="s">
        <v>628</v>
      </c>
      <c r="H270" s="662" t="s">
        <v>1529</v>
      </c>
      <c r="I270" s="662" t="s">
        <v>215</v>
      </c>
      <c r="J270" s="662" t="s">
        <v>1530</v>
      </c>
      <c r="K270" s="662"/>
      <c r="L270" s="664">
        <v>110.01000000000003</v>
      </c>
      <c r="M270" s="664">
        <v>1</v>
      </c>
      <c r="N270" s="665">
        <v>110.01000000000003</v>
      </c>
    </row>
    <row r="271" spans="1:14" ht="14.4" customHeight="1" x14ac:dyDescent="0.3">
      <c r="A271" s="660" t="s">
        <v>577</v>
      </c>
      <c r="B271" s="661" t="s">
        <v>578</v>
      </c>
      <c r="C271" s="662" t="s">
        <v>582</v>
      </c>
      <c r="D271" s="663" t="s">
        <v>3249</v>
      </c>
      <c r="E271" s="662" t="s">
        <v>602</v>
      </c>
      <c r="F271" s="663" t="s">
        <v>3256</v>
      </c>
      <c r="G271" s="662" t="s">
        <v>628</v>
      </c>
      <c r="H271" s="662" t="s">
        <v>1531</v>
      </c>
      <c r="I271" s="662" t="s">
        <v>1532</v>
      </c>
      <c r="J271" s="662" t="s">
        <v>1533</v>
      </c>
      <c r="K271" s="662" t="s">
        <v>1534</v>
      </c>
      <c r="L271" s="664">
        <v>33.790000000000006</v>
      </c>
      <c r="M271" s="664">
        <v>1</v>
      </c>
      <c r="N271" s="665">
        <v>33.790000000000006</v>
      </c>
    </row>
    <row r="272" spans="1:14" ht="14.4" customHeight="1" x14ac:dyDescent="0.3">
      <c r="A272" s="660" t="s">
        <v>577</v>
      </c>
      <c r="B272" s="661" t="s">
        <v>578</v>
      </c>
      <c r="C272" s="662" t="s">
        <v>582</v>
      </c>
      <c r="D272" s="663" t="s">
        <v>3249</v>
      </c>
      <c r="E272" s="662" t="s">
        <v>602</v>
      </c>
      <c r="F272" s="663" t="s">
        <v>3256</v>
      </c>
      <c r="G272" s="662" t="s">
        <v>628</v>
      </c>
      <c r="H272" s="662" t="s">
        <v>1535</v>
      </c>
      <c r="I272" s="662" t="s">
        <v>1536</v>
      </c>
      <c r="J272" s="662" t="s">
        <v>1537</v>
      </c>
      <c r="K272" s="662" t="s">
        <v>1538</v>
      </c>
      <c r="L272" s="664">
        <v>61.120000000000012</v>
      </c>
      <c r="M272" s="664">
        <v>1</v>
      </c>
      <c r="N272" s="665">
        <v>61.120000000000012</v>
      </c>
    </row>
    <row r="273" spans="1:14" ht="14.4" customHeight="1" x14ac:dyDescent="0.3">
      <c r="A273" s="660" t="s">
        <v>577</v>
      </c>
      <c r="B273" s="661" t="s">
        <v>578</v>
      </c>
      <c r="C273" s="662" t="s">
        <v>582</v>
      </c>
      <c r="D273" s="663" t="s">
        <v>3249</v>
      </c>
      <c r="E273" s="662" t="s">
        <v>602</v>
      </c>
      <c r="F273" s="663" t="s">
        <v>3256</v>
      </c>
      <c r="G273" s="662" t="s">
        <v>628</v>
      </c>
      <c r="H273" s="662" t="s">
        <v>1539</v>
      </c>
      <c r="I273" s="662" t="s">
        <v>1539</v>
      </c>
      <c r="J273" s="662" t="s">
        <v>1540</v>
      </c>
      <c r="K273" s="662" t="s">
        <v>1541</v>
      </c>
      <c r="L273" s="664">
        <v>257.6698462929163</v>
      </c>
      <c r="M273" s="664">
        <v>5</v>
      </c>
      <c r="N273" s="665">
        <v>1288.3492314645816</v>
      </c>
    </row>
    <row r="274" spans="1:14" ht="14.4" customHeight="1" x14ac:dyDescent="0.3">
      <c r="A274" s="660" t="s">
        <v>577</v>
      </c>
      <c r="B274" s="661" t="s">
        <v>578</v>
      </c>
      <c r="C274" s="662" t="s">
        <v>582</v>
      </c>
      <c r="D274" s="663" t="s">
        <v>3249</v>
      </c>
      <c r="E274" s="662" t="s">
        <v>602</v>
      </c>
      <c r="F274" s="663" t="s">
        <v>3256</v>
      </c>
      <c r="G274" s="662" t="s">
        <v>628</v>
      </c>
      <c r="H274" s="662" t="s">
        <v>1542</v>
      </c>
      <c r="I274" s="662" t="s">
        <v>1542</v>
      </c>
      <c r="J274" s="662" t="s">
        <v>1543</v>
      </c>
      <c r="K274" s="662" t="s">
        <v>1544</v>
      </c>
      <c r="L274" s="664">
        <v>61.900000000000027</v>
      </c>
      <c r="M274" s="664">
        <v>2</v>
      </c>
      <c r="N274" s="665">
        <v>123.80000000000005</v>
      </c>
    </row>
    <row r="275" spans="1:14" ht="14.4" customHeight="1" x14ac:dyDescent="0.3">
      <c r="A275" s="660" t="s">
        <v>577</v>
      </c>
      <c r="B275" s="661" t="s">
        <v>578</v>
      </c>
      <c r="C275" s="662" t="s">
        <v>582</v>
      </c>
      <c r="D275" s="663" t="s">
        <v>3249</v>
      </c>
      <c r="E275" s="662" t="s">
        <v>602</v>
      </c>
      <c r="F275" s="663" t="s">
        <v>3256</v>
      </c>
      <c r="G275" s="662" t="s">
        <v>628</v>
      </c>
      <c r="H275" s="662" t="s">
        <v>1545</v>
      </c>
      <c r="I275" s="662" t="s">
        <v>1545</v>
      </c>
      <c r="J275" s="662" t="s">
        <v>1546</v>
      </c>
      <c r="K275" s="662" t="s">
        <v>1547</v>
      </c>
      <c r="L275" s="664">
        <v>417.66528872140657</v>
      </c>
      <c r="M275" s="664">
        <v>11</v>
      </c>
      <c r="N275" s="665">
        <v>4594.318175935472</v>
      </c>
    </row>
    <row r="276" spans="1:14" ht="14.4" customHeight="1" x14ac:dyDescent="0.3">
      <c r="A276" s="660" t="s">
        <v>577</v>
      </c>
      <c r="B276" s="661" t="s">
        <v>578</v>
      </c>
      <c r="C276" s="662" t="s">
        <v>582</v>
      </c>
      <c r="D276" s="663" t="s">
        <v>3249</v>
      </c>
      <c r="E276" s="662" t="s">
        <v>602</v>
      </c>
      <c r="F276" s="663" t="s">
        <v>3256</v>
      </c>
      <c r="G276" s="662" t="s">
        <v>628</v>
      </c>
      <c r="H276" s="662" t="s">
        <v>1548</v>
      </c>
      <c r="I276" s="662" t="s">
        <v>1549</v>
      </c>
      <c r="J276" s="662" t="s">
        <v>1465</v>
      </c>
      <c r="K276" s="662" t="s">
        <v>1550</v>
      </c>
      <c r="L276" s="664">
        <v>61.98939774024015</v>
      </c>
      <c r="M276" s="664">
        <v>2</v>
      </c>
      <c r="N276" s="665">
        <v>123.9787954804803</v>
      </c>
    </row>
    <row r="277" spans="1:14" ht="14.4" customHeight="1" x14ac:dyDescent="0.3">
      <c r="A277" s="660" t="s">
        <v>577</v>
      </c>
      <c r="B277" s="661" t="s">
        <v>578</v>
      </c>
      <c r="C277" s="662" t="s">
        <v>582</v>
      </c>
      <c r="D277" s="663" t="s">
        <v>3249</v>
      </c>
      <c r="E277" s="662" t="s">
        <v>602</v>
      </c>
      <c r="F277" s="663" t="s">
        <v>3256</v>
      </c>
      <c r="G277" s="662" t="s">
        <v>628</v>
      </c>
      <c r="H277" s="662" t="s">
        <v>1551</v>
      </c>
      <c r="I277" s="662" t="s">
        <v>1552</v>
      </c>
      <c r="J277" s="662" t="s">
        <v>1553</v>
      </c>
      <c r="K277" s="662" t="s">
        <v>1554</v>
      </c>
      <c r="L277" s="664">
        <v>81.719951418361504</v>
      </c>
      <c r="M277" s="664">
        <v>1</v>
      </c>
      <c r="N277" s="665">
        <v>81.719951418361504</v>
      </c>
    </row>
    <row r="278" spans="1:14" ht="14.4" customHeight="1" x14ac:dyDescent="0.3">
      <c r="A278" s="660" t="s">
        <v>577</v>
      </c>
      <c r="B278" s="661" t="s">
        <v>578</v>
      </c>
      <c r="C278" s="662" t="s">
        <v>582</v>
      </c>
      <c r="D278" s="663" t="s">
        <v>3249</v>
      </c>
      <c r="E278" s="662" t="s">
        <v>602</v>
      </c>
      <c r="F278" s="663" t="s">
        <v>3256</v>
      </c>
      <c r="G278" s="662" t="s">
        <v>628</v>
      </c>
      <c r="H278" s="662" t="s">
        <v>1555</v>
      </c>
      <c r="I278" s="662" t="s">
        <v>1556</v>
      </c>
      <c r="J278" s="662" t="s">
        <v>1557</v>
      </c>
      <c r="K278" s="662" t="s">
        <v>1558</v>
      </c>
      <c r="L278" s="664">
        <v>200.53916666666663</v>
      </c>
      <c r="M278" s="664">
        <v>2</v>
      </c>
      <c r="N278" s="665">
        <v>401.07833333333326</v>
      </c>
    </row>
    <row r="279" spans="1:14" ht="14.4" customHeight="1" x14ac:dyDescent="0.3">
      <c r="A279" s="660" t="s">
        <v>577</v>
      </c>
      <c r="B279" s="661" t="s">
        <v>578</v>
      </c>
      <c r="C279" s="662" t="s">
        <v>582</v>
      </c>
      <c r="D279" s="663" t="s">
        <v>3249</v>
      </c>
      <c r="E279" s="662" t="s">
        <v>602</v>
      </c>
      <c r="F279" s="663" t="s">
        <v>3256</v>
      </c>
      <c r="G279" s="662" t="s">
        <v>628</v>
      </c>
      <c r="H279" s="662" t="s">
        <v>1559</v>
      </c>
      <c r="I279" s="662" t="s">
        <v>1559</v>
      </c>
      <c r="J279" s="662" t="s">
        <v>1560</v>
      </c>
      <c r="K279" s="662" t="s">
        <v>1561</v>
      </c>
      <c r="L279" s="664">
        <v>96.1205807170642</v>
      </c>
      <c r="M279" s="664">
        <v>44</v>
      </c>
      <c r="N279" s="665">
        <v>4229.3055515508249</v>
      </c>
    </row>
    <row r="280" spans="1:14" ht="14.4" customHeight="1" x14ac:dyDescent="0.3">
      <c r="A280" s="660" t="s">
        <v>577</v>
      </c>
      <c r="B280" s="661" t="s">
        <v>578</v>
      </c>
      <c r="C280" s="662" t="s">
        <v>582</v>
      </c>
      <c r="D280" s="663" t="s">
        <v>3249</v>
      </c>
      <c r="E280" s="662" t="s">
        <v>602</v>
      </c>
      <c r="F280" s="663" t="s">
        <v>3256</v>
      </c>
      <c r="G280" s="662" t="s">
        <v>628</v>
      </c>
      <c r="H280" s="662" t="s">
        <v>1562</v>
      </c>
      <c r="I280" s="662" t="s">
        <v>1562</v>
      </c>
      <c r="J280" s="662" t="s">
        <v>1563</v>
      </c>
      <c r="K280" s="662" t="s">
        <v>1564</v>
      </c>
      <c r="L280" s="664">
        <v>116.24751791100427</v>
      </c>
      <c r="M280" s="664">
        <v>36.730558000000002</v>
      </c>
      <c r="N280" s="665">
        <v>4269.8361989861814</v>
      </c>
    </row>
    <row r="281" spans="1:14" ht="14.4" customHeight="1" x14ac:dyDescent="0.3">
      <c r="A281" s="660" t="s">
        <v>577</v>
      </c>
      <c r="B281" s="661" t="s">
        <v>578</v>
      </c>
      <c r="C281" s="662" t="s">
        <v>582</v>
      </c>
      <c r="D281" s="663" t="s">
        <v>3249</v>
      </c>
      <c r="E281" s="662" t="s">
        <v>602</v>
      </c>
      <c r="F281" s="663" t="s">
        <v>3256</v>
      </c>
      <c r="G281" s="662" t="s">
        <v>628</v>
      </c>
      <c r="H281" s="662" t="s">
        <v>1565</v>
      </c>
      <c r="I281" s="662" t="s">
        <v>1565</v>
      </c>
      <c r="J281" s="662" t="s">
        <v>1563</v>
      </c>
      <c r="K281" s="662" t="s">
        <v>1566</v>
      </c>
      <c r="L281" s="664">
        <v>636.89991728995267</v>
      </c>
      <c r="M281" s="664">
        <v>16.893000000000001</v>
      </c>
      <c r="N281" s="665">
        <v>10759.150302779171</v>
      </c>
    </row>
    <row r="282" spans="1:14" ht="14.4" customHeight="1" x14ac:dyDescent="0.3">
      <c r="A282" s="660" t="s">
        <v>577</v>
      </c>
      <c r="B282" s="661" t="s">
        <v>578</v>
      </c>
      <c r="C282" s="662" t="s">
        <v>582</v>
      </c>
      <c r="D282" s="663" t="s">
        <v>3249</v>
      </c>
      <c r="E282" s="662" t="s">
        <v>602</v>
      </c>
      <c r="F282" s="663" t="s">
        <v>3256</v>
      </c>
      <c r="G282" s="662" t="s">
        <v>628</v>
      </c>
      <c r="H282" s="662" t="s">
        <v>1567</v>
      </c>
      <c r="I282" s="662" t="s">
        <v>215</v>
      </c>
      <c r="J282" s="662" t="s">
        <v>1568</v>
      </c>
      <c r="K282" s="662"/>
      <c r="L282" s="664">
        <v>125.10088893207111</v>
      </c>
      <c r="M282" s="664">
        <v>4</v>
      </c>
      <c r="N282" s="665">
        <v>500.40355572828446</v>
      </c>
    </row>
    <row r="283" spans="1:14" ht="14.4" customHeight="1" x14ac:dyDescent="0.3">
      <c r="A283" s="660" t="s">
        <v>577</v>
      </c>
      <c r="B283" s="661" t="s">
        <v>578</v>
      </c>
      <c r="C283" s="662" t="s">
        <v>582</v>
      </c>
      <c r="D283" s="663" t="s">
        <v>3249</v>
      </c>
      <c r="E283" s="662" t="s">
        <v>602</v>
      </c>
      <c r="F283" s="663" t="s">
        <v>3256</v>
      </c>
      <c r="G283" s="662" t="s">
        <v>628</v>
      </c>
      <c r="H283" s="662" t="s">
        <v>1569</v>
      </c>
      <c r="I283" s="662" t="s">
        <v>1569</v>
      </c>
      <c r="J283" s="662" t="s">
        <v>1570</v>
      </c>
      <c r="K283" s="662" t="s">
        <v>1571</v>
      </c>
      <c r="L283" s="664">
        <v>10384.175269735333</v>
      </c>
      <c r="M283" s="664">
        <v>3</v>
      </c>
      <c r="N283" s="665">
        <v>31152.525809205999</v>
      </c>
    </row>
    <row r="284" spans="1:14" ht="14.4" customHeight="1" x14ac:dyDescent="0.3">
      <c r="A284" s="660" t="s">
        <v>577</v>
      </c>
      <c r="B284" s="661" t="s">
        <v>578</v>
      </c>
      <c r="C284" s="662" t="s">
        <v>582</v>
      </c>
      <c r="D284" s="663" t="s">
        <v>3249</v>
      </c>
      <c r="E284" s="662" t="s">
        <v>602</v>
      </c>
      <c r="F284" s="663" t="s">
        <v>3256</v>
      </c>
      <c r="G284" s="662" t="s">
        <v>628</v>
      </c>
      <c r="H284" s="662" t="s">
        <v>1572</v>
      </c>
      <c r="I284" s="662" t="s">
        <v>1572</v>
      </c>
      <c r="J284" s="662" t="s">
        <v>1563</v>
      </c>
      <c r="K284" s="662" t="s">
        <v>1573</v>
      </c>
      <c r="L284" s="664">
        <v>275.89408111298195</v>
      </c>
      <c r="M284" s="664">
        <v>33.337000000000003</v>
      </c>
      <c r="N284" s="665">
        <v>9197.48098206348</v>
      </c>
    </row>
    <row r="285" spans="1:14" ht="14.4" customHeight="1" x14ac:dyDescent="0.3">
      <c r="A285" s="660" t="s">
        <v>577</v>
      </c>
      <c r="B285" s="661" t="s">
        <v>578</v>
      </c>
      <c r="C285" s="662" t="s">
        <v>582</v>
      </c>
      <c r="D285" s="663" t="s">
        <v>3249</v>
      </c>
      <c r="E285" s="662" t="s">
        <v>602</v>
      </c>
      <c r="F285" s="663" t="s">
        <v>3256</v>
      </c>
      <c r="G285" s="662" t="s">
        <v>628</v>
      </c>
      <c r="H285" s="662" t="s">
        <v>1574</v>
      </c>
      <c r="I285" s="662" t="s">
        <v>215</v>
      </c>
      <c r="J285" s="662" t="s">
        <v>1575</v>
      </c>
      <c r="K285" s="662"/>
      <c r="L285" s="664">
        <v>67.399999999999991</v>
      </c>
      <c r="M285" s="664">
        <v>4</v>
      </c>
      <c r="N285" s="665">
        <v>269.59999999999997</v>
      </c>
    </row>
    <row r="286" spans="1:14" ht="14.4" customHeight="1" x14ac:dyDescent="0.3">
      <c r="A286" s="660" t="s">
        <v>577</v>
      </c>
      <c r="B286" s="661" t="s">
        <v>578</v>
      </c>
      <c r="C286" s="662" t="s">
        <v>582</v>
      </c>
      <c r="D286" s="663" t="s">
        <v>3249</v>
      </c>
      <c r="E286" s="662" t="s">
        <v>602</v>
      </c>
      <c r="F286" s="663" t="s">
        <v>3256</v>
      </c>
      <c r="G286" s="662" t="s">
        <v>628</v>
      </c>
      <c r="H286" s="662" t="s">
        <v>1576</v>
      </c>
      <c r="I286" s="662" t="s">
        <v>1310</v>
      </c>
      <c r="J286" s="662" t="s">
        <v>1577</v>
      </c>
      <c r="K286" s="662" t="s">
        <v>1578</v>
      </c>
      <c r="L286" s="664">
        <v>7482.2392499999996</v>
      </c>
      <c r="M286" s="664">
        <v>2</v>
      </c>
      <c r="N286" s="665">
        <v>14964.478499999999</v>
      </c>
    </row>
    <row r="287" spans="1:14" ht="14.4" customHeight="1" x14ac:dyDescent="0.3">
      <c r="A287" s="660" t="s">
        <v>577</v>
      </c>
      <c r="B287" s="661" t="s">
        <v>578</v>
      </c>
      <c r="C287" s="662" t="s">
        <v>582</v>
      </c>
      <c r="D287" s="663" t="s">
        <v>3249</v>
      </c>
      <c r="E287" s="662" t="s">
        <v>602</v>
      </c>
      <c r="F287" s="663" t="s">
        <v>3256</v>
      </c>
      <c r="G287" s="662" t="s">
        <v>628</v>
      </c>
      <c r="H287" s="662" t="s">
        <v>1579</v>
      </c>
      <c r="I287" s="662" t="s">
        <v>1579</v>
      </c>
      <c r="J287" s="662" t="s">
        <v>670</v>
      </c>
      <c r="K287" s="662" t="s">
        <v>1580</v>
      </c>
      <c r="L287" s="664">
        <v>57.898582762304166</v>
      </c>
      <c r="M287" s="664">
        <v>15</v>
      </c>
      <c r="N287" s="665">
        <v>868.47874143456249</v>
      </c>
    </row>
    <row r="288" spans="1:14" ht="14.4" customHeight="1" x14ac:dyDescent="0.3">
      <c r="A288" s="660" t="s">
        <v>577</v>
      </c>
      <c r="B288" s="661" t="s">
        <v>578</v>
      </c>
      <c r="C288" s="662" t="s">
        <v>582</v>
      </c>
      <c r="D288" s="663" t="s">
        <v>3249</v>
      </c>
      <c r="E288" s="662" t="s">
        <v>602</v>
      </c>
      <c r="F288" s="663" t="s">
        <v>3256</v>
      </c>
      <c r="G288" s="662" t="s">
        <v>628</v>
      </c>
      <c r="H288" s="662" t="s">
        <v>1581</v>
      </c>
      <c r="I288" s="662" t="s">
        <v>1582</v>
      </c>
      <c r="J288" s="662" t="s">
        <v>1583</v>
      </c>
      <c r="K288" s="662" t="s">
        <v>1584</v>
      </c>
      <c r="L288" s="664">
        <v>661.45999999999992</v>
      </c>
      <c r="M288" s="664">
        <v>3</v>
      </c>
      <c r="N288" s="665">
        <v>1984.3799999999999</v>
      </c>
    </row>
    <row r="289" spans="1:14" ht="14.4" customHeight="1" x14ac:dyDescent="0.3">
      <c r="A289" s="660" t="s">
        <v>577</v>
      </c>
      <c r="B289" s="661" t="s">
        <v>578</v>
      </c>
      <c r="C289" s="662" t="s">
        <v>582</v>
      </c>
      <c r="D289" s="663" t="s">
        <v>3249</v>
      </c>
      <c r="E289" s="662" t="s">
        <v>602</v>
      </c>
      <c r="F289" s="663" t="s">
        <v>3256</v>
      </c>
      <c r="G289" s="662" t="s">
        <v>628</v>
      </c>
      <c r="H289" s="662" t="s">
        <v>1585</v>
      </c>
      <c r="I289" s="662" t="s">
        <v>1585</v>
      </c>
      <c r="J289" s="662" t="s">
        <v>1563</v>
      </c>
      <c r="K289" s="662" t="s">
        <v>1586</v>
      </c>
      <c r="L289" s="664">
        <v>790.89975578634403</v>
      </c>
      <c r="M289" s="664">
        <v>2.125</v>
      </c>
      <c r="N289" s="665">
        <v>1680.6619810459811</v>
      </c>
    </row>
    <row r="290" spans="1:14" ht="14.4" customHeight="1" x14ac:dyDescent="0.3">
      <c r="A290" s="660" t="s">
        <v>577</v>
      </c>
      <c r="B290" s="661" t="s">
        <v>578</v>
      </c>
      <c r="C290" s="662" t="s">
        <v>582</v>
      </c>
      <c r="D290" s="663" t="s">
        <v>3249</v>
      </c>
      <c r="E290" s="662" t="s">
        <v>602</v>
      </c>
      <c r="F290" s="663" t="s">
        <v>3256</v>
      </c>
      <c r="G290" s="662" t="s">
        <v>628</v>
      </c>
      <c r="H290" s="662" t="s">
        <v>1587</v>
      </c>
      <c r="I290" s="662" t="s">
        <v>1587</v>
      </c>
      <c r="J290" s="662" t="s">
        <v>1588</v>
      </c>
      <c r="K290" s="662" t="s">
        <v>1589</v>
      </c>
      <c r="L290" s="664">
        <v>347.42</v>
      </c>
      <c r="M290" s="664">
        <v>1</v>
      </c>
      <c r="N290" s="665">
        <v>347.42</v>
      </c>
    </row>
    <row r="291" spans="1:14" ht="14.4" customHeight="1" x14ac:dyDescent="0.3">
      <c r="A291" s="660" t="s">
        <v>577</v>
      </c>
      <c r="B291" s="661" t="s">
        <v>578</v>
      </c>
      <c r="C291" s="662" t="s">
        <v>582</v>
      </c>
      <c r="D291" s="663" t="s">
        <v>3249</v>
      </c>
      <c r="E291" s="662" t="s">
        <v>602</v>
      </c>
      <c r="F291" s="663" t="s">
        <v>3256</v>
      </c>
      <c r="G291" s="662" t="s">
        <v>628</v>
      </c>
      <c r="H291" s="662" t="s">
        <v>1590</v>
      </c>
      <c r="I291" s="662" t="s">
        <v>1590</v>
      </c>
      <c r="J291" s="662" t="s">
        <v>1591</v>
      </c>
      <c r="K291" s="662" t="s">
        <v>1592</v>
      </c>
      <c r="L291" s="664">
        <v>1704.08</v>
      </c>
      <c r="M291" s="664">
        <v>1</v>
      </c>
      <c r="N291" s="665">
        <v>1704.08</v>
      </c>
    </row>
    <row r="292" spans="1:14" ht="14.4" customHeight="1" x14ac:dyDescent="0.3">
      <c r="A292" s="660" t="s">
        <v>577</v>
      </c>
      <c r="B292" s="661" t="s">
        <v>578</v>
      </c>
      <c r="C292" s="662" t="s">
        <v>582</v>
      </c>
      <c r="D292" s="663" t="s">
        <v>3249</v>
      </c>
      <c r="E292" s="662" t="s">
        <v>602</v>
      </c>
      <c r="F292" s="663" t="s">
        <v>3256</v>
      </c>
      <c r="G292" s="662" t="s">
        <v>628</v>
      </c>
      <c r="H292" s="662" t="s">
        <v>1593</v>
      </c>
      <c r="I292" s="662" t="s">
        <v>215</v>
      </c>
      <c r="J292" s="662" t="s">
        <v>1594</v>
      </c>
      <c r="K292" s="662"/>
      <c r="L292" s="664">
        <v>31.067521590433337</v>
      </c>
      <c r="M292" s="664">
        <v>4</v>
      </c>
      <c r="N292" s="665">
        <v>124.27008636173335</v>
      </c>
    </row>
    <row r="293" spans="1:14" ht="14.4" customHeight="1" x14ac:dyDescent="0.3">
      <c r="A293" s="660" t="s">
        <v>577</v>
      </c>
      <c r="B293" s="661" t="s">
        <v>578</v>
      </c>
      <c r="C293" s="662" t="s">
        <v>582</v>
      </c>
      <c r="D293" s="663" t="s">
        <v>3249</v>
      </c>
      <c r="E293" s="662" t="s">
        <v>602</v>
      </c>
      <c r="F293" s="663" t="s">
        <v>3256</v>
      </c>
      <c r="G293" s="662" t="s">
        <v>628</v>
      </c>
      <c r="H293" s="662" t="s">
        <v>1595</v>
      </c>
      <c r="I293" s="662" t="s">
        <v>215</v>
      </c>
      <c r="J293" s="662" t="s">
        <v>1596</v>
      </c>
      <c r="K293" s="662"/>
      <c r="L293" s="664">
        <v>37.629856969158077</v>
      </c>
      <c r="M293" s="664">
        <v>15</v>
      </c>
      <c r="N293" s="665">
        <v>564.4478545373712</v>
      </c>
    </row>
    <row r="294" spans="1:14" ht="14.4" customHeight="1" x14ac:dyDescent="0.3">
      <c r="A294" s="660" t="s">
        <v>577</v>
      </c>
      <c r="B294" s="661" t="s">
        <v>578</v>
      </c>
      <c r="C294" s="662" t="s">
        <v>582</v>
      </c>
      <c r="D294" s="663" t="s">
        <v>3249</v>
      </c>
      <c r="E294" s="662" t="s">
        <v>602</v>
      </c>
      <c r="F294" s="663" t="s">
        <v>3256</v>
      </c>
      <c r="G294" s="662" t="s">
        <v>628</v>
      </c>
      <c r="H294" s="662" t="s">
        <v>1597</v>
      </c>
      <c r="I294" s="662" t="s">
        <v>1597</v>
      </c>
      <c r="J294" s="662" t="s">
        <v>1444</v>
      </c>
      <c r="K294" s="662" t="s">
        <v>1129</v>
      </c>
      <c r="L294" s="664">
        <v>102.73982686020626</v>
      </c>
      <c r="M294" s="664">
        <v>2</v>
      </c>
      <c r="N294" s="665">
        <v>205.47965372041253</v>
      </c>
    </row>
    <row r="295" spans="1:14" ht="14.4" customHeight="1" x14ac:dyDescent="0.3">
      <c r="A295" s="660" t="s">
        <v>577</v>
      </c>
      <c r="B295" s="661" t="s">
        <v>578</v>
      </c>
      <c r="C295" s="662" t="s">
        <v>582</v>
      </c>
      <c r="D295" s="663" t="s">
        <v>3249</v>
      </c>
      <c r="E295" s="662" t="s">
        <v>602</v>
      </c>
      <c r="F295" s="663" t="s">
        <v>3256</v>
      </c>
      <c r="G295" s="662" t="s">
        <v>628</v>
      </c>
      <c r="H295" s="662" t="s">
        <v>1598</v>
      </c>
      <c r="I295" s="662" t="s">
        <v>1598</v>
      </c>
      <c r="J295" s="662" t="s">
        <v>750</v>
      </c>
      <c r="K295" s="662" t="s">
        <v>1599</v>
      </c>
      <c r="L295" s="664">
        <v>572.75143100531409</v>
      </c>
      <c r="M295" s="664">
        <v>1</v>
      </c>
      <c r="N295" s="665">
        <v>572.75143100531409</v>
      </c>
    </row>
    <row r="296" spans="1:14" ht="14.4" customHeight="1" x14ac:dyDescent="0.3">
      <c r="A296" s="660" t="s">
        <v>577</v>
      </c>
      <c r="B296" s="661" t="s">
        <v>578</v>
      </c>
      <c r="C296" s="662" t="s">
        <v>582</v>
      </c>
      <c r="D296" s="663" t="s">
        <v>3249</v>
      </c>
      <c r="E296" s="662" t="s">
        <v>602</v>
      </c>
      <c r="F296" s="663" t="s">
        <v>3256</v>
      </c>
      <c r="G296" s="662" t="s">
        <v>628</v>
      </c>
      <c r="H296" s="662" t="s">
        <v>1600</v>
      </c>
      <c r="I296" s="662" t="s">
        <v>215</v>
      </c>
      <c r="J296" s="662" t="s">
        <v>1601</v>
      </c>
      <c r="K296" s="662"/>
      <c r="L296" s="664">
        <v>26.97</v>
      </c>
      <c r="M296" s="664">
        <v>2</v>
      </c>
      <c r="N296" s="665">
        <v>53.94</v>
      </c>
    </row>
    <row r="297" spans="1:14" ht="14.4" customHeight="1" x14ac:dyDescent="0.3">
      <c r="A297" s="660" t="s">
        <v>577</v>
      </c>
      <c r="B297" s="661" t="s">
        <v>578</v>
      </c>
      <c r="C297" s="662" t="s">
        <v>582</v>
      </c>
      <c r="D297" s="663" t="s">
        <v>3249</v>
      </c>
      <c r="E297" s="662" t="s">
        <v>602</v>
      </c>
      <c r="F297" s="663" t="s">
        <v>3256</v>
      </c>
      <c r="G297" s="662" t="s">
        <v>628</v>
      </c>
      <c r="H297" s="662" t="s">
        <v>1602</v>
      </c>
      <c r="I297" s="662" t="s">
        <v>215</v>
      </c>
      <c r="J297" s="662" t="s">
        <v>1603</v>
      </c>
      <c r="K297" s="662"/>
      <c r="L297" s="664">
        <v>24.560000000000006</v>
      </c>
      <c r="M297" s="664">
        <v>1</v>
      </c>
      <c r="N297" s="665">
        <v>24.560000000000006</v>
      </c>
    </row>
    <row r="298" spans="1:14" ht="14.4" customHeight="1" x14ac:dyDescent="0.3">
      <c r="A298" s="660" t="s">
        <v>577</v>
      </c>
      <c r="B298" s="661" t="s">
        <v>578</v>
      </c>
      <c r="C298" s="662" t="s">
        <v>582</v>
      </c>
      <c r="D298" s="663" t="s">
        <v>3249</v>
      </c>
      <c r="E298" s="662" t="s">
        <v>602</v>
      </c>
      <c r="F298" s="663" t="s">
        <v>3256</v>
      </c>
      <c r="G298" s="662" t="s">
        <v>628</v>
      </c>
      <c r="H298" s="662" t="s">
        <v>1604</v>
      </c>
      <c r="I298" s="662" t="s">
        <v>1604</v>
      </c>
      <c r="J298" s="662" t="s">
        <v>1605</v>
      </c>
      <c r="K298" s="662" t="s">
        <v>1606</v>
      </c>
      <c r="L298" s="664">
        <v>43.248119864170853</v>
      </c>
      <c r="M298" s="664">
        <v>83</v>
      </c>
      <c r="N298" s="665">
        <v>3589.5939487261808</v>
      </c>
    </row>
    <row r="299" spans="1:14" ht="14.4" customHeight="1" x14ac:dyDescent="0.3">
      <c r="A299" s="660" t="s">
        <v>577</v>
      </c>
      <c r="B299" s="661" t="s">
        <v>578</v>
      </c>
      <c r="C299" s="662" t="s">
        <v>582</v>
      </c>
      <c r="D299" s="663" t="s">
        <v>3249</v>
      </c>
      <c r="E299" s="662" t="s">
        <v>602</v>
      </c>
      <c r="F299" s="663" t="s">
        <v>3256</v>
      </c>
      <c r="G299" s="662" t="s">
        <v>628</v>
      </c>
      <c r="H299" s="662" t="s">
        <v>1607</v>
      </c>
      <c r="I299" s="662" t="s">
        <v>1607</v>
      </c>
      <c r="J299" s="662" t="s">
        <v>1071</v>
      </c>
      <c r="K299" s="662" t="s">
        <v>1608</v>
      </c>
      <c r="L299" s="664">
        <v>66.757142857142824</v>
      </c>
      <c r="M299" s="664">
        <v>7</v>
      </c>
      <c r="N299" s="665">
        <v>467.29999999999973</v>
      </c>
    </row>
    <row r="300" spans="1:14" ht="14.4" customHeight="1" x14ac:dyDescent="0.3">
      <c r="A300" s="660" t="s">
        <v>577</v>
      </c>
      <c r="B300" s="661" t="s">
        <v>578</v>
      </c>
      <c r="C300" s="662" t="s">
        <v>582</v>
      </c>
      <c r="D300" s="663" t="s">
        <v>3249</v>
      </c>
      <c r="E300" s="662" t="s">
        <v>602</v>
      </c>
      <c r="F300" s="663" t="s">
        <v>3256</v>
      </c>
      <c r="G300" s="662" t="s">
        <v>628</v>
      </c>
      <c r="H300" s="662" t="s">
        <v>1609</v>
      </c>
      <c r="I300" s="662" t="s">
        <v>215</v>
      </c>
      <c r="J300" s="662" t="s">
        <v>1610</v>
      </c>
      <c r="K300" s="662"/>
      <c r="L300" s="664">
        <v>115.43000000000004</v>
      </c>
      <c r="M300" s="664">
        <v>2</v>
      </c>
      <c r="N300" s="665">
        <v>230.86000000000007</v>
      </c>
    </row>
    <row r="301" spans="1:14" ht="14.4" customHeight="1" x14ac:dyDescent="0.3">
      <c r="A301" s="660" t="s">
        <v>577</v>
      </c>
      <c r="B301" s="661" t="s">
        <v>578</v>
      </c>
      <c r="C301" s="662" t="s">
        <v>582</v>
      </c>
      <c r="D301" s="663" t="s">
        <v>3249</v>
      </c>
      <c r="E301" s="662" t="s">
        <v>602</v>
      </c>
      <c r="F301" s="663" t="s">
        <v>3256</v>
      </c>
      <c r="G301" s="662" t="s">
        <v>628</v>
      </c>
      <c r="H301" s="662" t="s">
        <v>1611</v>
      </c>
      <c r="I301" s="662" t="s">
        <v>1611</v>
      </c>
      <c r="J301" s="662" t="s">
        <v>1612</v>
      </c>
      <c r="K301" s="662" t="s">
        <v>1613</v>
      </c>
      <c r="L301" s="664">
        <v>31.033237637246089</v>
      </c>
      <c r="M301" s="664">
        <v>23.922396999999997</v>
      </c>
      <c r="N301" s="665">
        <v>742.38943095354284</v>
      </c>
    </row>
    <row r="302" spans="1:14" ht="14.4" customHeight="1" x14ac:dyDescent="0.3">
      <c r="A302" s="660" t="s">
        <v>577</v>
      </c>
      <c r="B302" s="661" t="s">
        <v>578</v>
      </c>
      <c r="C302" s="662" t="s">
        <v>582</v>
      </c>
      <c r="D302" s="663" t="s">
        <v>3249</v>
      </c>
      <c r="E302" s="662" t="s">
        <v>602</v>
      </c>
      <c r="F302" s="663" t="s">
        <v>3256</v>
      </c>
      <c r="G302" s="662" t="s">
        <v>628</v>
      </c>
      <c r="H302" s="662" t="s">
        <v>1614</v>
      </c>
      <c r="I302" s="662" t="s">
        <v>1615</v>
      </c>
      <c r="J302" s="662" t="s">
        <v>1612</v>
      </c>
      <c r="K302" s="662" t="s">
        <v>1616</v>
      </c>
      <c r="L302" s="664">
        <v>170.07983632574283</v>
      </c>
      <c r="M302" s="664">
        <v>283.89775019999934</v>
      </c>
      <c r="N302" s="665">
        <v>48285.28288726251</v>
      </c>
    </row>
    <row r="303" spans="1:14" ht="14.4" customHeight="1" x14ac:dyDescent="0.3">
      <c r="A303" s="660" t="s">
        <v>577</v>
      </c>
      <c r="B303" s="661" t="s">
        <v>578</v>
      </c>
      <c r="C303" s="662" t="s">
        <v>582</v>
      </c>
      <c r="D303" s="663" t="s">
        <v>3249</v>
      </c>
      <c r="E303" s="662" t="s">
        <v>602</v>
      </c>
      <c r="F303" s="663" t="s">
        <v>3256</v>
      </c>
      <c r="G303" s="662" t="s">
        <v>628</v>
      </c>
      <c r="H303" s="662" t="s">
        <v>1617</v>
      </c>
      <c r="I303" s="662" t="s">
        <v>1618</v>
      </c>
      <c r="J303" s="662" t="s">
        <v>1612</v>
      </c>
      <c r="K303" s="662" t="s">
        <v>1619</v>
      </c>
      <c r="L303" s="664">
        <v>46.938712136974004</v>
      </c>
      <c r="M303" s="664">
        <v>46.044821999999996</v>
      </c>
      <c r="N303" s="665">
        <v>2161.2846452562076</v>
      </c>
    </row>
    <row r="304" spans="1:14" ht="14.4" customHeight="1" x14ac:dyDescent="0.3">
      <c r="A304" s="660" t="s">
        <v>577</v>
      </c>
      <c r="B304" s="661" t="s">
        <v>578</v>
      </c>
      <c r="C304" s="662" t="s">
        <v>582</v>
      </c>
      <c r="D304" s="663" t="s">
        <v>3249</v>
      </c>
      <c r="E304" s="662" t="s">
        <v>602</v>
      </c>
      <c r="F304" s="663" t="s">
        <v>3256</v>
      </c>
      <c r="G304" s="662" t="s">
        <v>628</v>
      </c>
      <c r="H304" s="662" t="s">
        <v>1620</v>
      </c>
      <c r="I304" s="662" t="s">
        <v>1621</v>
      </c>
      <c r="J304" s="662" t="s">
        <v>1622</v>
      </c>
      <c r="K304" s="662" t="s">
        <v>1623</v>
      </c>
      <c r="L304" s="664">
        <v>93.190156722203383</v>
      </c>
      <c r="M304" s="664">
        <v>15.233680900000001</v>
      </c>
      <c r="N304" s="665">
        <v>1419.6291105270363</v>
      </c>
    </row>
    <row r="305" spans="1:14" ht="14.4" customHeight="1" x14ac:dyDescent="0.3">
      <c r="A305" s="660" t="s">
        <v>577</v>
      </c>
      <c r="B305" s="661" t="s">
        <v>578</v>
      </c>
      <c r="C305" s="662" t="s">
        <v>582</v>
      </c>
      <c r="D305" s="663" t="s">
        <v>3249</v>
      </c>
      <c r="E305" s="662" t="s">
        <v>602</v>
      </c>
      <c r="F305" s="663" t="s">
        <v>3256</v>
      </c>
      <c r="G305" s="662" t="s">
        <v>628</v>
      </c>
      <c r="H305" s="662" t="s">
        <v>1624</v>
      </c>
      <c r="I305" s="662" t="s">
        <v>1624</v>
      </c>
      <c r="J305" s="662" t="s">
        <v>1625</v>
      </c>
      <c r="K305" s="662" t="s">
        <v>1626</v>
      </c>
      <c r="L305" s="664">
        <v>164.45503210140529</v>
      </c>
      <c r="M305" s="664">
        <v>6.8839999999999995</v>
      </c>
      <c r="N305" s="665">
        <v>1132.1084409860739</v>
      </c>
    </row>
    <row r="306" spans="1:14" ht="14.4" customHeight="1" x14ac:dyDescent="0.3">
      <c r="A306" s="660" t="s">
        <v>577</v>
      </c>
      <c r="B306" s="661" t="s">
        <v>578</v>
      </c>
      <c r="C306" s="662" t="s">
        <v>582</v>
      </c>
      <c r="D306" s="663" t="s">
        <v>3249</v>
      </c>
      <c r="E306" s="662" t="s">
        <v>602</v>
      </c>
      <c r="F306" s="663" t="s">
        <v>3256</v>
      </c>
      <c r="G306" s="662" t="s">
        <v>628</v>
      </c>
      <c r="H306" s="662" t="s">
        <v>1627</v>
      </c>
      <c r="I306" s="662" t="s">
        <v>1628</v>
      </c>
      <c r="J306" s="662" t="s">
        <v>1625</v>
      </c>
      <c r="K306" s="662" t="s">
        <v>1629</v>
      </c>
      <c r="L306" s="664">
        <v>112.94959893655576</v>
      </c>
      <c r="M306" s="664">
        <v>9.3355875000000008</v>
      </c>
      <c r="N306" s="665">
        <v>1054.4508639621233</v>
      </c>
    </row>
    <row r="307" spans="1:14" ht="14.4" customHeight="1" x14ac:dyDescent="0.3">
      <c r="A307" s="660" t="s">
        <v>577</v>
      </c>
      <c r="B307" s="661" t="s">
        <v>578</v>
      </c>
      <c r="C307" s="662" t="s">
        <v>582</v>
      </c>
      <c r="D307" s="663" t="s">
        <v>3249</v>
      </c>
      <c r="E307" s="662" t="s">
        <v>602</v>
      </c>
      <c r="F307" s="663" t="s">
        <v>3256</v>
      </c>
      <c r="G307" s="662" t="s">
        <v>628</v>
      </c>
      <c r="H307" s="662" t="s">
        <v>1630</v>
      </c>
      <c r="I307" s="662" t="s">
        <v>1631</v>
      </c>
      <c r="J307" s="662" t="s">
        <v>1625</v>
      </c>
      <c r="K307" s="662" t="s">
        <v>1632</v>
      </c>
      <c r="L307" s="664">
        <v>360.85545202702161</v>
      </c>
      <c r="M307" s="664">
        <v>3.4257398999999999</v>
      </c>
      <c r="N307" s="665">
        <v>1236.1969201415038</v>
      </c>
    </row>
    <row r="308" spans="1:14" ht="14.4" customHeight="1" x14ac:dyDescent="0.3">
      <c r="A308" s="660" t="s">
        <v>577</v>
      </c>
      <c r="B308" s="661" t="s">
        <v>578</v>
      </c>
      <c r="C308" s="662" t="s">
        <v>582</v>
      </c>
      <c r="D308" s="663" t="s">
        <v>3249</v>
      </c>
      <c r="E308" s="662" t="s">
        <v>602</v>
      </c>
      <c r="F308" s="663" t="s">
        <v>3256</v>
      </c>
      <c r="G308" s="662" t="s">
        <v>628</v>
      </c>
      <c r="H308" s="662" t="s">
        <v>1633</v>
      </c>
      <c r="I308" s="662" t="s">
        <v>1633</v>
      </c>
      <c r="J308" s="662" t="s">
        <v>1634</v>
      </c>
      <c r="K308" s="662" t="s">
        <v>1635</v>
      </c>
      <c r="L308" s="664">
        <v>349.41358324029034</v>
      </c>
      <c r="M308" s="664">
        <v>2</v>
      </c>
      <c r="N308" s="665">
        <v>698.82716648058067</v>
      </c>
    </row>
    <row r="309" spans="1:14" ht="14.4" customHeight="1" x14ac:dyDescent="0.3">
      <c r="A309" s="660" t="s">
        <v>577</v>
      </c>
      <c r="B309" s="661" t="s">
        <v>578</v>
      </c>
      <c r="C309" s="662" t="s">
        <v>582</v>
      </c>
      <c r="D309" s="663" t="s">
        <v>3249</v>
      </c>
      <c r="E309" s="662" t="s">
        <v>602</v>
      </c>
      <c r="F309" s="663" t="s">
        <v>3256</v>
      </c>
      <c r="G309" s="662" t="s">
        <v>628</v>
      </c>
      <c r="H309" s="662" t="s">
        <v>1636</v>
      </c>
      <c r="I309" s="662" t="s">
        <v>215</v>
      </c>
      <c r="J309" s="662" t="s">
        <v>1637</v>
      </c>
      <c r="K309" s="662" t="s">
        <v>1638</v>
      </c>
      <c r="L309" s="664">
        <v>49.99724206349206</v>
      </c>
      <c r="M309" s="664">
        <v>7</v>
      </c>
      <c r="N309" s="665">
        <v>349.9806944444444</v>
      </c>
    </row>
    <row r="310" spans="1:14" ht="14.4" customHeight="1" x14ac:dyDescent="0.3">
      <c r="A310" s="660" t="s">
        <v>577</v>
      </c>
      <c r="B310" s="661" t="s">
        <v>578</v>
      </c>
      <c r="C310" s="662" t="s">
        <v>582</v>
      </c>
      <c r="D310" s="663" t="s">
        <v>3249</v>
      </c>
      <c r="E310" s="662" t="s">
        <v>602</v>
      </c>
      <c r="F310" s="663" t="s">
        <v>3256</v>
      </c>
      <c r="G310" s="662" t="s">
        <v>628</v>
      </c>
      <c r="H310" s="662" t="s">
        <v>1639</v>
      </c>
      <c r="I310" s="662" t="s">
        <v>1640</v>
      </c>
      <c r="J310" s="662" t="s">
        <v>1420</v>
      </c>
      <c r="K310" s="662" t="s">
        <v>1641</v>
      </c>
      <c r="L310" s="664">
        <v>246.93938270846493</v>
      </c>
      <c r="M310" s="664">
        <v>2.6326627999999999</v>
      </c>
      <c r="N310" s="665">
        <v>650.10812671153883</v>
      </c>
    </row>
    <row r="311" spans="1:14" ht="14.4" customHeight="1" x14ac:dyDescent="0.3">
      <c r="A311" s="660" t="s">
        <v>577</v>
      </c>
      <c r="B311" s="661" t="s">
        <v>578</v>
      </c>
      <c r="C311" s="662" t="s">
        <v>582</v>
      </c>
      <c r="D311" s="663" t="s">
        <v>3249</v>
      </c>
      <c r="E311" s="662" t="s">
        <v>602</v>
      </c>
      <c r="F311" s="663" t="s">
        <v>3256</v>
      </c>
      <c r="G311" s="662" t="s">
        <v>628</v>
      </c>
      <c r="H311" s="662" t="s">
        <v>1642</v>
      </c>
      <c r="I311" s="662" t="s">
        <v>215</v>
      </c>
      <c r="J311" s="662" t="s">
        <v>1643</v>
      </c>
      <c r="K311" s="662"/>
      <c r="L311" s="664">
        <v>314.16000000000003</v>
      </c>
      <c r="M311" s="664">
        <v>1</v>
      </c>
      <c r="N311" s="665">
        <v>314.16000000000003</v>
      </c>
    </row>
    <row r="312" spans="1:14" ht="14.4" customHeight="1" x14ac:dyDescent="0.3">
      <c r="A312" s="660" t="s">
        <v>577</v>
      </c>
      <c r="B312" s="661" t="s">
        <v>578</v>
      </c>
      <c r="C312" s="662" t="s">
        <v>582</v>
      </c>
      <c r="D312" s="663" t="s">
        <v>3249</v>
      </c>
      <c r="E312" s="662" t="s">
        <v>602</v>
      </c>
      <c r="F312" s="663" t="s">
        <v>3256</v>
      </c>
      <c r="G312" s="662" t="s">
        <v>628</v>
      </c>
      <c r="H312" s="662" t="s">
        <v>1644</v>
      </c>
      <c r="I312" s="662" t="s">
        <v>1644</v>
      </c>
      <c r="J312" s="662" t="s">
        <v>1645</v>
      </c>
      <c r="K312" s="662" t="s">
        <v>1646</v>
      </c>
      <c r="L312" s="664">
        <v>751.86642032487418</v>
      </c>
      <c r="M312" s="664">
        <v>20.916938900000005</v>
      </c>
      <c r="N312" s="665">
        <v>15726.743974897116</v>
      </c>
    </row>
    <row r="313" spans="1:14" ht="14.4" customHeight="1" x14ac:dyDescent="0.3">
      <c r="A313" s="660" t="s">
        <v>577</v>
      </c>
      <c r="B313" s="661" t="s">
        <v>578</v>
      </c>
      <c r="C313" s="662" t="s">
        <v>582</v>
      </c>
      <c r="D313" s="663" t="s">
        <v>3249</v>
      </c>
      <c r="E313" s="662" t="s">
        <v>602</v>
      </c>
      <c r="F313" s="663" t="s">
        <v>3256</v>
      </c>
      <c r="G313" s="662" t="s">
        <v>628</v>
      </c>
      <c r="H313" s="662" t="s">
        <v>1647</v>
      </c>
      <c r="I313" s="662" t="s">
        <v>1647</v>
      </c>
      <c r="J313" s="662" t="s">
        <v>1645</v>
      </c>
      <c r="K313" s="662" t="s">
        <v>1648</v>
      </c>
      <c r="L313" s="664">
        <v>245.50660868272661</v>
      </c>
      <c r="M313" s="664">
        <v>28.133457099999998</v>
      </c>
      <c r="N313" s="665">
        <v>6906.9496431419757</v>
      </c>
    </row>
    <row r="314" spans="1:14" ht="14.4" customHeight="1" x14ac:dyDescent="0.3">
      <c r="A314" s="660" t="s">
        <v>577</v>
      </c>
      <c r="B314" s="661" t="s">
        <v>578</v>
      </c>
      <c r="C314" s="662" t="s">
        <v>582</v>
      </c>
      <c r="D314" s="663" t="s">
        <v>3249</v>
      </c>
      <c r="E314" s="662" t="s">
        <v>602</v>
      </c>
      <c r="F314" s="663" t="s">
        <v>3256</v>
      </c>
      <c r="G314" s="662" t="s">
        <v>628</v>
      </c>
      <c r="H314" s="662" t="s">
        <v>1649</v>
      </c>
      <c r="I314" s="662" t="s">
        <v>215</v>
      </c>
      <c r="J314" s="662" t="s">
        <v>1650</v>
      </c>
      <c r="K314" s="662"/>
      <c r="L314" s="664">
        <v>36.57</v>
      </c>
      <c r="M314" s="664">
        <v>1</v>
      </c>
      <c r="N314" s="665">
        <v>36.57</v>
      </c>
    </row>
    <row r="315" spans="1:14" ht="14.4" customHeight="1" x14ac:dyDescent="0.3">
      <c r="A315" s="660" t="s">
        <v>577</v>
      </c>
      <c r="B315" s="661" t="s">
        <v>578</v>
      </c>
      <c r="C315" s="662" t="s">
        <v>582</v>
      </c>
      <c r="D315" s="663" t="s">
        <v>3249</v>
      </c>
      <c r="E315" s="662" t="s">
        <v>602</v>
      </c>
      <c r="F315" s="663" t="s">
        <v>3256</v>
      </c>
      <c r="G315" s="662" t="s">
        <v>628</v>
      </c>
      <c r="H315" s="662" t="s">
        <v>1651</v>
      </c>
      <c r="I315" s="662" t="s">
        <v>1651</v>
      </c>
      <c r="J315" s="662" t="s">
        <v>1444</v>
      </c>
      <c r="K315" s="662" t="s">
        <v>1652</v>
      </c>
      <c r="L315" s="664">
        <v>306.92</v>
      </c>
      <c r="M315" s="664">
        <v>1</v>
      </c>
      <c r="N315" s="665">
        <v>306.92</v>
      </c>
    </row>
    <row r="316" spans="1:14" ht="14.4" customHeight="1" x14ac:dyDescent="0.3">
      <c r="A316" s="660" t="s">
        <v>577</v>
      </c>
      <c r="B316" s="661" t="s">
        <v>578</v>
      </c>
      <c r="C316" s="662" t="s">
        <v>582</v>
      </c>
      <c r="D316" s="663" t="s">
        <v>3249</v>
      </c>
      <c r="E316" s="662" t="s">
        <v>602</v>
      </c>
      <c r="F316" s="663" t="s">
        <v>3256</v>
      </c>
      <c r="G316" s="662" t="s">
        <v>628</v>
      </c>
      <c r="H316" s="662" t="s">
        <v>1653</v>
      </c>
      <c r="I316" s="662" t="s">
        <v>1654</v>
      </c>
      <c r="J316" s="662" t="s">
        <v>1655</v>
      </c>
      <c r="K316" s="662" t="s">
        <v>1656</v>
      </c>
      <c r="L316" s="664">
        <v>308.98185182189553</v>
      </c>
      <c r="M316" s="664">
        <v>13.549511799999999</v>
      </c>
      <c r="N316" s="665">
        <v>4186.5532472466248</v>
      </c>
    </row>
    <row r="317" spans="1:14" ht="14.4" customHeight="1" x14ac:dyDescent="0.3">
      <c r="A317" s="660" t="s">
        <v>577</v>
      </c>
      <c r="B317" s="661" t="s">
        <v>578</v>
      </c>
      <c r="C317" s="662" t="s">
        <v>582</v>
      </c>
      <c r="D317" s="663" t="s">
        <v>3249</v>
      </c>
      <c r="E317" s="662" t="s">
        <v>602</v>
      </c>
      <c r="F317" s="663" t="s">
        <v>3256</v>
      </c>
      <c r="G317" s="662" t="s">
        <v>628</v>
      </c>
      <c r="H317" s="662" t="s">
        <v>1657</v>
      </c>
      <c r="I317" s="662" t="s">
        <v>215</v>
      </c>
      <c r="J317" s="662" t="s">
        <v>1658</v>
      </c>
      <c r="K317" s="662"/>
      <c r="L317" s="664">
        <v>83.84999999999998</v>
      </c>
      <c r="M317" s="664">
        <v>2</v>
      </c>
      <c r="N317" s="665">
        <v>167.69999999999996</v>
      </c>
    </row>
    <row r="318" spans="1:14" ht="14.4" customHeight="1" x14ac:dyDescent="0.3">
      <c r="A318" s="660" t="s">
        <v>577</v>
      </c>
      <c r="B318" s="661" t="s">
        <v>578</v>
      </c>
      <c r="C318" s="662" t="s">
        <v>582</v>
      </c>
      <c r="D318" s="663" t="s">
        <v>3249</v>
      </c>
      <c r="E318" s="662" t="s">
        <v>602</v>
      </c>
      <c r="F318" s="663" t="s">
        <v>3256</v>
      </c>
      <c r="G318" s="662" t="s">
        <v>628</v>
      </c>
      <c r="H318" s="662" t="s">
        <v>1659</v>
      </c>
      <c r="I318" s="662" t="s">
        <v>1659</v>
      </c>
      <c r="J318" s="662" t="s">
        <v>1444</v>
      </c>
      <c r="K318" s="662" t="s">
        <v>1136</v>
      </c>
      <c r="L318" s="664">
        <v>117.84010091492198</v>
      </c>
      <c r="M318" s="664">
        <v>2</v>
      </c>
      <c r="N318" s="665">
        <v>235.68020182984395</v>
      </c>
    </row>
    <row r="319" spans="1:14" ht="14.4" customHeight="1" x14ac:dyDescent="0.3">
      <c r="A319" s="660" t="s">
        <v>577</v>
      </c>
      <c r="B319" s="661" t="s">
        <v>578</v>
      </c>
      <c r="C319" s="662" t="s">
        <v>582</v>
      </c>
      <c r="D319" s="663" t="s">
        <v>3249</v>
      </c>
      <c r="E319" s="662" t="s">
        <v>602</v>
      </c>
      <c r="F319" s="663" t="s">
        <v>3256</v>
      </c>
      <c r="G319" s="662" t="s">
        <v>628</v>
      </c>
      <c r="H319" s="662" t="s">
        <v>1660</v>
      </c>
      <c r="I319" s="662" t="s">
        <v>215</v>
      </c>
      <c r="J319" s="662" t="s">
        <v>1661</v>
      </c>
      <c r="K319" s="662"/>
      <c r="L319" s="664">
        <v>73.900000000000006</v>
      </c>
      <c r="M319" s="664">
        <v>1</v>
      </c>
      <c r="N319" s="665">
        <v>73.900000000000006</v>
      </c>
    </row>
    <row r="320" spans="1:14" ht="14.4" customHeight="1" x14ac:dyDescent="0.3">
      <c r="A320" s="660" t="s">
        <v>577</v>
      </c>
      <c r="B320" s="661" t="s">
        <v>578</v>
      </c>
      <c r="C320" s="662" t="s">
        <v>582</v>
      </c>
      <c r="D320" s="663" t="s">
        <v>3249</v>
      </c>
      <c r="E320" s="662" t="s">
        <v>602</v>
      </c>
      <c r="F320" s="663" t="s">
        <v>3256</v>
      </c>
      <c r="G320" s="662" t="s">
        <v>628</v>
      </c>
      <c r="H320" s="662" t="s">
        <v>1662</v>
      </c>
      <c r="I320" s="662" t="s">
        <v>215</v>
      </c>
      <c r="J320" s="662" t="s">
        <v>1663</v>
      </c>
      <c r="K320" s="662"/>
      <c r="L320" s="664">
        <v>36.569999999999993</v>
      </c>
      <c r="M320" s="664">
        <v>3</v>
      </c>
      <c r="N320" s="665">
        <v>109.70999999999998</v>
      </c>
    </row>
    <row r="321" spans="1:14" ht="14.4" customHeight="1" x14ac:dyDescent="0.3">
      <c r="A321" s="660" t="s">
        <v>577</v>
      </c>
      <c r="B321" s="661" t="s">
        <v>578</v>
      </c>
      <c r="C321" s="662" t="s">
        <v>582</v>
      </c>
      <c r="D321" s="663" t="s">
        <v>3249</v>
      </c>
      <c r="E321" s="662" t="s">
        <v>602</v>
      </c>
      <c r="F321" s="663" t="s">
        <v>3256</v>
      </c>
      <c r="G321" s="662" t="s">
        <v>628</v>
      </c>
      <c r="H321" s="662" t="s">
        <v>1664</v>
      </c>
      <c r="I321" s="662" t="s">
        <v>1664</v>
      </c>
      <c r="J321" s="662" t="s">
        <v>1665</v>
      </c>
      <c r="K321" s="662" t="s">
        <v>1666</v>
      </c>
      <c r="L321" s="664">
        <v>369.75</v>
      </c>
      <c r="M321" s="664">
        <v>1</v>
      </c>
      <c r="N321" s="665">
        <v>369.75</v>
      </c>
    </row>
    <row r="322" spans="1:14" ht="14.4" customHeight="1" x14ac:dyDescent="0.3">
      <c r="A322" s="660" t="s">
        <v>577</v>
      </c>
      <c r="B322" s="661" t="s">
        <v>578</v>
      </c>
      <c r="C322" s="662" t="s">
        <v>582</v>
      </c>
      <c r="D322" s="663" t="s">
        <v>3249</v>
      </c>
      <c r="E322" s="662" t="s">
        <v>602</v>
      </c>
      <c r="F322" s="663" t="s">
        <v>3256</v>
      </c>
      <c r="G322" s="662" t="s">
        <v>628</v>
      </c>
      <c r="H322" s="662" t="s">
        <v>1667</v>
      </c>
      <c r="I322" s="662" t="s">
        <v>215</v>
      </c>
      <c r="J322" s="662" t="s">
        <v>1668</v>
      </c>
      <c r="K322" s="662"/>
      <c r="L322" s="664">
        <v>137.8898450662966</v>
      </c>
      <c r="M322" s="664">
        <v>1</v>
      </c>
      <c r="N322" s="665">
        <v>137.8898450662966</v>
      </c>
    </row>
    <row r="323" spans="1:14" ht="14.4" customHeight="1" x14ac:dyDescent="0.3">
      <c r="A323" s="660" t="s">
        <v>577</v>
      </c>
      <c r="B323" s="661" t="s">
        <v>578</v>
      </c>
      <c r="C323" s="662" t="s">
        <v>582</v>
      </c>
      <c r="D323" s="663" t="s">
        <v>3249</v>
      </c>
      <c r="E323" s="662" t="s">
        <v>602</v>
      </c>
      <c r="F323" s="663" t="s">
        <v>3256</v>
      </c>
      <c r="G323" s="662" t="s">
        <v>628</v>
      </c>
      <c r="H323" s="662" t="s">
        <v>1669</v>
      </c>
      <c r="I323" s="662" t="s">
        <v>1415</v>
      </c>
      <c r="J323" s="662" t="s">
        <v>1416</v>
      </c>
      <c r="K323" s="662" t="s">
        <v>1670</v>
      </c>
      <c r="L323" s="664">
        <v>1390.4400350454744</v>
      </c>
      <c r="M323" s="664">
        <v>2</v>
      </c>
      <c r="N323" s="665">
        <v>2780.8800700909487</v>
      </c>
    </row>
    <row r="324" spans="1:14" ht="14.4" customHeight="1" x14ac:dyDescent="0.3">
      <c r="A324" s="660" t="s">
        <v>577</v>
      </c>
      <c r="B324" s="661" t="s">
        <v>578</v>
      </c>
      <c r="C324" s="662" t="s">
        <v>582</v>
      </c>
      <c r="D324" s="663" t="s">
        <v>3249</v>
      </c>
      <c r="E324" s="662" t="s">
        <v>602</v>
      </c>
      <c r="F324" s="663" t="s">
        <v>3256</v>
      </c>
      <c r="G324" s="662" t="s">
        <v>628</v>
      </c>
      <c r="H324" s="662" t="s">
        <v>1671</v>
      </c>
      <c r="I324" s="662" t="s">
        <v>1671</v>
      </c>
      <c r="J324" s="662" t="s">
        <v>1672</v>
      </c>
      <c r="K324" s="662" t="s">
        <v>1089</v>
      </c>
      <c r="L324" s="664">
        <v>26.149999999999988</v>
      </c>
      <c r="M324" s="664">
        <v>1</v>
      </c>
      <c r="N324" s="665">
        <v>26.149999999999988</v>
      </c>
    </row>
    <row r="325" spans="1:14" ht="14.4" customHeight="1" x14ac:dyDescent="0.3">
      <c r="A325" s="660" t="s">
        <v>577</v>
      </c>
      <c r="B325" s="661" t="s">
        <v>578</v>
      </c>
      <c r="C325" s="662" t="s">
        <v>582</v>
      </c>
      <c r="D325" s="663" t="s">
        <v>3249</v>
      </c>
      <c r="E325" s="662" t="s">
        <v>602</v>
      </c>
      <c r="F325" s="663" t="s">
        <v>3256</v>
      </c>
      <c r="G325" s="662" t="s">
        <v>628</v>
      </c>
      <c r="H325" s="662" t="s">
        <v>1673</v>
      </c>
      <c r="I325" s="662" t="s">
        <v>1674</v>
      </c>
      <c r="J325" s="662" t="s">
        <v>1675</v>
      </c>
      <c r="K325" s="662" t="s">
        <v>1676</v>
      </c>
      <c r="L325" s="664">
        <v>193.91</v>
      </c>
      <c r="M325" s="664">
        <v>1</v>
      </c>
      <c r="N325" s="665">
        <v>193.91</v>
      </c>
    </row>
    <row r="326" spans="1:14" ht="14.4" customHeight="1" x14ac:dyDescent="0.3">
      <c r="A326" s="660" t="s">
        <v>577</v>
      </c>
      <c r="B326" s="661" t="s">
        <v>578</v>
      </c>
      <c r="C326" s="662" t="s">
        <v>582</v>
      </c>
      <c r="D326" s="663" t="s">
        <v>3249</v>
      </c>
      <c r="E326" s="662" t="s">
        <v>602</v>
      </c>
      <c r="F326" s="663" t="s">
        <v>3256</v>
      </c>
      <c r="G326" s="662" t="s">
        <v>628</v>
      </c>
      <c r="H326" s="662" t="s">
        <v>1677</v>
      </c>
      <c r="I326" s="662" t="s">
        <v>1677</v>
      </c>
      <c r="J326" s="662" t="s">
        <v>1678</v>
      </c>
      <c r="K326" s="662" t="s">
        <v>1679</v>
      </c>
      <c r="L326" s="664">
        <v>459.7999888234533</v>
      </c>
      <c r="M326" s="664">
        <v>83.019187399999979</v>
      </c>
      <c r="N326" s="665">
        <v>38172.221438652166</v>
      </c>
    </row>
    <row r="327" spans="1:14" ht="14.4" customHeight="1" x14ac:dyDescent="0.3">
      <c r="A327" s="660" t="s">
        <v>577</v>
      </c>
      <c r="B327" s="661" t="s">
        <v>578</v>
      </c>
      <c r="C327" s="662" t="s">
        <v>582</v>
      </c>
      <c r="D327" s="663" t="s">
        <v>3249</v>
      </c>
      <c r="E327" s="662" t="s">
        <v>602</v>
      </c>
      <c r="F327" s="663" t="s">
        <v>3256</v>
      </c>
      <c r="G327" s="662" t="s">
        <v>628</v>
      </c>
      <c r="H327" s="662" t="s">
        <v>1680</v>
      </c>
      <c r="I327" s="662" t="s">
        <v>1681</v>
      </c>
      <c r="J327" s="662" t="s">
        <v>1682</v>
      </c>
      <c r="K327" s="662" t="s">
        <v>1683</v>
      </c>
      <c r="L327" s="664">
        <v>47.099999999999994</v>
      </c>
      <c r="M327" s="664">
        <v>1</v>
      </c>
      <c r="N327" s="665">
        <v>47.099999999999994</v>
      </c>
    </row>
    <row r="328" spans="1:14" ht="14.4" customHeight="1" x14ac:dyDescent="0.3">
      <c r="A328" s="660" t="s">
        <v>577</v>
      </c>
      <c r="B328" s="661" t="s">
        <v>578</v>
      </c>
      <c r="C328" s="662" t="s">
        <v>582</v>
      </c>
      <c r="D328" s="663" t="s">
        <v>3249</v>
      </c>
      <c r="E328" s="662" t="s">
        <v>602</v>
      </c>
      <c r="F328" s="663" t="s">
        <v>3256</v>
      </c>
      <c r="G328" s="662" t="s">
        <v>1684</v>
      </c>
      <c r="H328" s="662" t="s">
        <v>1685</v>
      </c>
      <c r="I328" s="662" t="s">
        <v>1686</v>
      </c>
      <c r="J328" s="662" t="s">
        <v>1687</v>
      </c>
      <c r="K328" s="662" t="s">
        <v>1688</v>
      </c>
      <c r="L328" s="664">
        <v>104.11019578703309</v>
      </c>
      <c r="M328" s="664">
        <v>2</v>
      </c>
      <c r="N328" s="665">
        <v>208.22039157406618</v>
      </c>
    </row>
    <row r="329" spans="1:14" ht="14.4" customHeight="1" x14ac:dyDescent="0.3">
      <c r="A329" s="660" t="s">
        <v>577</v>
      </c>
      <c r="B329" s="661" t="s">
        <v>578</v>
      </c>
      <c r="C329" s="662" t="s">
        <v>582</v>
      </c>
      <c r="D329" s="663" t="s">
        <v>3249</v>
      </c>
      <c r="E329" s="662" t="s">
        <v>602</v>
      </c>
      <c r="F329" s="663" t="s">
        <v>3256</v>
      </c>
      <c r="G329" s="662" t="s">
        <v>1684</v>
      </c>
      <c r="H329" s="662" t="s">
        <v>1689</v>
      </c>
      <c r="I329" s="662" t="s">
        <v>1690</v>
      </c>
      <c r="J329" s="662" t="s">
        <v>1691</v>
      </c>
      <c r="K329" s="662" t="s">
        <v>1692</v>
      </c>
      <c r="L329" s="664">
        <v>144.84</v>
      </c>
      <c r="M329" s="664">
        <v>1</v>
      </c>
      <c r="N329" s="665">
        <v>144.84</v>
      </c>
    </row>
    <row r="330" spans="1:14" ht="14.4" customHeight="1" x14ac:dyDescent="0.3">
      <c r="A330" s="660" t="s">
        <v>577</v>
      </c>
      <c r="B330" s="661" t="s">
        <v>578</v>
      </c>
      <c r="C330" s="662" t="s">
        <v>582</v>
      </c>
      <c r="D330" s="663" t="s">
        <v>3249</v>
      </c>
      <c r="E330" s="662" t="s">
        <v>602</v>
      </c>
      <c r="F330" s="663" t="s">
        <v>3256</v>
      </c>
      <c r="G330" s="662" t="s">
        <v>1684</v>
      </c>
      <c r="H330" s="662" t="s">
        <v>1693</v>
      </c>
      <c r="I330" s="662" t="s">
        <v>1694</v>
      </c>
      <c r="J330" s="662" t="s">
        <v>1695</v>
      </c>
      <c r="K330" s="662" t="s">
        <v>1696</v>
      </c>
      <c r="L330" s="664">
        <v>34.749799844749525</v>
      </c>
      <c r="M330" s="664">
        <v>10</v>
      </c>
      <c r="N330" s="665">
        <v>347.49799844749526</v>
      </c>
    </row>
    <row r="331" spans="1:14" ht="14.4" customHeight="1" x14ac:dyDescent="0.3">
      <c r="A331" s="660" t="s">
        <v>577</v>
      </c>
      <c r="B331" s="661" t="s">
        <v>578</v>
      </c>
      <c r="C331" s="662" t="s">
        <v>582</v>
      </c>
      <c r="D331" s="663" t="s">
        <v>3249</v>
      </c>
      <c r="E331" s="662" t="s">
        <v>602</v>
      </c>
      <c r="F331" s="663" t="s">
        <v>3256</v>
      </c>
      <c r="G331" s="662" t="s">
        <v>1684</v>
      </c>
      <c r="H331" s="662" t="s">
        <v>1697</v>
      </c>
      <c r="I331" s="662" t="s">
        <v>1698</v>
      </c>
      <c r="J331" s="662" t="s">
        <v>1699</v>
      </c>
      <c r="K331" s="662" t="s">
        <v>1700</v>
      </c>
      <c r="L331" s="664">
        <v>105.16456971820151</v>
      </c>
      <c r="M331" s="664">
        <v>4</v>
      </c>
      <c r="N331" s="665">
        <v>420.65827887280602</v>
      </c>
    </row>
    <row r="332" spans="1:14" ht="14.4" customHeight="1" x14ac:dyDescent="0.3">
      <c r="A332" s="660" t="s">
        <v>577</v>
      </c>
      <c r="B332" s="661" t="s">
        <v>578</v>
      </c>
      <c r="C332" s="662" t="s">
        <v>582</v>
      </c>
      <c r="D332" s="663" t="s">
        <v>3249</v>
      </c>
      <c r="E332" s="662" t="s">
        <v>602</v>
      </c>
      <c r="F332" s="663" t="s">
        <v>3256</v>
      </c>
      <c r="G332" s="662" t="s">
        <v>1684</v>
      </c>
      <c r="H332" s="662" t="s">
        <v>1701</v>
      </c>
      <c r="I332" s="662" t="s">
        <v>1702</v>
      </c>
      <c r="J332" s="662" t="s">
        <v>1703</v>
      </c>
      <c r="K332" s="662" t="s">
        <v>1704</v>
      </c>
      <c r="L332" s="664">
        <v>45.189560959533019</v>
      </c>
      <c r="M332" s="664">
        <v>1</v>
      </c>
      <c r="N332" s="665">
        <v>45.189560959533019</v>
      </c>
    </row>
    <row r="333" spans="1:14" ht="14.4" customHeight="1" x14ac:dyDescent="0.3">
      <c r="A333" s="660" t="s">
        <v>577</v>
      </c>
      <c r="B333" s="661" t="s">
        <v>578</v>
      </c>
      <c r="C333" s="662" t="s">
        <v>582</v>
      </c>
      <c r="D333" s="663" t="s">
        <v>3249</v>
      </c>
      <c r="E333" s="662" t="s">
        <v>602</v>
      </c>
      <c r="F333" s="663" t="s">
        <v>3256</v>
      </c>
      <c r="G333" s="662" t="s">
        <v>1684</v>
      </c>
      <c r="H333" s="662" t="s">
        <v>1705</v>
      </c>
      <c r="I333" s="662" t="s">
        <v>1706</v>
      </c>
      <c r="J333" s="662" t="s">
        <v>1707</v>
      </c>
      <c r="K333" s="662" t="s">
        <v>1708</v>
      </c>
      <c r="L333" s="664">
        <v>98.694699031903497</v>
      </c>
      <c r="M333" s="664">
        <v>2</v>
      </c>
      <c r="N333" s="665">
        <v>197.38939806380699</v>
      </c>
    </row>
    <row r="334" spans="1:14" ht="14.4" customHeight="1" x14ac:dyDescent="0.3">
      <c r="A334" s="660" t="s">
        <v>577</v>
      </c>
      <c r="B334" s="661" t="s">
        <v>578</v>
      </c>
      <c r="C334" s="662" t="s">
        <v>582</v>
      </c>
      <c r="D334" s="663" t="s">
        <v>3249</v>
      </c>
      <c r="E334" s="662" t="s">
        <v>602</v>
      </c>
      <c r="F334" s="663" t="s">
        <v>3256</v>
      </c>
      <c r="G334" s="662" t="s">
        <v>1684</v>
      </c>
      <c r="H334" s="662" t="s">
        <v>1709</v>
      </c>
      <c r="I334" s="662" t="s">
        <v>1710</v>
      </c>
      <c r="J334" s="662" t="s">
        <v>1711</v>
      </c>
      <c r="K334" s="662" t="s">
        <v>1129</v>
      </c>
      <c r="L334" s="664">
        <v>47.5</v>
      </c>
      <c r="M334" s="664">
        <v>1</v>
      </c>
      <c r="N334" s="665">
        <v>47.5</v>
      </c>
    </row>
    <row r="335" spans="1:14" ht="14.4" customHeight="1" x14ac:dyDescent="0.3">
      <c r="A335" s="660" t="s">
        <v>577</v>
      </c>
      <c r="B335" s="661" t="s">
        <v>578</v>
      </c>
      <c r="C335" s="662" t="s">
        <v>582</v>
      </c>
      <c r="D335" s="663" t="s">
        <v>3249</v>
      </c>
      <c r="E335" s="662" t="s">
        <v>602</v>
      </c>
      <c r="F335" s="663" t="s">
        <v>3256</v>
      </c>
      <c r="G335" s="662" t="s">
        <v>1684</v>
      </c>
      <c r="H335" s="662" t="s">
        <v>1712</v>
      </c>
      <c r="I335" s="662" t="s">
        <v>1713</v>
      </c>
      <c r="J335" s="662" t="s">
        <v>1714</v>
      </c>
      <c r="K335" s="662" t="s">
        <v>1715</v>
      </c>
      <c r="L335" s="664">
        <v>721.19523959336016</v>
      </c>
      <c r="M335" s="664">
        <v>1</v>
      </c>
      <c r="N335" s="665">
        <v>721.19523959336016</v>
      </c>
    </row>
    <row r="336" spans="1:14" ht="14.4" customHeight="1" x14ac:dyDescent="0.3">
      <c r="A336" s="660" t="s">
        <v>577</v>
      </c>
      <c r="B336" s="661" t="s">
        <v>578</v>
      </c>
      <c r="C336" s="662" t="s">
        <v>582</v>
      </c>
      <c r="D336" s="663" t="s">
        <v>3249</v>
      </c>
      <c r="E336" s="662" t="s">
        <v>602</v>
      </c>
      <c r="F336" s="663" t="s">
        <v>3256</v>
      </c>
      <c r="G336" s="662" t="s">
        <v>1684</v>
      </c>
      <c r="H336" s="662" t="s">
        <v>1716</v>
      </c>
      <c r="I336" s="662" t="s">
        <v>1717</v>
      </c>
      <c r="J336" s="662" t="s">
        <v>1718</v>
      </c>
      <c r="K336" s="662" t="s">
        <v>1719</v>
      </c>
      <c r="L336" s="664">
        <v>38.520000000000003</v>
      </c>
      <c r="M336" s="664">
        <v>3</v>
      </c>
      <c r="N336" s="665">
        <v>115.56</v>
      </c>
    </row>
    <row r="337" spans="1:14" ht="14.4" customHeight="1" x14ac:dyDescent="0.3">
      <c r="A337" s="660" t="s">
        <v>577</v>
      </c>
      <c r="B337" s="661" t="s">
        <v>578</v>
      </c>
      <c r="C337" s="662" t="s">
        <v>582</v>
      </c>
      <c r="D337" s="663" t="s">
        <v>3249</v>
      </c>
      <c r="E337" s="662" t="s">
        <v>602</v>
      </c>
      <c r="F337" s="663" t="s">
        <v>3256</v>
      </c>
      <c r="G337" s="662" t="s">
        <v>1684</v>
      </c>
      <c r="H337" s="662" t="s">
        <v>1720</v>
      </c>
      <c r="I337" s="662" t="s">
        <v>1721</v>
      </c>
      <c r="J337" s="662" t="s">
        <v>1722</v>
      </c>
      <c r="K337" s="662" t="s">
        <v>1723</v>
      </c>
      <c r="L337" s="664">
        <v>58.669859053825789</v>
      </c>
      <c r="M337" s="664">
        <v>13</v>
      </c>
      <c r="N337" s="665">
        <v>762.70816769973521</v>
      </c>
    </row>
    <row r="338" spans="1:14" ht="14.4" customHeight="1" x14ac:dyDescent="0.3">
      <c r="A338" s="660" t="s">
        <v>577</v>
      </c>
      <c r="B338" s="661" t="s">
        <v>578</v>
      </c>
      <c r="C338" s="662" t="s">
        <v>582</v>
      </c>
      <c r="D338" s="663" t="s">
        <v>3249</v>
      </c>
      <c r="E338" s="662" t="s">
        <v>602</v>
      </c>
      <c r="F338" s="663" t="s">
        <v>3256</v>
      </c>
      <c r="G338" s="662" t="s">
        <v>1684</v>
      </c>
      <c r="H338" s="662" t="s">
        <v>1724</v>
      </c>
      <c r="I338" s="662" t="s">
        <v>1725</v>
      </c>
      <c r="J338" s="662" t="s">
        <v>1726</v>
      </c>
      <c r="K338" s="662" t="s">
        <v>1727</v>
      </c>
      <c r="L338" s="664">
        <v>56.21</v>
      </c>
      <c r="M338" s="664">
        <v>5</v>
      </c>
      <c r="N338" s="665">
        <v>281.05</v>
      </c>
    </row>
    <row r="339" spans="1:14" ht="14.4" customHeight="1" x14ac:dyDescent="0.3">
      <c r="A339" s="660" t="s">
        <v>577</v>
      </c>
      <c r="B339" s="661" t="s">
        <v>578</v>
      </c>
      <c r="C339" s="662" t="s">
        <v>582</v>
      </c>
      <c r="D339" s="663" t="s">
        <v>3249</v>
      </c>
      <c r="E339" s="662" t="s">
        <v>602</v>
      </c>
      <c r="F339" s="663" t="s">
        <v>3256</v>
      </c>
      <c r="G339" s="662" t="s">
        <v>1684</v>
      </c>
      <c r="H339" s="662" t="s">
        <v>1728</v>
      </c>
      <c r="I339" s="662" t="s">
        <v>1729</v>
      </c>
      <c r="J339" s="662" t="s">
        <v>1730</v>
      </c>
      <c r="K339" s="662" t="s">
        <v>1731</v>
      </c>
      <c r="L339" s="664">
        <v>107.83946023777877</v>
      </c>
      <c r="M339" s="664">
        <v>1</v>
      </c>
      <c r="N339" s="665">
        <v>107.83946023777877</v>
      </c>
    </row>
    <row r="340" spans="1:14" ht="14.4" customHeight="1" x14ac:dyDescent="0.3">
      <c r="A340" s="660" t="s">
        <v>577</v>
      </c>
      <c r="B340" s="661" t="s">
        <v>578</v>
      </c>
      <c r="C340" s="662" t="s">
        <v>582</v>
      </c>
      <c r="D340" s="663" t="s">
        <v>3249</v>
      </c>
      <c r="E340" s="662" t="s">
        <v>602</v>
      </c>
      <c r="F340" s="663" t="s">
        <v>3256</v>
      </c>
      <c r="G340" s="662" t="s">
        <v>1684</v>
      </c>
      <c r="H340" s="662" t="s">
        <v>1732</v>
      </c>
      <c r="I340" s="662" t="s">
        <v>1733</v>
      </c>
      <c r="J340" s="662" t="s">
        <v>1734</v>
      </c>
      <c r="K340" s="662" t="s">
        <v>1735</v>
      </c>
      <c r="L340" s="664">
        <v>59.305000000000007</v>
      </c>
      <c r="M340" s="664">
        <v>2</v>
      </c>
      <c r="N340" s="665">
        <v>118.61000000000001</v>
      </c>
    </row>
    <row r="341" spans="1:14" ht="14.4" customHeight="1" x14ac:dyDescent="0.3">
      <c r="A341" s="660" t="s">
        <v>577</v>
      </c>
      <c r="B341" s="661" t="s">
        <v>578</v>
      </c>
      <c r="C341" s="662" t="s">
        <v>582</v>
      </c>
      <c r="D341" s="663" t="s">
        <v>3249</v>
      </c>
      <c r="E341" s="662" t="s">
        <v>602</v>
      </c>
      <c r="F341" s="663" t="s">
        <v>3256</v>
      </c>
      <c r="G341" s="662" t="s">
        <v>1684</v>
      </c>
      <c r="H341" s="662" t="s">
        <v>1736</v>
      </c>
      <c r="I341" s="662" t="s">
        <v>1737</v>
      </c>
      <c r="J341" s="662" t="s">
        <v>1738</v>
      </c>
      <c r="K341" s="662" t="s">
        <v>1086</v>
      </c>
      <c r="L341" s="664">
        <v>46.217438049808301</v>
      </c>
      <c r="M341" s="664">
        <v>4</v>
      </c>
      <c r="N341" s="665">
        <v>184.8697521992332</v>
      </c>
    </row>
    <row r="342" spans="1:14" ht="14.4" customHeight="1" x14ac:dyDescent="0.3">
      <c r="A342" s="660" t="s">
        <v>577</v>
      </c>
      <c r="B342" s="661" t="s">
        <v>578</v>
      </c>
      <c r="C342" s="662" t="s">
        <v>582</v>
      </c>
      <c r="D342" s="663" t="s">
        <v>3249</v>
      </c>
      <c r="E342" s="662" t="s">
        <v>602</v>
      </c>
      <c r="F342" s="663" t="s">
        <v>3256</v>
      </c>
      <c r="G342" s="662" t="s">
        <v>1684</v>
      </c>
      <c r="H342" s="662" t="s">
        <v>1739</v>
      </c>
      <c r="I342" s="662" t="s">
        <v>1740</v>
      </c>
      <c r="J342" s="662" t="s">
        <v>1741</v>
      </c>
      <c r="K342" s="662" t="s">
        <v>1742</v>
      </c>
      <c r="L342" s="664">
        <v>52.749779112408774</v>
      </c>
      <c r="M342" s="664">
        <v>1</v>
      </c>
      <c r="N342" s="665">
        <v>52.749779112408774</v>
      </c>
    </row>
    <row r="343" spans="1:14" ht="14.4" customHeight="1" x14ac:dyDescent="0.3">
      <c r="A343" s="660" t="s">
        <v>577</v>
      </c>
      <c r="B343" s="661" t="s">
        <v>578</v>
      </c>
      <c r="C343" s="662" t="s">
        <v>582</v>
      </c>
      <c r="D343" s="663" t="s">
        <v>3249</v>
      </c>
      <c r="E343" s="662" t="s">
        <v>602</v>
      </c>
      <c r="F343" s="663" t="s">
        <v>3256</v>
      </c>
      <c r="G343" s="662" t="s">
        <v>1684</v>
      </c>
      <c r="H343" s="662" t="s">
        <v>1743</v>
      </c>
      <c r="I343" s="662" t="s">
        <v>1744</v>
      </c>
      <c r="J343" s="662" t="s">
        <v>1745</v>
      </c>
      <c r="K343" s="662" t="s">
        <v>1746</v>
      </c>
      <c r="L343" s="664">
        <v>73.580073179445009</v>
      </c>
      <c r="M343" s="664">
        <v>1</v>
      </c>
      <c r="N343" s="665">
        <v>73.580073179445009</v>
      </c>
    </row>
    <row r="344" spans="1:14" ht="14.4" customHeight="1" x14ac:dyDescent="0.3">
      <c r="A344" s="660" t="s">
        <v>577</v>
      </c>
      <c r="B344" s="661" t="s">
        <v>578</v>
      </c>
      <c r="C344" s="662" t="s">
        <v>582</v>
      </c>
      <c r="D344" s="663" t="s">
        <v>3249</v>
      </c>
      <c r="E344" s="662" t="s">
        <v>602</v>
      </c>
      <c r="F344" s="663" t="s">
        <v>3256</v>
      </c>
      <c r="G344" s="662" t="s">
        <v>1684</v>
      </c>
      <c r="H344" s="662" t="s">
        <v>1747</v>
      </c>
      <c r="I344" s="662" t="s">
        <v>1748</v>
      </c>
      <c r="J344" s="662" t="s">
        <v>1749</v>
      </c>
      <c r="K344" s="662" t="s">
        <v>1750</v>
      </c>
      <c r="L344" s="664">
        <v>3299.9958182983441</v>
      </c>
      <c r="M344" s="664">
        <v>5</v>
      </c>
      <c r="N344" s="665">
        <v>16499.979091491721</v>
      </c>
    </row>
    <row r="345" spans="1:14" ht="14.4" customHeight="1" x14ac:dyDescent="0.3">
      <c r="A345" s="660" t="s">
        <v>577</v>
      </c>
      <c r="B345" s="661" t="s">
        <v>578</v>
      </c>
      <c r="C345" s="662" t="s">
        <v>582</v>
      </c>
      <c r="D345" s="663" t="s">
        <v>3249</v>
      </c>
      <c r="E345" s="662" t="s">
        <v>602</v>
      </c>
      <c r="F345" s="663" t="s">
        <v>3256</v>
      </c>
      <c r="G345" s="662" t="s">
        <v>1684</v>
      </c>
      <c r="H345" s="662" t="s">
        <v>1751</v>
      </c>
      <c r="I345" s="662" t="s">
        <v>1752</v>
      </c>
      <c r="J345" s="662" t="s">
        <v>1753</v>
      </c>
      <c r="K345" s="662" t="s">
        <v>1754</v>
      </c>
      <c r="L345" s="664">
        <v>81.650000000000006</v>
      </c>
      <c r="M345" s="664">
        <v>1</v>
      </c>
      <c r="N345" s="665">
        <v>81.650000000000006</v>
      </c>
    </row>
    <row r="346" spans="1:14" ht="14.4" customHeight="1" x14ac:dyDescent="0.3">
      <c r="A346" s="660" t="s">
        <v>577</v>
      </c>
      <c r="B346" s="661" t="s">
        <v>578</v>
      </c>
      <c r="C346" s="662" t="s">
        <v>582</v>
      </c>
      <c r="D346" s="663" t="s">
        <v>3249</v>
      </c>
      <c r="E346" s="662" t="s">
        <v>602</v>
      </c>
      <c r="F346" s="663" t="s">
        <v>3256</v>
      </c>
      <c r="G346" s="662" t="s">
        <v>1684</v>
      </c>
      <c r="H346" s="662" t="s">
        <v>1755</v>
      </c>
      <c r="I346" s="662" t="s">
        <v>1756</v>
      </c>
      <c r="J346" s="662" t="s">
        <v>1757</v>
      </c>
      <c r="K346" s="662" t="s">
        <v>1758</v>
      </c>
      <c r="L346" s="664">
        <v>93.874972000179838</v>
      </c>
      <c r="M346" s="664">
        <v>4</v>
      </c>
      <c r="N346" s="665">
        <v>375.49988800071935</v>
      </c>
    </row>
    <row r="347" spans="1:14" ht="14.4" customHeight="1" x14ac:dyDescent="0.3">
      <c r="A347" s="660" t="s">
        <v>577</v>
      </c>
      <c r="B347" s="661" t="s">
        <v>578</v>
      </c>
      <c r="C347" s="662" t="s">
        <v>582</v>
      </c>
      <c r="D347" s="663" t="s">
        <v>3249</v>
      </c>
      <c r="E347" s="662" t="s">
        <v>602</v>
      </c>
      <c r="F347" s="663" t="s">
        <v>3256</v>
      </c>
      <c r="G347" s="662" t="s">
        <v>1684</v>
      </c>
      <c r="H347" s="662" t="s">
        <v>1759</v>
      </c>
      <c r="I347" s="662" t="s">
        <v>1760</v>
      </c>
      <c r="J347" s="662" t="s">
        <v>1757</v>
      </c>
      <c r="K347" s="662" t="s">
        <v>1761</v>
      </c>
      <c r="L347" s="664">
        <v>117.61964265643759</v>
      </c>
      <c r="M347" s="664">
        <v>2</v>
      </c>
      <c r="N347" s="665">
        <v>235.23928531287518</v>
      </c>
    </row>
    <row r="348" spans="1:14" ht="14.4" customHeight="1" x14ac:dyDescent="0.3">
      <c r="A348" s="660" t="s">
        <v>577</v>
      </c>
      <c r="B348" s="661" t="s">
        <v>578</v>
      </c>
      <c r="C348" s="662" t="s">
        <v>582</v>
      </c>
      <c r="D348" s="663" t="s">
        <v>3249</v>
      </c>
      <c r="E348" s="662" t="s">
        <v>602</v>
      </c>
      <c r="F348" s="663" t="s">
        <v>3256</v>
      </c>
      <c r="G348" s="662" t="s">
        <v>1684</v>
      </c>
      <c r="H348" s="662" t="s">
        <v>1762</v>
      </c>
      <c r="I348" s="662" t="s">
        <v>1763</v>
      </c>
      <c r="J348" s="662" t="s">
        <v>622</v>
      </c>
      <c r="K348" s="662" t="s">
        <v>1764</v>
      </c>
      <c r="L348" s="664">
        <v>1135.3768008109639</v>
      </c>
      <c r="M348" s="664">
        <v>8</v>
      </c>
      <c r="N348" s="665">
        <v>9083.0144064877113</v>
      </c>
    </row>
    <row r="349" spans="1:14" ht="14.4" customHeight="1" x14ac:dyDescent="0.3">
      <c r="A349" s="660" t="s">
        <v>577</v>
      </c>
      <c r="B349" s="661" t="s">
        <v>578</v>
      </c>
      <c r="C349" s="662" t="s">
        <v>582</v>
      </c>
      <c r="D349" s="663" t="s">
        <v>3249</v>
      </c>
      <c r="E349" s="662" t="s">
        <v>602</v>
      </c>
      <c r="F349" s="663" t="s">
        <v>3256</v>
      </c>
      <c r="G349" s="662" t="s">
        <v>1684</v>
      </c>
      <c r="H349" s="662" t="s">
        <v>1765</v>
      </c>
      <c r="I349" s="662" t="s">
        <v>1766</v>
      </c>
      <c r="J349" s="662" t="s">
        <v>622</v>
      </c>
      <c r="K349" s="662" t="s">
        <v>1767</v>
      </c>
      <c r="L349" s="664">
        <v>1514.5266762085132</v>
      </c>
      <c r="M349" s="664">
        <v>9</v>
      </c>
      <c r="N349" s="665">
        <v>13630.74008587662</v>
      </c>
    </row>
    <row r="350" spans="1:14" ht="14.4" customHeight="1" x14ac:dyDescent="0.3">
      <c r="A350" s="660" t="s">
        <v>577</v>
      </c>
      <c r="B350" s="661" t="s">
        <v>578</v>
      </c>
      <c r="C350" s="662" t="s">
        <v>582</v>
      </c>
      <c r="D350" s="663" t="s">
        <v>3249</v>
      </c>
      <c r="E350" s="662" t="s">
        <v>602</v>
      </c>
      <c r="F350" s="663" t="s">
        <v>3256</v>
      </c>
      <c r="G350" s="662" t="s">
        <v>1684</v>
      </c>
      <c r="H350" s="662" t="s">
        <v>1768</v>
      </c>
      <c r="I350" s="662" t="s">
        <v>1769</v>
      </c>
      <c r="J350" s="662" t="s">
        <v>622</v>
      </c>
      <c r="K350" s="662" t="s">
        <v>1770</v>
      </c>
      <c r="L350" s="664">
        <v>1908.5675489316388</v>
      </c>
      <c r="M350" s="664">
        <v>4</v>
      </c>
      <c r="N350" s="665">
        <v>7634.2701957265554</v>
      </c>
    </row>
    <row r="351" spans="1:14" ht="14.4" customHeight="1" x14ac:dyDescent="0.3">
      <c r="A351" s="660" t="s">
        <v>577</v>
      </c>
      <c r="B351" s="661" t="s">
        <v>578</v>
      </c>
      <c r="C351" s="662" t="s">
        <v>582</v>
      </c>
      <c r="D351" s="663" t="s">
        <v>3249</v>
      </c>
      <c r="E351" s="662" t="s">
        <v>602</v>
      </c>
      <c r="F351" s="663" t="s">
        <v>3256</v>
      </c>
      <c r="G351" s="662" t="s">
        <v>1684</v>
      </c>
      <c r="H351" s="662" t="s">
        <v>1771</v>
      </c>
      <c r="I351" s="662" t="s">
        <v>1772</v>
      </c>
      <c r="J351" s="662" t="s">
        <v>1773</v>
      </c>
      <c r="K351" s="662" t="s">
        <v>1774</v>
      </c>
      <c r="L351" s="664">
        <v>326.4642956847311</v>
      </c>
      <c r="M351" s="664">
        <v>4</v>
      </c>
      <c r="N351" s="665">
        <v>1305.8571827389244</v>
      </c>
    </row>
    <row r="352" spans="1:14" ht="14.4" customHeight="1" x14ac:dyDescent="0.3">
      <c r="A352" s="660" t="s">
        <v>577</v>
      </c>
      <c r="B352" s="661" t="s">
        <v>578</v>
      </c>
      <c r="C352" s="662" t="s">
        <v>582</v>
      </c>
      <c r="D352" s="663" t="s">
        <v>3249</v>
      </c>
      <c r="E352" s="662" t="s">
        <v>602</v>
      </c>
      <c r="F352" s="663" t="s">
        <v>3256</v>
      </c>
      <c r="G352" s="662" t="s">
        <v>1684</v>
      </c>
      <c r="H352" s="662" t="s">
        <v>1775</v>
      </c>
      <c r="I352" s="662" t="s">
        <v>1775</v>
      </c>
      <c r="J352" s="662" t="s">
        <v>1776</v>
      </c>
      <c r="K352" s="662" t="s">
        <v>942</v>
      </c>
      <c r="L352" s="664">
        <v>101.90000000000003</v>
      </c>
      <c r="M352" s="664">
        <v>1</v>
      </c>
      <c r="N352" s="665">
        <v>101.90000000000003</v>
      </c>
    </row>
    <row r="353" spans="1:14" ht="14.4" customHeight="1" x14ac:dyDescent="0.3">
      <c r="A353" s="660" t="s">
        <v>577</v>
      </c>
      <c r="B353" s="661" t="s">
        <v>578</v>
      </c>
      <c r="C353" s="662" t="s">
        <v>582</v>
      </c>
      <c r="D353" s="663" t="s">
        <v>3249</v>
      </c>
      <c r="E353" s="662" t="s">
        <v>602</v>
      </c>
      <c r="F353" s="663" t="s">
        <v>3256</v>
      </c>
      <c r="G353" s="662" t="s">
        <v>1684</v>
      </c>
      <c r="H353" s="662" t="s">
        <v>1777</v>
      </c>
      <c r="I353" s="662" t="s">
        <v>1778</v>
      </c>
      <c r="J353" s="662" t="s">
        <v>1779</v>
      </c>
      <c r="K353" s="662" t="s">
        <v>1780</v>
      </c>
      <c r="L353" s="664">
        <v>46.480759329421424</v>
      </c>
      <c r="M353" s="664">
        <v>11</v>
      </c>
      <c r="N353" s="665">
        <v>511.28835262363566</v>
      </c>
    </row>
    <row r="354" spans="1:14" ht="14.4" customHeight="1" x14ac:dyDescent="0.3">
      <c r="A354" s="660" t="s">
        <v>577</v>
      </c>
      <c r="B354" s="661" t="s">
        <v>578</v>
      </c>
      <c r="C354" s="662" t="s">
        <v>582</v>
      </c>
      <c r="D354" s="663" t="s">
        <v>3249</v>
      </c>
      <c r="E354" s="662" t="s">
        <v>602</v>
      </c>
      <c r="F354" s="663" t="s">
        <v>3256</v>
      </c>
      <c r="G354" s="662" t="s">
        <v>1684</v>
      </c>
      <c r="H354" s="662" t="s">
        <v>1781</v>
      </c>
      <c r="I354" s="662" t="s">
        <v>1782</v>
      </c>
      <c r="J354" s="662" t="s">
        <v>1783</v>
      </c>
      <c r="K354" s="662" t="s">
        <v>1784</v>
      </c>
      <c r="L354" s="664">
        <v>45.879962153894795</v>
      </c>
      <c r="M354" s="664">
        <v>5</v>
      </c>
      <c r="N354" s="665">
        <v>229.39981076947396</v>
      </c>
    </row>
    <row r="355" spans="1:14" ht="14.4" customHeight="1" x14ac:dyDescent="0.3">
      <c r="A355" s="660" t="s">
        <v>577</v>
      </c>
      <c r="B355" s="661" t="s">
        <v>578</v>
      </c>
      <c r="C355" s="662" t="s">
        <v>582</v>
      </c>
      <c r="D355" s="663" t="s">
        <v>3249</v>
      </c>
      <c r="E355" s="662" t="s">
        <v>602</v>
      </c>
      <c r="F355" s="663" t="s">
        <v>3256</v>
      </c>
      <c r="G355" s="662" t="s">
        <v>1684</v>
      </c>
      <c r="H355" s="662" t="s">
        <v>1785</v>
      </c>
      <c r="I355" s="662" t="s">
        <v>1786</v>
      </c>
      <c r="J355" s="662" t="s">
        <v>1787</v>
      </c>
      <c r="K355" s="662" t="s">
        <v>1788</v>
      </c>
      <c r="L355" s="664">
        <v>44.119878398485135</v>
      </c>
      <c r="M355" s="664">
        <v>1</v>
      </c>
      <c r="N355" s="665">
        <v>44.119878398485135</v>
      </c>
    </row>
    <row r="356" spans="1:14" ht="14.4" customHeight="1" x14ac:dyDescent="0.3">
      <c r="A356" s="660" t="s">
        <v>577</v>
      </c>
      <c r="B356" s="661" t="s">
        <v>578</v>
      </c>
      <c r="C356" s="662" t="s">
        <v>582</v>
      </c>
      <c r="D356" s="663" t="s">
        <v>3249</v>
      </c>
      <c r="E356" s="662" t="s">
        <v>602</v>
      </c>
      <c r="F356" s="663" t="s">
        <v>3256</v>
      </c>
      <c r="G356" s="662" t="s">
        <v>1684</v>
      </c>
      <c r="H356" s="662" t="s">
        <v>1789</v>
      </c>
      <c r="I356" s="662" t="s">
        <v>1790</v>
      </c>
      <c r="J356" s="662" t="s">
        <v>1791</v>
      </c>
      <c r="K356" s="662" t="s">
        <v>1792</v>
      </c>
      <c r="L356" s="664">
        <v>88.430000000000035</v>
      </c>
      <c r="M356" s="664">
        <v>1</v>
      </c>
      <c r="N356" s="665">
        <v>88.430000000000035</v>
      </c>
    </row>
    <row r="357" spans="1:14" ht="14.4" customHeight="1" x14ac:dyDescent="0.3">
      <c r="A357" s="660" t="s">
        <v>577</v>
      </c>
      <c r="B357" s="661" t="s">
        <v>578</v>
      </c>
      <c r="C357" s="662" t="s">
        <v>582</v>
      </c>
      <c r="D357" s="663" t="s">
        <v>3249</v>
      </c>
      <c r="E357" s="662" t="s">
        <v>602</v>
      </c>
      <c r="F357" s="663" t="s">
        <v>3256</v>
      </c>
      <c r="G357" s="662" t="s">
        <v>1684</v>
      </c>
      <c r="H357" s="662" t="s">
        <v>1793</v>
      </c>
      <c r="I357" s="662" t="s">
        <v>1794</v>
      </c>
      <c r="J357" s="662" t="s">
        <v>1779</v>
      </c>
      <c r="K357" s="662" t="s">
        <v>891</v>
      </c>
      <c r="L357" s="664">
        <v>101.11</v>
      </c>
      <c r="M357" s="664">
        <v>1</v>
      </c>
      <c r="N357" s="665">
        <v>101.11</v>
      </c>
    </row>
    <row r="358" spans="1:14" ht="14.4" customHeight="1" x14ac:dyDescent="0.3">
      <c r="A358" s="660" t="s">
        <v>577</v>
      </c>
      <c r="B358" s="661" t="s">
        <v>578</v>
      </c>
      <c r="C358" s="662" t="s">
        <v>582</v>
      </c>
      <c r="D358" s="663" t="s">
        <v>3249</v>
      </c>
      <c r="E358" s="662" t="s">
        <v>602</v>
      </c>
      <c r="F358" s="663" t="s">
        <v>3256</v>
      </c>
      <c r="G358" s="662" t="s">
        <v>1684</v>
      </c>
      <c r="H358" s="662" t="s">
        <v>1795</v>
      </c>
      <c r="I358" s="662" t="s">
        <v>1796</v>
      </c>
      <c r="J358" s="662" t="s">
        <v>1797</v>
      </c>
      <c r="K358" s="662" t="s">
        <v>1742</v>
      </c>
      <c r="L358" s="664">
        <v>166.09</v>
      </c>
      <c r="M358" s="664">
        <v>1</v>
      </c>
      <c r="N358" s="665">
        <v>166.09</v>
      </c>
    </row>
    <row r="359" spans="1:14" ht="14.4" customHeight="1" x14ac:dyDescent="0.3">
      <c r="A359" s="660" t="s">
        <v>577</v>
      </c>
      <c r="B359" s="661" t="s">
        <v>578</v>
      </c>
      <c r="C359" s="662" t="s">
        <v>582</v>
      </c>
      <c r="D359" s="663" t="s">
        <v>3249</v>
      </c>
      <c r="E359" s="662" t="s">
        <v>602</v>
      </c>
      <c r="F359" s="663" t="s">
        <v>3256</v>
      </c>
      <c r="G359" s="662" t="s">
        <v>1684</v>
      </c>
      <c r="H359" s="662" t="s">
        <v>1798</v>
      </c>
      <c r="I359" s="662" t="s">
        <v>1799</v>
      </c>
      <c r="J359" s="662" t="s">
        <v>1800</v>
      </c>
      <c r="K359" s="662" t="s">
        <v>1129</v>
      </c>
      <c r="L359" s="664">
        <v>116.15997843906986</v>
      </c>
      <c r="M359" s="664">
        <v>1</v>
      </c>
      <c r="N359" s="665">
        <v>116.15997843906986</v>
      </c>
    </row>
    <row r="360" spans="1:14" ht="14.4" customHeight="1" x14ac:dyDescent="0.3">
      <c r="A360" s="660" t="s">
        <v>577</v>
      </c>
      <c r="B360" s="661" t="s">
        <v>578</v>
      </c>
      <c r="C360" s="662" t="s">
        <v>582</v>
      </c>
      <c r="D360" s="663" t="s">
        <v>3249</v>
      </c>
      <c r="E360" s="662" t="s">
        <v>602</v>
      </c>
      <c r="F360" s="663" t="s">
        <v>3256</v>
      </c>
      <c r="G360" s="662" t="s">
        <v>1684</v>
      </c>
      <c r="H360" s="662" t="s">
        <v>1801</v>
      </c>
      <c r="I360" s="662" t="s">
        <v>1802</v>
      </c>
      <c r="J360" s="662" t="s">
        <v>1803</v>
      </c>
      <c r="K360" s="662" t="s">
        <v>1804</v>
      </c>
      <c r="L360" s="664">
        <v>30.589914924091513</v>
      </c>
      <c r="M360" s="664">
        <v>1</v>
      </c>
      <c r="N360" s="665">
        <v>30.589914924091513</v>
      </c>
    </row>
    <row r="361" spans="1:14" ht="14.4" customHeight="1" x14ac:dyDescent="0.3">
      <c r="A361" s="660" t="s">
        <v>577</v>
      </c>
      <c r="B361" s="661" t="s">
        <v>578</v>
      </c>
      <c r="C361" s="662" t="s">
        <v>582</v>
      </c>
      <c r="D361" s="663" t="s">
        <v>3249</v>
      </c>
      <c r="E361" s="662" t="s">
        <v>602</v>
      </c>
      <c r="F361" s="663" t="s">
        <v>3256</v>
      </c>
      <c r="G361" s="662" t="s">
        <v>1684</v>
      </c>
      <c r="H361" s="662" t="s">
        <v>1805</v>
      </c>
      <c r="I361" s="662" t="s">
        <v>1806</v>
      </c>
      <c r="J361" s="662" t="s">
        <v>1807</v>
      </c>
      <c r="K361" s="662" t="s">
        <v>1808</v>
      </c>
      <c r="L361" s="664">
        <v>50.56</v>
      </c>
      <c r="M361" s="664">
        <v>1</v>
      </c>
      <c r="N361" s="665">
        <v>50.56</v>
      </c>
    </row>
    <row r="362" spans="1:14" ht="14.4" customHeight="1" x14ac:dyDescent="0.3">
      <c r="A362" s="660" t="s">
        <v>577</v>
      </c>
      <c r="B362" s="661" t="s">
        <v>578</v>
      </c>
      <c r="C362" s="662" t="s">
        <v>582</v>
      </c>
      <c r="D362" s="663" t="s">
        <v>3249</v>
      </c>
      <c r="E362" s="662" t="s">
        <v>602</v>
      </c>
      <c r="F362" s="663" t="s">
        <v>3256</v>
      </c>
      <c r="G362" s="662" t="s">
        <v>1684</v>
      </c>
      <c r="H362" s="662" t="s">
        <v>1809</v>
      </c>
      <c r="I362" s="662" t="s">
        <v>1810</v>
      </c>
      <c r="J362" s="662" t="s">
        <v>1699</v>
      </c>
      <c r="K362" s="662" t="s">
        <v>1811</v>
      </c>
      <c r="L362" s="664">
        <v>61.474914604257272</v>
      </c>
      <c r="M362" s="664">
        <v>4</v>
      </c>
      <c r="N362" s="665">
        <v>245.89965841702909</v>
      </c>
    </row>
    <row r="363" spans="1:14" ht="14.4" customHeight="1" x14ac:dyDescent="0.3">
      <c r="A363" s="660" t="s">
        <v>577</v>
      </c>
      <c r="B363" s="661" t="s">
        <v>578</v>
      </c>
      <c r="C363" s="662" t="s">
        <v>582</v>
      </c>
      <c r="D363" s="663" t="s">
        <v>3249</v>
      </c>
      <c r="E363" s="662" t="s">
        <v>602</v>
      </c>
      <c r="F363" s="663" t="s">
        <v>3256</v>
      </c>
      <c r="G363" s="662" t="s">
        <v>1684</v>
      </c>
      <c r="H363" s="662" t="s">
        <v>1812</v>
      </c>
      <c r="I363" s="662" t="s">
        <v>1813</v>
      </c>
      <c r="J363" s="662" t="s">
        <v>1814</v>
      </c>
      <c r="K363" s="662" t="s">
        <v>1815</v>
      </c>
      <c r="L363" s="664">
        <v>49.865587308572699</v>
      </c>
      <c r="M363" s="664">
        <v>7</v>
      </c>
      <c r="N363" s="665">
        <v>349.05911116000891</v>
      </c>
    </row>
    <row r="364" spans="1:14" ht="14.4" customHeight="1" x14ac:dyDescent="0.3">
      <c r="A364" s="660" t="s">
        <v>577</v>
      </c>
      <c r="B364" s="661" t="s">
        <v>578</v>
      </c>
      <c r="C364" s="662" t="s">
        <v>582</v>
      </c>
      <c r="D364" s="663" t="s">
        <v>3249</v>
      </c>
      <c r="E364" s="662" t="s">
        <v>602</v>
      </c>
      <c r="F364" s="663" t="s">
        <v>3256</v>
      </c>
      <c r="G364" s="662" t="s">
        <v>1684</v>
      </c>
      <c r="H364" s="662" t="s">
        <v>1816</v>
      </c>
      <c r="I364" s="662" t="s">
        <v>1817</v>
      </c>
      <c r="J364" s="662" t="s">
        <v>1818</v>
      </c>
      <c r="K364" s="662" t="s">
        <v>1819</v>
      </c>
      <c r="L364" s="664">
        <v>250.10999999999987</v>
      </c>
      <c r="M364" s="664">
        <v>1</v>
      </c>
      <c r="N364" s="665">
        <v>250.10999999999987</v>
      </c>
    </row>
    <row r="365" spans="1:14" ht="14.4" customHeight="1" x14ac:dyDescent="0.3">
      <c r="A365" s="660" t="s">
        <v>577</v>
      </c>
      <c r="B365" s="661" t="s">
        <v>578</v>
      </c>
      <c r="C365" s="662" t="s">
        <v>582</v>
      </c>
      <c r="D365" s="663" t="s">
        <v>3249</v>
      </c>
      <c r="E365" s="662" t="s">
        <v>602</v>
      </c>
      <c r="F365" s="663" t="s">
        <v>3256</v>
      </c>
      <c r="G365" s="662" t="s">
        <v>1684</v>
      </c>
      <c r="H365" s="662" t="s">
        <v>1820</v>
      </c>
      <c r="I365" s="662" t="s">
        <v>1821</v>
      </c>
      <c r="J365" s="662" t="s">
        <v>1730</v>
      </c>
      <c r="K365" s="662" t="s">
        <v>1822</v>
      </c>
      <c r="L365" s="664">
        <v>72.152082321654746</v>
      </c>
      <c r="M365" s="664">
        <v>23</v>
      </c>
      <c r="N365" s="665">
        <v>1659.4978933980592</v>
      </c>
    </row>
    <row r="366" spans="1:14" ht="14.4" customHeight="1" x14ac:dyDescent="0.3">
      <c r="A366" s="660" t="s">
        <v>577</v>
      </c>
      <c r="B366" s="661" t="s">
        <v>578</v>
      </c>
      <c r="C366" s="662" t="s">
        <v>582</v>
      </c>
      <c r="D366" s="663" t="s">
        <v>3249</v>
      </c>
      <c r="E366" s="662" t="s">
        <v>602</v>
      </c>
      <c r="F366" s="663" t="s">
        <v>3256</v>
      </c>
      <c r="G366" s="662" t="s">
        <v>1684</v>
      </c>
      <c r="H366" s="662" t="s">
        <v>1823</v>
      </c>
      <c r="I366" s="662" t="s">
        <v>1824</v>
      </c>
      <c r="J366" s="662" t="s">
        <v>1825</v>
      </c>
      <c r="K366" s="662" t="s">
        <v>1826</v>
      </c>
      <c r="L366" s="664">
        <v>67.847716512798698</v>
      </c>
      <c r="M366" s="664">
        <v>72</v>
      </c>
      <c r="N366" s="665">
        <v>4885.0355889215061</v>
      </c>
    </row>
    <row r="367" spans="1:14" ht="14.4" customHeight="1" x14ac:dyDescent="0.3">
      <c r="A367" s="660" t="s">
        <v>577</v>
      </c>
      <c r="B367" s="661" t="s">
        <v>578</v>
      </c>
      <c r="C367" s="662" t="s">
        <v>582</v>
      </c>
      <c r="D367" s="663" t="s">
        <v>3249</v>
      </c>
      <c r="E367" s="662" t="s">
        <v>602</v>
      </c>
      <c r="F367" s="663" t="s">
        <v>3256</v>
      </c>
      <c r="G367" s="662" t="s">
        <v>1684</v>
      </c>
      <c r="H367" s="662" t="s">
        <v>1827</v>
      </c>
      <c r="I367" s="662" t="s">
        <v>1828</v>
      </c>
      <c r="J367" s="662" t="s">
        <v>1829</v>
      </c>
      <c r="K367" s="662" t="s">
        <v>1830</v>
      </c>
      <c r="L367" s="664">
        <v>0</v>
      </c>
      <c r="M367" s="664">
        <v>0</v>
      </c>
      <c r="N367" s="665">
        <v>0</v>
      </c>
    </row>
    <row r="368" spans="1:14" ht="14.4" customHeight="1" x14ac:dyDescent="0.3">
      <c r="A368" s="660" t="s">
        <v>577</v>
      </c>
      <c r="B368" s="661" t="s">
        <v>578</v>
      </c>
      <c r="C368" s="662" t="s">
        <v>582</v>
      </c>
      <c r="D368" s="663" t="s">
        <v>3249</v>
      </c>
      <c r="E368" s="662" t="s">
        <v>602</v>
      </c>
      <c r="F368" s="663" t="s">
        <v>3256</v>
      </c>
      <c r="G368" s="662" t="s">
        <v>1684</v>
      </c>
      <c r="H368" s="662" t="s">
        <v>1831</v>
      </c>
      <c r="I368" s="662" t="s">
        <v>1832</v>
      </c>
      <c r="J368" s="662" t="s">
        <v>1833</v>
      </c>
      <c r="K368" s="662" t="s">
        <v>942</v>
      </c>
      <c r="L368" s="664">
        <v>115.5</v>
      </c>
      <c r="M368" s="664">
        <v>1</v>
      </c>
      <c r="N368" s="665">
        <v>115.5</v>
      </c>
    </row>
    <row r="369" spans="1:14" ht="14.4" customHeight="1" x14ac:dyDescent="0.3">
      <c r="A369" s="660" t="s">
        <v>577</v>
      </c>
      <c r="B369" s="661" t="s">
        <v>578</v>
      </c>
      <c r="C369" s="662" t="s">
        <v>582</v>
      </c>
      <c r="D369" s="663" t="s">
        <v>3249</v>
      </c>
      <c r="E369" s="662" t="s">
        <v>602</v>
      </c>
      <c r="F369" s="663" t="s">
        <v>3256</v>
      </c>
      <c r="G369" s="662" t="s">
        <v>1684</v>
      </c>
      <c r="H369" s="662" t="s">
        <v>1834</v>
      </c>
      <c r="I369" s="662" t="s">
        <v>1835</v>
      </c>
      <c r="J369" s="662" t="s">
        <v>1836</v>
      </c>
      <c r="K369" s="662" t="s">
        <v>942</v>
      </c>
      <c r="L369" s="664">
        <v>157.44499999999999</v>
      </c>
      <c r="M369" s="664">
        <v>2</v>
      </c>
      <c r="N369" s="665">
        <v>314.89</v>
      </c>
    </row>
    <row r="370" spans="1:14" ht="14.4" customHeight="1" x14ac:dyDescent="0.3">
      <c r="A370" s="660" t="s">
        <v>577</v>
      </c>
      <c r="B370" s="661" t="s">
        <v>578</v>
      </c>
      <c r="C370" s="662" t="s">
        <v>582</v>
      </c>
      <c r="D370" s="663" t="s">
        <v>3249</v>
      </c>
      <c r="E370" s="662" t="s">
        <v>602</v>
      </c>
      <c r="F370" s="663" t="s">
        <v>3256</v>
      </c>
      <c r="G370" s="662" t="s">
        <v>1684</v>
      </c>
      <c r="H370" s="662" t="s">
        <v>1837</v>
      </c>
      <c r="I370" s="662" t="s">
        <v>1838</v>
      </c>
      <c r="J370" s="662" t="s">
        <v>1839</v>
      </c>
      <c r="K370" s="662" t="s">
        <v>1742</v>
      </c>
      <c r="L370" s="664">
        <v>99.138985443320379</v>
      </c>
      <c r="M370" s="664">
        <v>1</v>
      </c>
      <c r="N370" s="665">
        <v>99.138985443320379</v>
      </c>
    </row>
    <row r="371" spans="1:14" ht="14.4" customHeight="1" x14ac:dyDescent="0.3">
      <c r="A371" s="660" t="s">
        <v>577</v>
      </c>
      <c r="B371" s="661" t="s">
        <v>578</v>
      </c>
      <c r="C371" s="662" t="s">
        <v>582</v>
      </c>
      <c r="D371" s="663" t="s">
        <v>3249</v>
      </c>
      <c r="E371" s="662" t="s">
        <v>602</v>
      </c>
      <c r="F371" s="663" t="s">
        <v>3256</v>
      </c>
      <c r="G371" s="662" t="s">
        <v>1684</v>
      </c>
      <c r="H371" s="662" t="s">
        <v>1840</v>
      </c>
      <c r="I371" s="662" t="s">
        <v>1841</v>
      </c>
      <c r="J371" s="662" t="s">
        <v>1842</v>
      </c>
      <c r="K371" s="662" t="s">
        <v>1172</v>
      </c>
      <c r="L371" s="664">
        <v>39.79</v>
      </c>
      <c r="M371" s="664">
        <v>1</v>
      </c>
      <c r="N371" s="665">
        <v>39.79</v>
      </c>
    </row>
    <row r="372" spans="1:14" ht="14.4" customHeight="1" x14ac:dyDescent="0.3">
      <c r="A372" s="660" t="s">
        <v>577</v>
      </c>
      <c r="B372" s="661" t="s">
        <v>578</v>
      </c>
      <c r="C372" s="662" t="s">
        <v>582</v>
      </c>
      <c r="D372" s="663" t="s">
        <v>3249</v>
      </c>
      <c r="E372" s="662" t="s">
        <v>602</v>
      </c>
      <c r="F372" s="663" t="s">
        <v>3256</v>
      </c>
      <c r="G372" s="662" t="s">
        <v>1684</v>
      </c>
      <c r="H372" s="662" t="s">
        <v>1843</v>
      </c>
      <c r="I372" s="662" t="s">
        <v>1844</v>
      </c>
      <c r="J372" s="662" t="s">
        <v>1845</v>
      </c>
      <c r="K372" s="662" t="s">
        <v>1846</v>
      </c>
      <c r="L372" s="664">
        <v>504.81999999999988</v>
      </c>
      <c r="M372" s="664">
        <v>1</v>
      </c>
      <c r="N372" s="665">
        <v>504.81999999999988</v>
      </c>
    </row>
    <row r="373" spans="1:14" ht="14.4" customHeight="1" x14ac:dyDescent="0.3">
      <c r="A373" s="660" t="s">
        <v>577</v>
      </c>
      <c r="B373" s="661" t="s">
        <v>578</v>
      </c>
      <c r="C373" s="662" t="s">
        <v>582</v>
      </c>
      <c r="D373" s="663" t="s">
        <v>3249</v>
      </c>
      <c r="E373" s="662" t="s">
        <v>602</v>
      </c>
      <c r="F373" s="663" t="s">
        <v>3256</v>
      </c>
      <c r="G373" s="662" t="s">
        <v>1684</v>
      </c>
      <c r="H373" s="662" t="s">
        <v>1847</v>
      </c>
      <c r="I373" s="662" t="s">
        <v>1848</v>
      </c>
      <c r="J373" s="662" t="s">
        <v>1849</v>
      </c>
      <c r="K373" s="662" t="s">
        <v>1850</v>
      </c>
      <c r="L373" s="664">
        <v>363.97790031452331</v>
      </c>
      <c r="M373" s="664">
        <v>49</v>
      </c>
      <c r="N373" s="665">
        <v>17834.917115411641</v>
      </c>
    </row>
    <row r="374" spans="1:14" ht="14.4" customHeight="1" x14ac:dyDescent="0.3">
      <c r="A374" s="660" t="s">
        <v>577</v>
      </c>
      <c r="B374" s="661" t="s">
        <v>578</v>
      </c>
      <c r="C374" s="662" t="s">
        <v>582</v>
      </c>
      <c r="D374" s="663" t="s">
        <v>3249</v>
      </c>
      <c r="E374" s="662" t="s">
        <v>602</v>
      </c>
      <c r="F374" s="663" t="s">
        <v>3256</v>
      </c>
      <c r="G374" s="662" t="s">
        <v>1684</v>
      </c>
      <c r="H374" s="662" t="s">
        <v>1851</v>
      </c>
      <c r="I374" s="662" t="s">
        <v>1852</v>
      </c>
      <c r="J374" s="662" t="s">
        <v>1779</v>
      </c>
      <c r="K374" s="662" t="s">
        <v>1853</v>
      </c>
      <c r="L374" s="664">
        <v>61.036845706792221</v>
      </c>
      <c r="M374" s="664">
        <v>13</v>
      </c>
      <c r="N374" s="665">
        <v>793.47899418829888</v>
      </c>
    </row>
    <row r="375" spans="1:14" ht="14.4" customHeight="1" x14ac:dyDescent="0.3">
      <c r="A375" s="660" t="s">
        <v>577</v>
      </c>
      <c r="B375" s="661" t="s">
        <v>578</v>
      </c>
      <c r="C375" s="662" t="s">
        <v>582</v>
      </c>
      <c r="D375" s="663" t="s">
        <v>3249</v>
      </c>
      <c r="E375" s="662" t="s">
        <v>602</v>
      </c>
      <c r="F375" s="663" t="s">
        <v>3256</v>
      </c>
      <c r="G375" s="662" t="s">
        <v>1684</v>
      </c>
      <c r="H375" s="662" t="s">
        <v>1854</v>
      </c>
      <c r="I375" s="662" t="s">
        <v>1855</v>
      </c>
      <c r="J375" s="662" t="s">
        <v>1856</v>
      </c>
      <c r="K375" s="662" t="s">
        <v>1857</v>
      </c>
      <c r="L375" s="664">
        <v>103.44000000000001</v>
      </c>
      <c r="M375" s="664">
        <v>2</v>
      </c>
      <c r="N375" s="665">
        <v>206.88000000000002</v>
      </c>
    </row>
    <row r="376" spans="1:14" ht="14.4" customHeight="1" x14ac:dyDescent="0.3">
      <c r="A376" s="660" t="s">
        <v>577</v>
      </c>
      <c r="B376" s="661" t="s">
        <v>578</v>
      </c>
      <c r="C376" s="662" t="s">
        <v>582</v>
      </c>
      <c r="D376" s="663" t="s">
        <v>3249</v>
      </c>
      <c r="E376" s="662" t="s">
        <v>602</v>
      </c>
      <c r="F376" s="663" t="s">
        <v>3256</v>
      </c>
      <c r="G376" s="662" t="s">
        <v>1684</v>
      </c>
      <c r="H376" s="662" t="s">
        <v>1858</v>
      </c>
      <c r="I376" s="662" t="s">
        <v>1859</v>
      </c>
      <c r="J376" s="662" t="s">
        <v>1860</v>
      </c>
      <c r="K376" s="662" t="s">
        <v>1861</v>
      </c>
      <c r="L376" s="664">
        <v>29.589999999999979</v>
      </c>
      <c r="M376" s="664">
        <v>2</v>
      </c>
      <c r="N376" s="665">
        <v>59.179999999999957</v>
      </c>
    </row>
    <row r="377" spans="1:14" ht="14.4" customHeight="1" x14ac:dyDescent="0.3">
      <c r="A377" s="660" t="s">
        <v>577</v>
      </c>
      <c r="B377" s="661" t="s">
        <v>578</v>
      </c>
      <c r="C377" s="662" t="s">
        <v>582</v>
      </c>
      <c r="D377" s="663" t="s">
        <v>3249</v>
      </c>
      <c r="E377" s="662" t="s">
        <v>602</v>
      </c>
      <c r="F377" s="663" t="s">
        <v>3256</v>
      </c>
      <c r="G377" s="662" t="s">
        <v>1684</v>
      </c>
      <c r="H377" s="662" t="s">
        <v>1862</v>
      </c>
      <c r="I377" s="662" t="s">
        <v>1863</v>
      </c>
      <c r="J377" s="662" t="s">
        <v>1864</v>
      </c>
      <c r="K377" s="662" t="s">
        <v>1865</v>
      </c>
      <c r="L377" s="664">
        <v>92.53</v>
      </c>
      <c r="M377" s="664">
        <v>1</v>
      </c>
      <c r="N377" s="665">
        <v>92.53</v>
      </c>
    </row>
    <row r="378" spans="1:14" ht="14.4" customHeight="1" x14ac:dyDescent="0.3">
      <c r="A378" s="660" t="s">
        <v>577</v>
      </c>
      <c r="B378" s="661" t="s">
        <v>578</v>
      </c>
      <c r="C378" s="662" t="s">
        <v>582</v>
      </c>
      <c r="D378" s="663" t="s">
        <v>3249</v>
      </c>
      <c r="E378" s="662" t="s">
        <v>602</v>
      </c>
      <c r="F378" s="663" t="s">
        <v>3256</v>
      </c>
      <c r="G378" s="662" t="s">
        <v>1684</v>
      </c>
      <c r="H378" s="662" t="s">
        <v>1866</v>
      </c>
      <c r="I378" s="662" t="s">
        <v>1867</v>
      </c>
      <c r="J378" s="662" t="s">
        <v>1868</v>
      </c>
      <c r="K378" s="662" t="s">
        <v>1869</v>
      </c>
      <c r="L378" s="664">
        <v>524.66026109665586</v>
      </c>
      <c r="M378" s="664">
        <v>5</v>
      </c>
      <c r="N378" s="665">
        <v>2623.3013054832795</v>
      </c>
    </row>
    <row r="379" spans="1:14" ht="14.4" customHeight="1" x14ac:dyDescent="0.3">
      <c r="A379" s="660" t="s">
        <v>577</v>
      </c>
      <c r="B379" s="661" t="s">
        <v>578</v>
      </c>
      <c r="C379" s="662" t="s">
        <v>582</v>
      </c>
      <c r="D379" s="663" t="s">
        <v>3249</v>
      </c>
      <c r="E379" s="662" t="s">
        <v>602</v>
      </c>
      <c r="F379" s="663" t="s">
        <v>3256</v>
      </c>
      <c r="G379" s="662" t="s">
        <v>1684</v>
      </c>
      <c r="H379" s="662" t="s">
        <v>1870</v>
      </c>
      <c r="I379" s="662" t="s">
        <v>1871</v>
      </c>
      <c r="J379" s="662" t="s">
        <v>1872</v>
      </c>
      <c r="K379" s="662" t="s">
        <v>1873</v>
      </c>
      <c r="L379" s="664">
        <v>358.01253522376032</v>
      </c>
      <c r="M379" s="664">
        <v>1</v>
      </c>
      <c r="N379" s="665">
        <v>358.01253522376032</v>
      </c>
    </row>
    <row r="380" spans="1:14" ht="14.4" customHeight="1" x14ac:dyDescent="0.3">
      <c r="A380" s="660" t="s">
        <v>577</v>
      </c>
      <c r="B380" s="661" t="s">
        <v>578</v>
      </c>
      <c r="C380" s="662" t="s">
        <v>582</v>
      </c>
      <c r="D380" s="663" t="s">
        <v>3249</v>
      </c>
      <c r="E380" s="662" t="s">
        <v>602</v>
      </c>
      <c r="F380" s="663" t="s">
        <v>3256</v>
      </c>
      <c r="G380" s="662" t="s">
        <v>1684</v>
      </c>
      <c r="H380" s="662" t="s">
        <v>1874</v>
      </c>
      <c r="I380" s="662" t="s">
        <v>1874</v>
      </c>
      <c r="J380" s="662" t="s">
        <v>1875</v>
      </c>
      <c r="K380" s="662" t="s">
        <v>1876</v>
      </c>
      <c r="L380" s="664">
        <v>88.690000000000026</v>
      </c>
      <c r="M380" s="664">
        <v>1</v>
      </c>
      <c r="N380" s="665">
        <v>88.690000000000026</v>
      </c>
    </row>
    <row r="381" spans="1:14" ht="14.4" customHeight="1" x14ac:dyDescent="0.3">
      <c r="A381" s="660" t="s">
        <v>577</v>
      </c>
      <c r="B381" s="661" t="s">
        <v>578</v>
      </c>
      <c r="C381" s="662" t="s">
        <v>582</v>
      </c>
      <c r="D381" s="663" t="s">
        <v>3249</v>
      </c>
      <c r="E381" s="662" t="s">
        <v>602</v>
      </c>
      <c r="F381" s="663" t="s">
        <v>3256</v>
      </c>
      <c r="G381" s="662" t="s">
        <v>1684</v>
      </c>
      <c r="H381" s="662" t="s">
        <v>1877</v>
      </c>
      <c r="I381" s="662" t="s">
        <v>1877</v>
      </c>
      <c r="J381" s="662" t="s">
        <v>1878</v>
      </c>
      <c r="K381" s="662" t="s">
        <v>1879</v>
      </c>
      <c r="L381" s="664">
        <v>128.21</v>
      </c>
      <c r="M381" s="664">
        <v>1</v>
      </c>
      <c r="N381" s="665">
        <v>128.21</v>
      </c>
    </row>
    <row r="382" spans="1:14" ht="14.4" customHeight="1" x14ac:dyDescent="0.3">
      <c r="A382" s="660" t="s">
        <v>577</v>
      </c>
      <c r="B382" s="661" t="s">
        <v>578</v>
      </c>
      <c r="C382" s="662" t="s">
        <v>582</v>
      </c>
      <c r="D382" s="663" t="s">
        <v>3249</v>
      </c>
      <c r="E382" s="662" t="s">
        <v>602</v>
      </c>
      <c r="F382" s="663" t="s">
        <v>3256</v>
      </c>
      <c r="G382" s="662" t="s">
        <v>1684</v>
      </c>
      <c r="H382" s="662" t="s">
        <v>1880</v>
      </c>
      <c r="I382" s="662" t="s">
        <v>1881</v>
      </c>
      <c r="J382" s="662" t="s">
        <v>1882</v>
      </c>
      <c r="K382" s="662" t="s">
        <v>1883</v>
      </c>
      <c r="L382" s="664">
        <v>166.68999999999997</v>
      </c>
      <c r="M382" s="664">
        <v>1</v>
      </c>
      <c r="N382" s="665">
        <v>166.68999999999997</v>
      </c>
    </row>
    <row r="383" spans="1:14" ht="14.4" customHeight="1" x14ac:dyDescent="0.3">
      <c r="A383" s="660" t="s">
        <v>577</v>
      </c>
      <c r="B383" s="661" t="s">
        <v>578</v>
      </c>
      <c r="C383" s="662" t="s">
        <v>582</v>
      </c>
      <c r="D383" s="663" t="s">
        <v>3249</v>
      </c>
      <c r="E383" s="662" t="s">
        <v>602</v>
      </c>
      <c r="F383" s="663" t="s">
        <v>3256</v>
      </c>
      <c r="G383" s="662" t="s">
        <v>1684</v>
      </c>
      <c r="H383" s="662" t="s">
        <v>1884</v>
      </c>
      <c r="I383" s="662" t="s">
        <v>1885</v>
      </c>
      <c r="J383" s="662" t="s">
        <v>1886</v>
      </c>
      <c r="K383" s="662" t="s">
        <v>1887</v>
      </c>
      <c r="L383" s="664">
        <v>80.47</v>
      </c>
      <c r="M383" s="664">
        <v>8</v>
      </c>
      <c r="N383" s="665">
        <v>643.76</v>
      </c>
    </row>
    <row r="384" spans="1:14" ht="14.4" customHeight="1" x14ac:dyDescent="0.3">
      <c r="A384" s="660" t="s">
        <v>577</v>
      </c>
      <c r="B384" s="661" t="s">
        <v>578</v>
      </c>
      <c r="C384" s="662" t="s">
        <v>582</v>
      </c>
      <c r="D384" s="663" t="s">
        <v>3249</v>
      </c>
      <c r="E384" s="662" t="s">
        <v>602</v>
      </c>
      <c r="F384" s="663" t="s">
        <v>3256</v>
      </c>
      <c r="G384" s="662" t="s">
        <v>1684</v>
      </c>
      <c r="H384" s="662" t="s">
        <v>1888</v>
      </c>
      <c r="I384" s="662" t="s">
        <v>1889</v>
      </c>
      <c r="J384" s="662" t="s">
        <v>1890</v>
      </c>
      <c r="K384" s="662" t="s">
        <v>1891</v>
      </c>
      <c r="L384" s="664">
        <v>528.76</v>
      </c>
      <c r="M384" s="664">
        <v>1</v>
      </c>
      <c r="N384" s="665">
        <v>528.76</v>
      </c>
    </row>
    <row r="385" spans="1:14" ht="14.4" customHeight="1" x14ac:dyDescent="0.3">
      <c r="A385" s="660" t="s">
        <v>577</v>
      </c>
      <c r="B385" s="661" t="s">
        <v>578</v>
      </c>
      <c r="C385" s="662" t="s">
        <v>582</v>
      </c>
      <c r="D385" s="663" t="s">
        <v>3249</v>
      </c>
      <c r="E385" s="662" t="s">
        <v>602</v>
      </c>
      <c r="F385" s="663" t="s">
        <v>3256</v>
      </c>
      <c r="G385" s="662" t="s">
        <v>1684</v>
      </c>
      <c r="H385" s="662" t="s">
        <v>1892</v>
      </c>
      <c r="I385" s="662" t="s">
        <v>1893</v>
      </c>
      <c r="J385" s="662" t="s">
        <v>1894</v>
      </c>
      <c r="K385" s="662" t="s">
        <v>1895</v>
      </c>
      <c r="L385" s="664">
        <v>368.08041310847767</v>
      </c>
      <c r="M385" s="664">
        <v>28.311</v>
      </c>
      <c r="N385" s="665">
        <v>10420.724575514112</v>
      </c>
    </row>
    <row r="386" spans="1:14" ht="14.4" customHeight="1" x14ac:dyDescent="0.3">
      <c r="A386" s="660" t="s">
        <v>577</v>
      </c>
      <c r="B386" s="661" t="s">
        <v>578</v>
      </c>
      <c r="C386" s="662" t="s">
        <v>582</v>
      </c>
      <c r="D386" s="663" t="s">
        <v>3249</v>
      </c>
      <c r="E386" s="662" t="s">
        <v>602</v>
      </c>
      <c r="F386" s="663" t="s">
        <v>3256</v>
      </c>
      <c r="G386" s="662" t="s">
        <v>1684</v>
      </c>
      <c r="H386" s="662" t="s">
        <v>1896</v>
      </c>
      <c r="I386" s="662" t="s">
        <v>1897</v>
      </c>
      <c r="J386" s="662" t="s">
        <v>1898</v>
      </c>
      <c r="K386" s="662" t="s">
        <v>1899</v>
      </c>
      <c r="L386" s="664">
        <v>127.62975510981107</v>
      </c>
      <c r="M386" s="664">
        <v>3</v>
      </c>
      <c r="N386" s="665">
        <v>382.88926532943321</v>
      </c>
    </row>
    <row r="387" spans="1:14" ht="14.4" customHeight="1" x14ac:dyDescent="0.3">
      <c r="A387" s="660" t="s">
        <v>577</v>
      </c>
      <c r="B387" s="661" t="s">
        <v>578</v>
      </c>
      <c r="C387" s="662" t="s">
        <v>582</v>
      </c>
      <c r="D387" s="663" t="s">
        <v>3249</v>
      </c>
      <c r="E387" s="662" t="s">
        <v>602</v>
      </c>
      <c r="F387" s="663" t="s">
        <v>3256</v>
      </c>
      <c r="G387" s="662" t="s">
        <v>1684</v>
      </c>
      <c r="H387" s="662" t="s">
        <v>1900</v>
      </c>
      <c r="I387" s="662" t="s">
        <v>1901</v>
      </c>
      <c r="J387" s="662" t="s">
        <v>1902</v>
      </c>
      <c r="K387" s="662" t="s">
        <v>1903</v>
      </c>
      <c r="L387" s="664">
        <v>366.59</v>
      </c>
      <c r="M387" s="664">
        <v>1</v>
      </c>
      <c r="N387" s="665">
        <v>366.59</v>
      </c>
    </row>
    <row r="388" spans="1:14" ht="14.4" customHeight="1" x14ac:dyDescent="0.3">
      <c r="A388" s="660" t="s">
        <v>577</v>
      </c>
      <c r="B388" s="661" t="s">
        <v>578</v>
      </c>
      <c r="C388" s="662" t="s">
        <v>582</v>
      </c>
      <c r="D388" s="663" t="s">
        <v>3249</v>
      </c>
      <c r="E388" s="662" t="s">
        <v>602</v>
      </c>
      <c r="F388" s="663" t="s">
        <v>3256</v>
      </c>
      <c r="G388" s="662" t="s">
        <v>1684</v>
      </c>
      <c r="H388" s="662" t="s">
        <v>1904</v>
      </c>
      <c r="I388" s="662" t="s">
        <v>1904</v>
      </c>
      <c r="J388" s="662" t="s">
        <v>622</v>
      </c>
      <c r="K388" s="662" t="s">
        <v>1905</v>
      </c>
      <c r="L388" s="664">
        <v>203.4</v>
      </c>
      <c r="M388" s="664">
        <v>3</v>
      </c>
      <c r="N388" s="665">
        <v>610.20000000000005</v>
      </c>
    </row>
    <row r="389" spans="1:14" ht="14.4" customHeight="1" x14ac:dyDescent="0.3">
      <c r="A389" s="660" t="s">
        <v>577</v>
      </c>
      <c r="B389" s="661" t="s">
        <v>578</v>
      </c>
      <c r="C389" s="662" t="s">
        <v>582</v>
      </c>
      <c r="D389" s="663" t="s">
        <v>3249</v>
      </c>
      <c r="E389" s="662" t="s">
        <v>602</v>
      </c>
      <c r="F389" s="663" t="s">
        <v>3256</v>
      </c>
      <c r="G389" s="662" t="s">
        <v>1684</v>
      </c>
      <c r="H389" s="662" t="s">
        <v>1906</v>
      </c>
      <c r="I389" s="662" t="s">
        <v>1907</v>
      </c>
      <c r="J389" s="662" t="s">
        <v>1908</v>
      </c>
      <c r="K389" s="662" t="s">
        <v>1909</v>
      </c>
      <c r="L389" s="664">
        <v>246.18990664519376</v>
      </c>
      <c r="M389" s="664">
        <v>11</v>
      </c>
      <c r="N389" s="665">
        <v>2708.0889730971312</v>
      </c>
    </row>
    <row r="390" spans="1:14" ht="14.4" customHeight="1" x14ac:dyDescent="0.3">
      <c r="A390" s="660" t="s">
        <v>577</v>
      </c>
      <c r="B390" s="661" t="s">
        <v>578</v>
      </c>
      <c r="C390" s="662" t="s">
        <v>582</v>
      </c>
      <c r="D390" s="663" t="s">
        <v>3249</v>
      </c>
      <c r="E390" s="662" t="s">
        <v>602</v>
      </c>
      <c r="F390" s="663" t="s">
        <v>3256</v>
      </c>
      <c r="G390" s="662" t="s">
        <v>1684</v>
      </c>
      <c r="H390" s="662" t="s">
        <v>1910</v>
      </c>
      <c r="I390" s="662" t="s">
        <v>1910</v>
      </c>
      <c r="J390" s="662" t="s">
        <v>1911</v>
      </c>
      <c r="K390" s="662" t="s">
        <v>1912</v>
      </c>
      <c r="L390" s="664">
        <v>2601.3284287558004</v>
      </c>
      <c r="M390" s="664">
        <v>3.2192751000000004</v>
      </c>
      <c r="N390" s="665">
        <v>8374.3918376156726</v>
      </c>
    </row>
    <row r="391" spans="1:14" ht="14.4" customHeight="1" x14ac:dyDescent="0.3">
      <c r="A391" s="660" t="s">
        <v>577</v>
      </c>
      <c r="B391" s="661" t="s">
        <v>578</v>
      </c>
      <c r="C391" s="662" t="s">
        <v>582</v>
      </c>
      <c r="D391" s="663" t="s">
        <v>3249</v>
      </c>
      <c r="E391" s="662" t="s">
        <v>602</v>
      </c>
      <c r="F391" s="663" t="s">
        <v>3256</v>
      </c>
      <c r="G391" s="662" t="s">
        <v>1684</v>
      </c>
      <c r="H391" s="662" t="s">
        <v>1913</v>
      </c>
      <c r="I391" s="662" t="s">
        <v>1914</v>
      </c>
      <c r="J391" s="662" t="s">
        <v>1915</v>
      </c>
      <c r="K391" s="662" t="s">
        <v>1916</v>
      </c>
      <c r="L391" s="664">
        <v>466.44013763636571</v>
      </c>
      <c r="M391" s="664">
        <v>12.431000000000001</v>
      </c>
      <c r="N391" s="665">
        <v>5798.3173509576627</v>
      </c>
    </row>
    <row r="392" spans="1:14" ht="14.4" customHeight="1" x14ac:dyDescent="0.3">
      <c r="A392" s="660" t="s">
        <v>577</v>
      </c>
      <c r="B392" s="661" t="s">
        <v>578</v>
      </c>
      <c r="C392" s="662" t="s">
        <v>582</v>
      </c>
      <c r="D392" s="663" t="s">
        <v>3249</v>
      </c>
      <c r="E392" s="662" t="s">
        <v>602</v>
      </c>
      <c r="F392" s="663" t="s">
        <v>3256</v>
      </c>
      <c r="G392" s="662" t="s">
        <v>1684</v>
      </c>
      <c r="H392" s="662" t="s">
        <v>1917</v>
      </c>
      <c r="I392" s="662" t="s">
        <v>1918</v>
      </c>
      <c r="J392" s="662" t="s">
        <v>1919</v>
      </c>
      <c r="K392" s="662" t="s">
        <v>1920</v>
      </c>
      <c r="L392" s="664">
        <v>1108.4960820617366</v>
      </c>
      <c r="M392" s="664">
        <v>47.670999999999992</v>
      </c>
      <c r="N392" s="665">
        <v>52843.116727965033</v>
      </c>
    </row>
    <row r="393" spans="1:14" ht="14.4" customHeight="1" x14ac:dyDescent="0.3">
      <c r="A393" s="660" t="s">
        <v>577</v>
      </c>
      <c r="B393" s="661" t="s">
        <v>578</v>
      </c>
      <c r="C393" s="662" t="s">
        <v>582</v>
      </c>
      <c r="D393" s="663" t="s">
        <v>3249</v>
      </c>
      <c r="E393" s="662" t="s">
        <v>602</v>
      </c>
      <c r="F393" s="663" t="s">
        <v>3256</v>
      </c>
      <c r="G393" s="662" t="s">
        <v>1684</v>
      </c>
      <c r="H393" s="662" t="s">
        <v>1921</v>
      </c>
      <c r="I393" s="662" t="s">
        <v>1922</v>
      </c>
      <c r="J393" s="662" t="s">
        <v>1923</v>
      </c>
      <c r="K393" s="662" t="s">
        <v>1924</v>
      </c>
      <c r="L393" s="664">
        <v>70.039596579172866</v>
      </c>
      <c r="M393" s="664">
        <v>1</v>
      </c>
      <c r="N393" s="665">
        <v>70.039596579172866</v>
      </c>
    </row>
    <row r="394" spans="1:14" ht="14.4" customHeight="1" x14ac:dyDescent="0.3">
      <c r="A394" s="660" t="s">
        <v>577</v>
      </c>
      <c r="B394" s="661" t="s">
        <v>578</v>
      </c>
      <c r="C394" s="662" t="s">
        <v>582</v>
      </c>
      <c r="D394" s="663" t="s">
        <v>3249</v>
      </c>
      <c r="E394" s="662" t="s">
        <v>602</v>
      </c>
      <c r="F394" s="663" t="s">
        <v>3256</v>
      </c>
      <c r="G394" s="662" t="s">
        <v>1684</v>
      </c>
      <c r="H394" s="662" t="s">
        <v>1925</v>
      </c>
      <c r="I394" s="662" t="s">
        <v>1926</v>
      </c>
      <c r="J394" s="662" t="s">
        <v>1927</v>
      </c>
      <c r="K394" s="662" t="s">
        <v>1928</v>
      </c>
      <c r="L394" s="664">
        <v>426.95132015439094</v>
      </c>
      <c r="M394" s="664">
        <v>1</v>
      </c>
      <c r="N394" s="665">
        <v>426.95132015439094</v>
      </c>
    </row>
    <row r="395" spans="1:14" ht="14.4" customHeight="1" x14ac:dyDescent="0.3">
      <c r="A395" s="660" t="s">
        <v>577</v>
      </c>
      <c r="B395" s="661" t="s">
        <v>578</v>
      </c>
      <c r="C395" s="662" t="s">
        <v>582</v>
      </c>
      <c r="D395" s="663" t="s">
        <v>3249</v>
      </c>
      <c r="E395" s="662" t="s">
        <v>602</v>
      </c>
      <c r="F395" s="663" t="s">
        <v>3256</v>
      </c>
      <c r="G395" s="662" t="s">
        <v>1684</v>
      </c>
      <c r="H395" s="662" t="s">
        <v>1929</v>
      </c>
      <c r="I395" s="662" t="s">
        <v>1929</v>
      </c>
      <c r="J395" s="662" t="s">
        <v>1930</v>
      </c>
      <c r="K395" s="662" t="s">
        <v>1931</v>
      </c>
      <c r="L395" s="664">
        <v>47.689864703839341</v>
      </c>
      <c r="M395" s="664">
        <v>3</v>
      </c>
      <c r="N395" s="665">
        <v>143.06959411151803</v>
      </c>
    </row>
    <row r="396" spans="1:14" ht="14.4" customHeight="1" x14ac:dyDescent="0.3">
      <c r="A396" s="660" t="s">
        <v>577</v>
      </c>
      <c r="B396" s="661" t="s">
        <v>578</v>
      </c>
      <c r="C396" s="662" t="s">
        <v>582</v>
      </c>
      <c r="D396" s="663" t="s">
        <v>3249</v>
      </c>
      <c r="E396" s="662" t="s">
        <v>602</v>
      </c>
      <c r="F396" s="663" t="s">
        <v>3256</v>
      </c>
      <c r="G396" s="662" t="s">
        <v>1684</v>
      </c>
      <c r="H396" s="662" t="s">
        <v>1932</v>
      </c>
      <c r="I396" s="662" t="s">
        <v>1932</v>
      </c>
      <c r="J396" s="662" t="s">
        <v>1933</v>
      </c>
      <c r="K396" s="662" t="s">
        <v>1934</v>
      </c>
      <c r="L396" s="664">
        <v>93.259609479113593</v>
      </c>
      <c r="M396" s="664">
        <v>1</v>
      </c>
      <c r="N396" s="665">
        <v>93.259609479113593</v>
      </c>
    </row>
    <row r="397" spans="1:14" ht="14.4" customHeight="1" x14ac:dyDescent="0.3">
      <c r="A397" s="660" t="s">
        <v>577</v>
      </c>
      <c r="B397" s="661" t="s">
        <v>578</v>
      </c>
      <c r="C397" s="662" t="s">
        <v>582</v>
      </c>
      <c r="D397" s="663" t="s">
        <v>3249</v>
      </c>
      <c r="E397" s="662" t="s">
        <v>1935</v>
      </c>
      <c r="F397" s="663" t="s">
        <v>3257</v>
      </c>
      <c r="G397" s="662" t="s">
        <v>628</v>
      </c>
      <c r="H397" s="662" t="s">
        <v>1936</v>
      </c>
      <c r="I397" s="662" t="s">
        <v>1937</v>
      </c>
      <c r="J397" s="662" t="s">
        <v>1938</v>
      </c>
      <c r="K397" s="662" t="s">
        <v>1939</v>
      </c>
      <c r="L397" s="664">
        <v>2128.7249999999995</v>
      </c>
      <c r="M397" s="664">
        <v>4</v>
      </c>
      <c r="N397" s="665">
        <v>8514.8999999999978</v>
      </c>
    </row>
    <row r="398" spans="1:14" ht="14.4" customHeight="1" x14ac:dyDescent="0.3">
      <c r="A398" s="660" t="s">
        <v>577</v>
      </c>
      <c r="B398" s="661" t="s">
        <v>578</v>
      </c>
      <c r="C398" s="662" t="s">
        <v>582</v>
      </c>
      <c r="D398" s="663" t="s">
        <v>3249</v>
      </c>
      <c r="E398" s="662" t="s">
        <v>1935</v>
      </c>
      <c r="F398" s="663" t="s">
        <v>3257</v>
      </c>
      <c r="G398" s="662" t="s">
        <v>628</v>
      </c>
      <c r="H398" s="662" t="s">
        <v>1940</v>
      </c>
      <c r="I398" s="662" t="s">
        <v>1941</v>
      </c>
      <c r="J398" s="662" t="s">
        <v>1942</v>
      </c>
      <c r="K398" s="662" t="s">
        <v>1939</v>
      </c>
      <c r="L398" s="664">
        <v>2228.8200000000002</v>
      </c>
      <c r="M398" s="664">
        <v>2</v>
      </c>
      <c r="N398" s="665">
        <v>4457.6400000000003</v>
      </c>
    </row>
    <row r="399" spans="1:14" ht="14.4" customHeight="1" x14ac:dyDescent="0.3">
      <c r="A399" s="660" t="s">
        <v>577</v>
      </c>
      <c r="B399" s="661" t="s">
        <v>578</v>
      </c>
      <c r="C399" s="662" t="s">
        <v>582</v>
      </c>
      <c r="D399" s="663" t="s">
        <v>3249</v>
      </c>
      <c r="E399" s="662" t="s">
        <v>1935</v>
      </c>
      <c r="F399" s="663" t="s">
        <v>3257</v>
      </c>
      <c r="G399" s="662" t="s">
        <v>628</v>
      </c>
      <c r="H399" s="662" t="s">
        <v>1943</v>
      </c>
      <c r="I399" s="662" t="s">
        <v>1944</v>
      </c>
      <c r="J399" s="662" t="s">
        <v>1945</v>
      </c>
      <c r="K399" s="662" t="s">
        <v>1946</v>
      </c>
      <c r="L399" s="664">
        <v>1329.46</v>
      </c>
      <c r="M399" s="664">
        <v>4</v>
      </c>
      <c r="N399" s="665">
        <v>5317.84</v>
      </c>
    </row>
    <row r="400" spans="1:14" ht="14.4" customHeight="1" x14ac:dyDescent="0.3">
      <c r="A400" s="660" t="s">
        <v>577</v>
      </c>
      <c r="B400" s="661" t="s">
        <v>578</v>
      </c>
      <c r="C400" s="662" t="s">
        <v>582</v>
      </c>
      <c r="D400" s="663" t="s">
        <v>3249</v>
      </c>
      <c r="E400" s="662" t="s">
        <v>1935</v>
      </c>
      <c r="F400" s="663" t="s">
        <v>3257</v>
      </c>
      <c r="G400" s="662" t="s">
        <v>628</v>
      </c>
      <c r="H400" s="662" t="s">
        <v>1947</v>
      </c>
      <c r="I400" s="662" t="s">
        <v>215</v>
      </c>
      <c r="J400" s="662" t="s">
        <v>1948</v>
      </c>
      <c r="K400" s="662"/>
      <c r="L400" s="664">
        <v>252.97</v>
      </c>
      <c r="M400" s="664">
        <v>17</v>
      </c>
      <c r="N400" s="665">
        <v>4300.49</v>
      </c>
    </row>
    <row r="401" spans="1:14" ht="14.4" customHeight="1" x14ac:dyDescent="0.3">
      <c r="A401" s="660" t="s">
        <v>577</v>
      </c>
      <c r="B401" s="661" t="s">
        <v>578</v>
      </c>
      <c r="C401" s="662" t="s">
        <v>582</v>
      </c>
      <c r="D401" s="663" t="s">
        <v>3249</v>
      </c>
      <c r="E401" s="662" t="s">
        <v>1935</v>
      </c>
      <c r="F401" s="663" t="s">
        <v>3257</v>
      </c>
      <c r="G401" s="662" t="s">
        <v>1684</v>
      </c>
      <c r="H401" s="662" t="s">
        <v>1949</v>
      </c>
      <c r="I401" s="662" t="s">
        <v>1950</v>
      </c>
      <c r="J401" s="662" t="s">
        <v>1951</v>
      </c>
      <c r="K401" s="662" t="s">
        <v>1952</v>
      </c>
      <c r="L401" s="664">
        <v>47.809673119075164</v>
      </c>
      <c r="M401" s="664">
        <v>17</v>
      </c>
      <c r="N401" s="665">
        <v>812.76444302427774</v>
      </c>
    </row>
    <row r="402" spans="1:14" ht="14.4" customHeight="1" x14ac:dyDescent="0.3">
      <c r="A402" s="660" t="s">
        <v>577</v>
      </c>
      <c r="B402" s="661" t="s">
        <v>578</v>
      </c>
      <c r="C402" s="662" t="s">
        <v>582</v>
      </c>
      <c r="D402" s="663" t="s">
        <v>3249</v>
      </c>
      <c r="E402" s="662" t="s">
        <v>1935</v>
      </c>
      <c r="F402" s="663" t="s">
        <v>3257</v>
      </c>
      <c r="G402" s="662" t="s">
        <v>1684</v>
      </c>
      <c r="H402" s="662" t="s">
        <v>1953</v>
      </c>
      <c r="I402" s="662" t="s">
        <v>1954</v>
      </c>
      <c r="J402" s="662" t="s">
        <v>1955</v>
      </c>
      <c r="K402" s="662" t="s">
        <v>1952</v>
      </c>
      <c r="L402" s="664">
        <v>47.809973844018515</v>
      </c>
      <c r="M402" s="664">
        <v>30</v>
      </c>
      <c r="N402" s="665">
        <v>1434.2992153205555</v>
      </c>
    </row>
    <row r="403" spans="1:14" ht="14.4" customHeight="1" x14ac:dyDescent="0.3">
      <c r="A403" s="660" t="s">
        <v>577</v>
      </c>
      <c r="B403" s="661" t="s">
        <v>578</v>
      </c>
      <c r="C403" s="662" t="s">
        <v>582</v>
      </c>
      <c r="D403" s="663" t="s">
        <v>3249</v>
      </c>
      <c r="E403" s="662" t="s">
        <v>1935</v>
      </c>
      <c r="F403" s="663" t="s">
        <v>3257</v>
      </c>
      <c r="G403" s="662" t="s">
        <v>1684</v>
      </c>
      <c r="H403" s="662" t="s">
        <v>1956</v>
      </c>
      <c r="I403" s="662" t="s">
        <v>1956</v>
      </c>
      <c r="J403" s="662" t="s">
        <v>1957</v>
      </c>
      <c r="K403" s="662" t="s">
        <v>1958</v>
      </c>
      <c r="L403" s="664">
        <v>252.75749999999999</v>
      </c>
      <c r="M403" s="664">
        <v>16</v>
      </c>
      <c r="N403" s="665">
        <v>4044.12</v>
      </c>
    </row>
    <row r="404" spans="1:14" ht="14.4" customHeight="1" x14ac:dyDescent="0.3">
      <c r="A404" s="660" t="s">
        <v>577</v>
      </c>
      <c r="B404" s="661" t="s">
        <v>578</v>
      </c>
      <c r="C404" s="662" t="s">
        <v>582</v>
      </c>
      <c r="D404" s="663" t="s">
        <v>3249</v>
      </c>
      <c r="E404" s="662" t="s">
        <v>1935</v>
      </c>
      <c r="F404" s="663" t="s">
        <v>3257</v>
      </c>
      <c r="G404" s="662" t="s">
        <v>1684</v>
      </c>
      <c r="H404" s="662" t="s">
        <v>1959</v>
      </c>
      <c r="I404" s="662" t="s">
        <v>1960</v>
      </c>
      <c r="J404" s="662" t="s">
        <v>1961</v>
      </c>
      <c r="K404" s="662" t="s">
        <v>1962</v>
      </c>
      <c r="L404" s="664">
        <v>199.05872351832423</v>
      </c>
      <c r="M404" s="664">
        <v>8</v>
      </c>
      <c r="N404" s="665">
        <v>1592.4697881465938</v>
      </c>
    </row>
    <row r="405" spans="1:14" ht="14.4" customHeight="1" x14ac:dyDescent="0.3">
      <c r="A405" s="660" t="s">
        <v>577</v>
      </c>
      <c r="B405" s="661" t="s">
        <v>578</v>
      </c>
      <c r="C405" s="662" t="s">
        <v>582</v>
      </c>
      <c r="D405" s="663" t="s">
        <v>3249</v>
      </c>
      <c r="E405" s="662" t="s">
        <v>1935</v>
      </c>
      <c r="F405" s="663" t="s">
        <v>3257</v>
      </c>
      <c r="G405" s="662" t="s">
        <v>1684</v>
      </c>
      <c r="H405" s="662" t="s">
        <v>1963</v>
      </c>
      <c r="I405" s="662" t="s">
        <v>1963</v>
      </c>
      <c r="J405" s="662" t="s">
        <v>1964</v>
      </c>
      <c r="K405" s="662" t="s">
        <v>1958</v>
      </c>
      <c r="L405" s="664">
        <v>183.61744610829115</v>
      </c>
      <c r="M405" s="664">
        <v>136</v>
      </c>
      <c r="N405" s="665">
        <v>24971.972670727595</v>
      </c>
    </row>
    <row r="406" spans="1:14" ht="14.4" customHeight="1" x14ac:dyDescent="0.3">
      <c r="A406" s="660" t="s">
        <v>577</v>
      </c>
      <c r="B406" s="661" t="s">
        <v>578</v>
      </c>
      <c r="C406" s="662" t="s">
        <v>582</v>
      </c>
      <c r="D406" s="663" t="s">
        <v>3249</v>
      </c>
      <c r="E406" s="662" t="s">
        <v>1935</v>
      </c>
      <c r="F406" s="663" t="s">
        <v>3257</v>
      </c>
      <c r="G406" s="662" t="s">
        <v>1684</v>
      </c>
      <c r="H406" s="662" t="s">
        <v>1965</v>
      </c>
      <c r="I406" s="662" t="s">
        <v>1965</v>
      </c>
      <c r="J406" s="662" t="s">
        <v>1957</v>
      </c>
      <c r="K406" s="662" t="s">
        <v>1966</v>
      </c>
      <c r="L406" s="664">
        <v>278.52</v>
      </c>
      <c r="M406" s="664">
        <v>8</v>
      </c>
      <c r="N406" s="665">
        <v>2228.16</v>
      </c>
    </row>
    <row r="407" spans="1:14" ht="14.4" customHeight="1" x14ac:dyDescent="0.3">
      <c r="A407" s="660" t="s">
        <v>577</v>
      </c>
      <c r="B407" s="661" t="s">
        <v>578</v>
      </c>
      <c r="C407" s="662" t="s">
        <v>582</v>
      </c>
      <c r="D407" s="663" t="s">
        <v>3249</v>
      </c>
      <c r="E407" s="662" t="s">
        <v>1935</v>
      </c>
      <c r="F407" s="663" t="s">
        <v>3257</v>
      </c>
      <c r="G407" s="662" t="s">
        <v>1684</v>
      </c>
      <c r="H407" s="662" t="s">
        <v>1967</v>
      </c>
      <c r="I407" s="662" t="s">
        <v>1967</v>
      </c>
      <c r="J407" s="662" t="s">
        <v>1968</v>
      </c>
      <c r="K407" s="662" t="s">
        <v>1969</v>
      </c>
      <c r="L407" s="664">
        <v>191.21975327008076</v>
      </c>
      <c r="M407" s="664">
        <v>8.75</v>
      </c>
      <c r="N407" s="665">
        <v>1673.1728411132067</v>
      </c>
    </row>
    <row r="408" spans="1:14" ht="14.4" customHeight="1" x14ac:dyDescent="0.3">
      <c r="A408" s="660" t="s">
        <v>577</v>
      </c>
      <c r="B408" s="661" t="s">
        <v>578</v>
      </c>
      <c r="C408" s="662" t="s">
        <v>582</v>
      </c>
      <c r="D408" s="663" t="s">
        <v>3249</v>
      </c>
      <c r="E408" s="662" t="s">
        <v>1970</v>
      </c>
      <c r="F408" s="663" t="s">
        <v>3258</v>
      </c>
      <c r="G408" s="662"/>
      <c r="H408" s="662" t="s">
        <v>1971</v>
      </c>
      <c r="I408" s="662" t="s">
        <v>1972</v>
      </c>
      <c r="J408" s="662" t="s">
        <v>1973</v>
      </c>
      <c r="K408" s="662" t="s">
        <v>1974</v>
      </c>
      <c r="L408" s="664">
        <v>414.89396272555092</v>
      </c>
      <c r="M408" s="664">
        <v>3.6</v>
      </c>
      <c r="N408" s="665">
        <v>1493.6182658119833</v>
      </c>
    </row>
    <row r="409" spans="1:14" ht="14.4" customHeight="1" x14ac:dyDescent="0.3">
      <c r="A409" s="660" t="s">
        <v>577</v>
      </c>
      <c r="B409" s="661" t="s">
        <v>578</v>
      </c>
      <c r="C409" s="662" t="s">
        <v>582</v>
      </c>
      <c r="D409" s="663" t="s">
        <v>3249</v>
      </c>
      <c r="E409" s="662" t="s">
        <v>1970</v>
      </c>
      <c r="F409" s="663" t="s">
        <v>3258</v>
      </c>
      <c r="G409" s="662" t="s">
        <v>628</v>
      </c>
      <c r="H409" s="662" t="s">
        <v>1975</v>
      </c>
      <c r="I409" s="662" t="s">
        <v>1976</v>
      </c>
      <c r="J409" s="662" t="s">
        <v>1977</v>
      </c>
      <c r="K409" s="662" t="s">
        <v>1978</v>
      </c>
      <c r="L409" s="664">
        <v>40.29</v>
      </c>
      <c r="M409" s="664">
        <v>4</v>
      </c>
      <c r="N409" s="665">
        <v>161.16</v>
      </c>
    </row>
    <row r="410" spans="1:14" ht="14.4" customHeight="1" x14ac:dyDescent="0.3">
      <c r="A410" s="660" t="s">
        <v>577</v>
      </c>
      <c r="B410" s="661" t="s">
        <v>578</v>
      </c>
      <c r="C410" s="662" t="s">
        <v>582</v>
      </c>
      <c r="D410" s="663" t="s">
        <v>3249</v>
      </c>
      <c r="E410" s="662" t="s">
        <v>1970</v>
      </c>
      <c r="F410" s="663" t="s">
        <v>3258</v>
      </c>
      <c r="G410" s="662" t="s">
        <v>628</v>
      </c>
      <c r="H410" s="662" t="s">
        <v>1979</v>
      </c>
      <c r="I410" s="662" t="s">
        <v>1980</v>
      </c>
      <c r="J410" s="662" t="s">
        <v>1981</v>
      </c>
      <c r="K410" s="662" t="s">
        <v>671</v>
      </c>
      <c r="L410" s="664">
        <v>67.98369015605725</v>
      </c>
      <c r="M410" s="664">
        <v>14</v>
      </c>
      <c r="N410" s="665">
        <v>951.77166218480158</v>
      </c>
    </row>
    <row r="411" spans="1:14" ht="14.4" customHeight="1" x14ac:dyDescent="0.3">
      <c r="A411" s="660" t="s">
        <v>577</v>
      </c>
      <c r="B411" s="661" t="s">
        <v>578</v>
      </c>
      <c r="C411" s="662" t="s">
        <v>582</v>
      </c>
      <c r="D411" s="663" t="s">
        <v>3249</v>
      </c>
      <c r="E411" s="662" t="s">
        <v>1970</v>
      </c>
      <c r="F411" s="663" t="s">
        <v>3258</v>
      </c>
      <c r="G411" s="662" t="s">
        <v>628</v>
      </c>
      <c r="H411" s="662" t="s">
        <v>1982</v>
      </c>
      <c r="I411" s="662" t="s">
        <v>1983</v>
      </c>
      <c r="J411" s="662" t="s">
        <v>1984</v>
      </c>
      <c r="K411" s="662" t="s">
        <v>1985</v>
      </c>
      <c r="L411" s="664">
        <v>32.191064536834695</v>
      </c>
      <c r="M411" s="664">
        <v>17</v>
      </c>
      <c r="N411" s="665">
        <v>547.2480971261898</v>
      </c>
    </row>
    <row r="412" spans="1:14" ht="14.4" customHeight="1" x14ac:dyDescent="0.3">
      <c r="A412" s="660" t="s">
        <v>577</v>
      </c>
      <c r="B412" s="661" t="s">
        <v>578</v>
      </c>
      <c r="C412" s="662" t="s">
        <v>582</v>
      </c>
      <c r="D412" s="663" t="s">
        <v>3249</v>
      </c>
      <c r="E412" s="662" t="s">
        <v>1970</v>
      </c>
      <c r="F412" s="663" t="s">
        <v>3258</v>
      </c>
      <c r="G412" s="662" t="s">
        <v>628</v>
      </c>
      <c r="H412" s="662" t="s">
        <v>1986</v>
      </c>
      <c r="I412" s="662" t="s">
        <v>1987</v>
      </c>
      <c r="J412" s="662" t="s">
        <v>1988</v>
      </c>
      <c r="K412" s="662" t="s">
        <v>1989</v>
      </c>
      <c r="L412" s="664">
        <v>128.06999999999996</v>
      </c>
      <c r="M412" s="664">
        <v>1</v>
      </c>
      <c r="N412" s="665">
        <v>128.06999999999996</v>
      </c>
    </row>
    <row r="413" spans="1:14" ht="14.4" customHeight="1" x14ac:dyDescent="0.3">
      <c r="A413" s="660" t="s">
        <v>577</v>
      </c>
      <c r="B413" s="661" t="s">
        <v>578</v>
      </c>
      <c r="C413" s="662" t="s">
        <v>582</v>
      </c>
      <c r="D413" s="663" t="s">
        <v>3249</v>
      </c>
      <c r="E413" s="662" t="s">
        <v>1970</v>
      </c>
      <c r="F413" s="663" t="s">
        <v>3258</v>
      </c>
      <c r="G413" s="662" t="s">
        <v>628</v>
      </c>
      <c r="H413" s="662" t="s">
        <v>1990</v>
      </c>
      <c r="I413" s="662" t="s">
        <v>1991</v>
      </c>
      <c r="J413" s="662" t="s">
        <v>1992</v>
      </c>
      <c r="K413" s="662" t="s">
        <v>1993</v>
      </c>
      <c r="L413" s="664">
        <v>149.59</v>
      </c>
      <c r="M413" s="664">
        <v>3</v>
      </c>
      <c r="N413" s="665">
        <v>448.77000000000004</v>
      </c>
    </row>
    <row r="414" spans="1:14" ht="14.4" customHeight="1" x14ac:dyDescent="0.3">
      <c r="A414" s="660" t="s">
        <v>577</v>
      </c>
      <c r="B414" s="661" t="s">
        <v>578</v>
      </c>
      <c r="C414" s="662" t="s">
        <v>582</v>
      </c>
      <c r="D414" s="663" t="s">
        <v>3249</v>
      </c>
      <c r="E414" s="662" t="s">
        <v>1970</v>
      </c>
      <c r="F414" s="663" t="s">
        <v>3258</v>
      </c>
      <c r="G414" s="662" t="s">
        <v>628</v>
      </c>
      <c r="H414" s="662" t="s">
        <v>1994</v>
      </c>
      <c r="I414" s="662" t="s">
        <v>1995</v>
      </c>
      <c r="J414" s="662" t="s">
        <v>1996</v>
      </c>
      <c r="K414" s="662" t="s">
        <v>1997</v>
      </c>
      <c r="L414" s="664">
        <v>82.81</v>
      </c>
      <c r="M414" s="664">
        <v>1</v>
      </c>
      <c r="N414" s="665">
        <v>82.81</v>
      </c>
    </row>
    <row r="415" spans="1:14" ht="14.4" customHeight="1" x14ac:dyDescent="0.3">
      <c r="A415" s="660" t="s">
        <v>577</v>
      </c>
      <c r="B415" s="661" t="s">
        <v>578</v>
      </c>
      <c r="C415" s="662" t="s">
        <v>582</v>
      </c>
      <c r="D415" s="663" t="s">
        <v>3249</v>
      </c>
      <c r="E415" s="662" t="s">
        <v>1970</v>
      </c>
      <c r="F415" s="663" t="s">
        <v>3258</v>
      </c>
      <c r="G415" s="662" t="s">
        <v>628</v>
      </c>
      <c r="H415" s="662" t="s">
        <v>1998</v>
      </c>
      <c r="I415" s="662" t="s">
        <v>1999</v>
      </c>
      <c r="J415" s="662" t="s">
        <v>2000</v>
      </c>
      <c r="K415" s="662" t="s">
        <v>2001</v>
      </c>
      <c r="L415" s="664">
        <v>108.25</v>
      </c>
      <c r="M415" s="664">
        <v>1</v>
      </c>
      <c r="N415" s="665">
        <v>108.25</v>
      </c>
    </row>
    <row r="416" spans="1:14" ht="14.4" customHeight="1" x14ac:dyDescent="0.3">
      <c r="A416" s="660" t="s">
        <v>577</v>
      </c>
      <c r="B416" s="661" t="s">
        <v>578</v>
      </c>
      <c r="C416" s="662" t="s">
        <v>582</v>
      </c>
      <c r="D416" s="663" t="s">
        <v>3249</v>
      </c>
      <c r="E416" s="662" t="s">
        <v>1970</v>
      </c>
      <c r="F416" s="663" t="s">
        <v>3258</v>
      </c>
      <c r="G416" s="662" t="s">
        <v>628</v>
      </c>
      <c r="H416" s="662" t="s">
        <v>2002</v>
      </c>
      <c r="I416" s="662" t="s">
        <v>2003</v>
      </c>
      <c r="J416" s="662" t="s">
        <v>2004</v>
      </c>
      <c r="K416" s="662" t="s">
        <v>2005</v>
      </c>
      <c r="L416" s="664">
        <v>73.439769390037839</v>
      </c>
      <c r="M416" s="664">
        <v>2</v>
      </c>
      <c r="N416" s="665">
        <v>146.87953878007568</v>
      </c>
    </row>
    <row r="417" spans="1:14" ht="14.4" customHeight="1" x14ac:dyDescent="0.3">
      <c r="A417" s="660" t="s">
        <v>577</v>
      </c>
      <c r="B417" s="661" t="s">
        <v>578</v>
      </c>
      <c r="C417" s="662" t="s">
        <v>582</v>
      </c>
      <c r="D417" s="663" t="s">
        <v>3249</v>
      </c>
      <c r="E417" s="662" t="s">
        <v>1970</v>
      </c>
      <c r="F417" s="663" t="s">
        <v>3258</v>
      </c>
      <c r="G417" s="662" t="s">
        <v>628</v>
      </c>
      <c r="H417" s="662" t="s">
        <v>2006</v>
      </c>
      <c r="I417" s="662" t="s">
        <v>2007</v>
      </c>
      <c r="J417" s="662" t="s">
        <v>2008</v>
      </c>
      <c r="K417" s="662" t="s">
        <v>667</v>
      </c>
      <c r="L417" s="664">
        <v>76.769999999999968</v>
      </c>
      <c r="M417" s="664">
        <v>1</v>
      </c>
      <c r="N417" s="665">
        <v>76.769999999999968</v>
      </c>
    </row>
    <row r="418" spans="1:14" ht="14.4" customHeight="1" x14ac:dyDescent="0.3">
      <c r="A418" s="660" t="s">
        <v>577</v>
      </c>
      <c r="B418" s="661" t="s">
        <v>578</v>
      </c>
      <c r="C418" s="662" t="s">
        <v>582</v>
      </c>
      <c r="D418" s="663" t="s">
        <v>3249</v>
      </c>
      <c r="E418" s="662" t="s">
        <v>1970</v>
      </c>
      <c r="F418" s="663" t="s">
        <v>3258</v>
      </c>
      <c r="G418" s="662" t="s">
        <v>628</v>
      </c>
      <c r="H418" s="662" t="s">
        <v>2009</v>
      </c>
      <c r="I418" s="662" t="s">
        <v>2010</v>
      </c>
      <c r="J418" s="662" t="s">
        <v>2011</v>
      </c>
      <c r="K418" s="662" t="s">
        <v>2012</v>
      </c>
      <c r="L418" s="664">
        <v>103.85999716489138</v>
      </c>
      <c r="M418" s="664">
        <v>1</v>
      </c>
      <c r="N418" s="665">
        <v>103.85999716489138</v>
      </c>
    </row>
    <row r="419" spans="1:14" ht="14.4" customHeight="1" x14ac:dyDescent="0.3">
      <c r="A419" s="660" t="s">
        <v>577</v>
      </c>
      <c r="B419" s="661" t="s">
        <v>578</v>
      </c>
      <c r="C419" s="662" t="s">
        <v>582</v>
      </c>
      <c r="D419" s="663" t="s">
        <v>3249</v>
      </c>
      <c r="E419" s="662" t="s">
        <v>1970</v>
      </c>
      <c r="F419" s="663" t="s">
        <v>3258</v>
      </c>
      <c r="G419" s="662" t="s">
        <v>628</v>
      </c>
      <c r="H419" s="662" t="s">
        <v>2013</v>
      </c>
      <c r="I419" s="662" t="s">
        <v>2014</v>
      </c>
      <c r="J419" s="662" t="s">
        <v>2015</v>
      </c>
      <c r="K419" s="662" t="s">
        <v>2016</v>
      </c>
      <c r="L419" s="664">
        <v>122.24</v>
      </c>
      <c r="M419" s="664">
        <v>1</v>
      </c>
      <c r="N419" s="665">
        <v>122.24</v>
      </c>
    </row>
    <row r="420" spans="1:14" ht="14.4" customHeight="1" x14ac:dyDescent="0.3">
      <c r="A420" s="660" t="s">
        <v>577</v>
      </c>
      <c r="B420" s="661" t="s">
        <v>578</v>
      </c>
      <c r="C420" s="662" t="s">
        <v>582</v>
      </c>
      <c r="D420" s="663" t="s">
        <v>3249</v>
      </c>
      <c r="E420" s="662" t="s">
        <v>1970</v>
      </c>
      <c r="F420" s="663" t="s">
        <v>3258</v>
      </c>
      <c r="G420" s="662" t="s">
        <v>628</v>
      </c>
      <c r="H420" s="662" t="s">
        <v>2017</v>
      </c>
      <c r="I420" s="662" t="s">
        <v>2018</v>
      </c>
      <c r="J420" s="662" t="s">
        <v>2019</v>
      </c>
      <c r="K420" s="662" t="s">
        <v>2020</v>
      </c>
      <c r="L420" s="664">
        <v>56.250001044531196</v>
      </c>
      <c r="M420" s="664">
        <v>1</v>
      </c>
      <c r="N420" s="665">
        <v>56.250001044531196</v>
      </c>
    </row>
    <row r="421" spans="1:14" ht="14.4" customHeight="1" x14ac:dyDescent="0.3">
      <c r="A421" s="660" t="s">
        <v>577</v>
      </c>
      <c r="B421" s="661" t="s">
        <v>578</v>
      </c>
      <c r="C421" s="662" t="s">
        <v>582</v>
      </c>
      <c r="D421" s="663" t="s">
        <v>3249</v>
      </c>
      <c r="E421" s="662" t="s">
        <v>1970</v>
      </c>
      <c r="F421" s="663" t="s">
        <v>3258</v>
      </c>
      <c r="G421" s="662" t="s">
        <v>628</v>
      </c>
      <c r="H421" s="662" t="s">
        <v>2021</v>
      </c>
      <c r="I421" s="662" t="s">
        <v>2022</v>
      </c>
      <c r="J421" s="662" t="s">
        <v>2023</v>
      </c>
      <c r="K421" s="662" t="s">
        <v>2024</v>
      </c>
      <c r="L421" s="664">
        <v>72.640000000000029</v>
      </c>
      <c r="M421" s="664">
        <v>1</v>
      </c>
      <c r="N421" s="665">
        <v>72.640000000000029</v>
      </c>
    </row>
    <row r="422" spans="1:14" ht="14.4" customHeight="1" x14ac:dyDescent="0.3">
      <c r="A422" s="660" t="s">
        <v>577</v>
      </c>
      <c r="B422" s="661" t="s">
        <v>578</v>
      </c>
      <c r="C422" s="662" t="s">
        <v>582</v>
      </c>
      <c r="D422" s="663" t="s">
        <v>3249</v>
      </c>
      <c r="E422" s="662" t="s">
        <v>1970</v>
      </c>
      <c r="F422" s="663" t="s">
        <v>3258</v>
      </c>
      <c r="G422" s="662" t="s">
        <v>628</v>
      </c>
      <c r="H422" s="662" t="s">
        <v>2025</v>
      </c>
      <c r="I422" s="662" t="s">
        <v>2026</v>
      </c>
      <c r="J422" s="662" t="s">
        <v>2027</v>
      </c>
      <c r="K422" s="662" t="s">
        <v>2028</v>
      </c>
      <c r="L422" s="664">
        <v>49.238973337852521</v>
      </c>
      <c r="M422" s="664">
        <v>1</v>
      </c>
      <c r="N422" s="665">
        <v>49.238973337852521</v>
      </c>
    </row>
    <row r="423" spans="1:14" ht="14.4" customHeight="1" x14ac:dyDescent="0.3">
      <c r="A423" s="660" t="s">
        <v>577</v>
      </c>
      <c r="B423" s="661" t="s">
        <v>578</v>
      </c>
      <c r="C423" s="662" t="s">
        <v>582</v>
      </c>
      <c r="D423" s="663" t="s">
        <v>3249</v>
      </c>
      <c r="E423" s="662" t="s">
        <v>1970</v>
      </c>
      <c r="F423" s="663" t="s">
        <v>3258</v>
      </c>
      <c r="G423" s="662" t="s">
        <v>628</v>
      </c>
      <c r="H423" s="662" t="s">
        <v>2029</v>
      </c>
      <c r="I423" s="662" t="s">
        <v>2030</v>
      </c>
      <c r="J423" s="662" t="s">
        <v>2031</v>
      </c>
      <c r="K423" s="662" t="s">
        <v>2032</v>
      </c>
      <c r="L423" s="664">
        <v>187.18</v>
      </c>
      <c r="M423" s="664">
        <v>1</v>
      </c>
      <c r="N423" s="665">
        <v>187.18</v>
      </c>
    </row>
    <row r="424" spans="1:14" ht="14.4" customHeight="1" x14ac:dyDescent="0.3">
      <c r="A424" s="660" t="s">
        <v>577</v>
      </c>
      <c r="B424" s="661" t="s">
        <v>578</v>
      </c>
      <c r="C424" s="662" t="s">
        <v>582</v>
      </c>
      <c r="D424" s="663" t="s">
        <v>3249</v>
      </c>
      <c r="E424" s="662" t="s">
        <v>1970</v>
      </c>
      <c r="F424" s="663" t="s">
        <v>3258</v>
      </c>
      <c r="G424" s="662" t="s">
        <v>628</v>
      </c>
      <c r="H424" s="662" t="s">
        <v>2033</v>
      </c>
      <c r="I424" s="662" t="s">
        <v>2033</v>
      </c>
      <c r="J424" s="662" t="s">
        <v>2034</v>
      </c>
      <c r="K424" s="662" t="s">
        <v>2035</v>
      </c>
      <c r="L424" s="664">
        <v>286</v>
      </c>
      <c r="M424" s="664">
        <v>1</v>
      </c>
      <c r="N424" s="665">
        <v>286</v>
      </c>
    </row>
    <row r="425" spans="1:14" ht="14.4" customHeight="1" x14ac:dyDescent="0.3">
      <c r="A425" s="660" t="s">
        <v>577</v>
      </c>
      <c r="B425" s="661" t="s">
        <v>578</v>
      </c>
      <c r="C425" s="662" t="s">
        <v>582</v>
      </c>
      <c r="D425" s="663" t="s">
        <v>3249</v>
      </c>
      <c r="E425" s="662" t="s">
        <v>1970</v>
      </c>
      <c r="F425" s="663" t="s">
        <v>3258</v>
      </c>
      <c r="G425" s="662" t="s">
        <v>1684</v>
      </c>
      <c r="H425" s="662" t="s">
        <v>2036</v>
      </c>
      <c r="I425" s="662" t="s">
        <v>2036</v>
      </c>
      <c r="J425" s="662" t="s">
        <v>2037</v>
      </c>
      <c r="K425" s="662" t="s">
        <v>2038</v>
      </c>
      <c r="L425" s="664">
        <v>68.197628733354193</v>
      </c>
      <c r="M425" s="664">
        <v>3</v>
      </c>
      <c r="N425" s="665">
        <v>204.59288620006259</v>
      </c>
    </row>
    <row r="426" spans="1:14" ht="14.4" customHeight="1" x14ac:dyDescent="0.3">
      <c r="A426" s="660" t="s">
        <v>577</v>
      </c>
      <c r="B426" s="661" t="s">
        <v>578</v>
      </c>
      <c r="C426" s="662" t="s">
        <v>582</v>
      </c>
      <c r="D426" s="663" t="s">
        <v>3249</v>
      </c>
      <c r="E426" s="662" t="s">
        <v>1970</v>
      </c>
      <c r="F426" s="663" t="s">
        <v>3258</v>
      </c>
      <c r="G426" s="662" t="s">
        <v>1684</v>
      </c>
      <c r="H426" s="662" t="s">
        <v>2039</v>
      </c>
      <c r="I426" s="662" t="s">
        <v>2040</v>
      </c>
      <c r="J426" s="662" t="s">
        <v>2041</v>
      </c>
      <c r="K426" s="662" t="s">
        <v>2042</v>
      </c>
      <c r="L426" s="664">
        <v>115.2092447409743</v>
      </c>
      <c r="M426" s="664">
        <v>15</v>
      </c>
      <c r="N426" s="665">
        <v>1728.1386711146145</v>
      </c>
    </row>
    <row r="427" spans="1:14" ht="14.4" customHeight="1" x14ac:dyDescent="0.3">
      <c r="A427" s="660" t="s">
        <v>577</v>
      </c>
      <c r="B427" s="661" t="s">
        <v>578</v>
      </c>
      <c r="C427" s="662" t="s">
        <v>582</v>
      </c>
      <c r="D427" s="663" t="s">
        <v>3249</v>
      </c>
      <c r="E427" s="662" t="s">
        <v>1970</v>
      </c>
      <c r="F427" s="663" t="s">
        <v>3258</v>
      </c>
      <c r="G427" s="662" t="s">
        <v>1684</v>
      </c>
      <c r="H427" s="662" t="s">
        <v>2043</v>
      </c>
      <c r="I427" s="662" t="s">
        <v>2044</v>
      </c>
      <c r="J427" s="662" t="s">
        <v>2045</v>
      </c>
      <c r="K427" s="662" t="s">
        <v>2046</v>
      </c>
      <c r="L427" s="664">
        <v>76.50869351699555</v>
      </c>
      <c r="M427" s="664">
        <v>63.599999999999994</v>
      </c>
      <c r="N427" s="665">
        <v>4865.9529076809167</v>
      </c>
    </row>
    <row r="428" spans="1:14" ht="14.4" customHeight="1" x14ac:dyDescent="0.3">
      <c r="A428" s="660" t="s">
        <v>577</v>
      </c>
      <c r="B428" s="661" t="s">
        <v>578</v>
      </c>
      <c r="C428" s="662" t="s">
        <v>582</v>
      </c>
      <c r="D428" s="663" t="s">
        <v>3249</v>
      </c>
      <c r="E428" s="662" t="s">
        <v>1970</v>
      </c>
      <c r="F428" s="663" t="s">
        <v>3258</v>
      </c>
      <c r="G428" s="662" t="s">
        <v>1684</v>
      </c>
      <c r="H428" s="662" t="s">
        <v>2047</v>
      </c>
      <c r="I428" s="662" t="s">
        <v>2048</v>
      </c>
      <c r="J428" s="662" t="s">
        <v>2049</v>
      </c>
      <c r="K428" s="662" t="s">
        <v>2050</v>
      </c>
      <c r="L428" s="664">
        <v>41.270375000000001</v>
      </c>
      <c r="M428" s="664">
        <v>16</v>
      </c>
      <c r="N428" s="665">
        <v>660.32600000000002</v>
      </c>
    </row>
    <row r="429" spans="1:14" ht="14.4" customHeight="1" x14ac:dyDescent="0.3">
      <c r="A429" s="660" t="s">
        <v>577</v>
      </c>
      <c r="B429" s="661" t="s">
        <v>578</v>
      </c>
      <c r="C429" s="662" t="s">
        <v>582</v>
      </c>
      <c r="D429" s="663" t="s">
        <v>3249</v>
      </c>
      <c r="E429" s="662" t="s">
        <v>1970</v>
      </c>
      <c r="F429" s="663" t="s">
        <v>3258</v>
      </c>
      <c r="G429" s="662" t="s">
        <v>1684</v>
      </c>
      <c r="H429" s="662" t="s">
        <v>2051</v>
      </c>
      <c r="I429" s="662" t="s">
        <v>2052</v>
      </c>
      <c r="J429" s="662" t="s">
        <v>2053</v>
      </c>
      <c r="K429" s="662" t="s">
        <v>2054</v>
      </c>
      <c r="L429" s="664">
        <v>28.88912344311786</v>
      </c>
      <c r="M429" s="664">
        <v>20</v>
      </c>
      <c r="N429" s="665">
        <v>577.78246886235718</v>
      </c>
    </row>
    <row r="430" spans="1:14" ht="14.4" customHeight="1" x14ac:dyDescent="0.3">
      <c r="A430" s="660" t="s">
        <v>577</v>
      </c>
      <c r="B430" s="661" t="s">
        <v>578</v>
      </c>
      <c r="C430" s="662" t="s">
        <v>582</v>
      </c>
      <c r="D430" s="663" t="s">
        <v>3249</v>
      </c>
      <c r="E430" s="662" t="s">
        <v>1970</v>
      </c>
      <c r="F430" s="663" t="s">
        <v>3258</v>
      </c>
      <c r="G430" s="662" t="s">
        <v>1684</v>
      </c>
      <c r="H430" s="662" t="s">
        <v>2055</v>
      </c>
      <c r="I430" s="662" t="s">
        <v>2056</v>
      </c>
      <c r="J430" s="662" t="s">
        <v>2057</v>
      </c>
      <c r="K430" s="662" t="s">
        <v>2058</v>
      </c>
      <c r="L430" s="664">
        <v>77.259999999999991</v>
      </c>
      <c r="M430" s="664">
        <v>10</v>
      </c>
      <c r="N430" s="665">
        <v>772.59999999999991</v>
      </c>
    </row>
    <row r="431" spans="1:14" ht="14.4" customHeight="1" x14ac:dyDescent="0.3">
      <c r="A431" s="660" t="s">
        <v>577</v>
      </c>
      <c r="B431" s="661" t="s">
        <v>578</v>
      </c>
      <c r="C431" s="662" t="s">
        <v>582</v>
      </c>
      <c r="D431" s="663" t="s">
        <v>3249</v>
      </c>
      <c r="E431" s="662" t="s">
        <v>1970</v>
      </c>
      <c r="F431" s="663" t="s">
        <v>3258</v>
      </c>
      <c r="G431" s="662" t="s">
        <v>1684</v>
      </c>
      <c r="H431" s="662" t="s">
        <v>2059</v>
      </c>
      <c r="I431" s="662" t="s">
        <v>2060</v>
      </c>
      <c r="J431" s="662" t="s">
        <v>2061</v>
      </c>
      <c r="K431" s="662" t="s">
        <v>2062</v>
      </c>
      <c r="L431" s="664">
        <v>772.05492849226368</v>
      </c>
      <c r="M431" s="664">
        <v>4</v>
      </c>
      <c r="N431" s="665">
        <v>3088.2197139690547</v>
      </c>
    </row>
    <row r="432" spans="1:14" ht="14.4" customHeight="1" x14ac:dyDescent="0.3">
      <c r="A432" s="660" t="s">
        <v>577</v>
      </c>
      <c r="B432" s="661" t="s">
        <v>578</v>
      </c>
      <c r="C432" s="662" t="s">
        <v>582</v>
      </c>
      <c r="D432" s="663" t="s">
        <v>3249</v>
      </c>
      <c r="E432" s="662" t="s">
        <v>1970</v>
      </c>
      <c r="F432" s="663" t="s">
        <v>3258</v>
      </c>
      <c r="G432" s="662" t="s">
        <v>1684</v>
      </c>
      <c r="H432" s="662" t="s">
        <v>2063</v>
      </c>
      <c r="I432" s="662" t="s">
        <v>2063</v>
      </c>
      <c r="J432" s="662" t="s">
        <v>2064</v>
      </c>
      <c r="K432" s="662" t="s">
        <v>1272</v>
      </c>
      <c r="L432" s="664">
        <v>29.729999944535635</v>
      </c>
      <c r="M432" s="664">
        <v>60</v>
      </c>
      <c r="N432" s="665">
        <v>1783.7999966721381</v>
      </c>
    </row>
    <row r="433" spans="1:14" ht="14.4" customHeight="1" x14ac:dyDescent="0.3">
      <c r="A433" s="660" t="s">
        <v>577</v>
      </c>
      <c r="B433" s="661" t="s">
        <v>578</v>
      </c>
      <c r="C433" s="662" t="s">
        <v>582</v>
      </c>
      <c r="D433" s="663" t="s">
        <v>3249</v>
      </c>
      <c r="E433" s="662" t="s">
        <v>1970</v>
      </c>
      <c r="F433" s="663" t="s">
        <v>3258</v>
      </c>
      <c r="G433" s="662" t="s">
        <v>1684</v>
      </c>
      <c r="H433" s="662" t="s">
        <v>2065</v>
      </c>
      <c r="I433" s="662" t="s">
        <v>2065</v>
      </c>
      <c r="J433" s="662" t="s">
        <v>2066</v>
      </c>
      <c r="K433" s="662" t="s">
        <v>2067</v>
      </c>
      <c r="L433" s="664">
        <v>55.189999999999991</v>
      </c>
      <c r="M433" s="664">
        <v>15</v>
      </c>
      <c r="N433" s="665">
        <v>827.84999999999991</v>
      </c>
    </row>
    <row r="434" spans="1:14" ht="14.4" customHeight="1" x14ac:dyDescent="0.3">
      <c r="A434" s="660" t="s">
        <v>577</v>
      </c>
      <c r="B434" s="661" t="s">
        <v>578</v>
      </c>
      <c r="C434" s="662" t="s">
        <v>582</v>
      </c>
      <c r="D434" s="663" t="s">
        <v>3249</v>
      </c>
      <c r="E434" s="662" t="s">
        <v>2068</v>
      </c>
      <c r="F434" s="663" t="s">
        <v>3259</v>
      </c>
      <c r="G434" s="662"/>
      <c r="H434" s="662" t="s">
        <v>2069</v>
      </c>
      <c r="I434" s="662" t="s">
        <v>2070</v>
      </c>
      <c r="J434" s="662" t="s">
        <v>2071</v>
      </c>
      <c r="K434" s="662"/>
      <c r="L434" s="664">
        <v>30.22</v>
      </c>
      <c r="M434" s="664">
        <v>10</v>
      </c>
      <c r="N434" s="665">
        <v>302.2</v>
      </c>
    </row>
    <row r="435" spans="1:14" ht="14.4" customHeight="1" x14ac:dyDescent="0.3">
      <c r="A435" s="660" t="s">
        <v>577</v>
      </c>
      <c r="B435" s="661" t="s">
        <v>578</v>
      </c>
      <c r="C435" s="662" t="s">
        <v>582</v>
      </c>
      <c r="D435" s="663" t="s">
        <v>3249</v>
      </c>
      <c r="E435" s="662" t="s">
        <v>2068</v>
      </c>
      <c r="F435" s="663" t="s">
        <v>3259</v>
      </c>
      <c r="G435" s="662" t="s">
        <v>628</v>
      </c>
      <c r="H435" s="662" t="s">
        <v>2072</v>
      </c>
      <c r="I435" s="662" t="s">
        <v>2073</v>
      </c>
      <c r="J435" s="662" t="s">
        <v>2074</v>
      </c>
      <c r="K435" s="662" t="s">
        <v>2075</v>
      </c>
      <c r="L435" s="664">
        <v>94.899373595964889</v>
      </c>
      <c r="M435" s="664">
        <v>1</v>
      </c>
      <c r="N435" s="665">
        <v>94.899373595964889</v>
      </c>
    </row>
    <row r="436" spans="1:14" ht="14.4" customHeight="1" x14ac:dyDescent="0.3">
      <c r="A436" s="660" t="s">
        <v>577</v>
      </c>
      <c r="B436" s="661" t="s">
        <v>578</v>
      </c>
      <c r="C436" s="662" t="s">
        <v>582</v>
      </c>
      <c r="D436" s="663" t="s">
        <v>3249</v>
      </c>
      <c r="E436" s="662" t="s">
        <v>2068</v>
      </c>
      <c r="F436" s="663" t="s">
        <v>3259</v>
      </c>
      <c r="G436" s="662" t="s">
        <v>628</v>
      </c>
      <c r="H436" s="662" t="s">
        <v>2076</v>
      </c>
      <c r="I436" s="662" t="s">
        <v>2077</v>
      </c>
      <c r="J436" s="662" t="s">
        <v>2078</v>
      </c>
      <c r="K436" s="662" t="s">
        <v>2079</v>
      </c>
      <c r="L436" s="664">
        <v>92.5</v>
      </c>
      <c r="M436" s="664">
        <v>1</v>
      </c>
      <c r="N436" s="665">
        <v>92.5</v>
      </c>
    </row>
    <row r="437" spans="1:14" ht="14.4" customHeight="1" x14ac:dyDescent="0.3">
      <c r="A437" s="660" t="s">
        <v>577</v>
      </c>
      <c r="B437" s="661" t="s">
        <v>578</v>
      </c>
      <c r="C437" s="662" t="s">
        <v>582</v>
      </c>
      <c r="D437" s="663" t="s">
        <v>3249</v>
      </c>
      <c r="E437" s="662" t="s">
        <v>2068</v>
      </c>
      <c r="F437" s="663" t="s">
        <v>3259</v>
      </c>
      <c r="G437" s="662" t="s">
        <v>1684</v>
      </c>
      <c r="H437" s="662" t="s">
        <v>2080</v>
      </c>
      <c r="I437" s="662" t="s">
        <v>2080</v>
      </c>
      <c r="J437" s="662" t="s">
        <v>2081</v>
      </c>
      <c r="K437" s="662" t="s">
        <v>2082</v>
      </c>
      <c r="L437" s="664">
        <v>159.5</v>
      </c>
      <c r="M437" s="664">
        <v>1</v>
      </c>
      <c r="N437" s="665">
        <v>159.5</v>
      </c>
    </row>
    <row r="438" spans="1:14" ht="14.4" customHeight="1" x14ac:dyDescent="0.3">
      <c r="A438" s="660" t="s">
        <v>577</v>
      </c>
      <c r="B438" s="661" t="s">
        <v>578</v>
      </c>
      <c r="C438" s="662" t="s">
        <v>582</v>
      </c>
      <c r="D438" s="663" t="s">
        <v>3249</v>
      </c>
      <c r="E438" s="662" t="s">
        <v>2083</v>
      </c>
      <c r="F438" s="663" t="s">
        <v>3260</v>
      </c>
      <c r="G438" s="662" t="s">
        <v>628</v>
      </c>
      <c r="H438" s="662" t="s">
        <v>2084</v>
      </c>
      <c r="I438" s="662" t="s">
        <v>2085</v>
      </c>
      <c r="J438" s="662" t="s">
        <v>2086</v>
      </c>
      <c r="K438" s="662" t="s">
        <v>2087</v>
      </c>
      <c r="L438" s="664">
        <v>7688.0000000000018</v>
      </c>
      <c r="M438" s="664">
        <v>0.2</v>
      </c>
      <c r="N438" s="665">
        <v>1537.6000000000004</v>
      </c>
    </row>
    <row r="439" spans="1:14" ht="14.4" customHeight="1" x14ac:dyDescent="0.3">
      <c r="A439" s="660" t="s">
        <v>577</v>
      </c>
      <c r="B439" s="661" t="s">
        <v>578</v>
      </c>
      <c r="C439" s="662" t="s">
        <v>582</v>
      </c>
      <c r="D439" s="663" t="s">
        <v>3249</v>
      </c>
      <c r="E439" s="662" t="s">
        <v>2088</v>
      </c>
      <c r="F439" s="663" t="s">
        <v>3261</v>
      </c>
      <c r="G439" s="662"/>
      <c r="H439" s="662"/>
      <c r="I439" s="662" t="s">
        <v>2089</v>
      </c>
      <c r="J439" s="662" t="s">
        <v>2090</v>
      </c>
      <c r="K439" s="662"/>
      <c r="L439" s="664">
        <v>4305.3999999999996</v>
      </c>
      <c r="M439" s="664">
        <v>2</v>
      </c>
      <c r="N439" s="665">
        <v>8610.7999999999993</v>
      </c>
    </row>
    <row r="440" spans="1:14" ht="14.4" customHeight="1" x14ac:dyDescent="0.3">
      <c r="A440" s="660" t="s">
        <v>577</v>
      </c>
      <c r="B440" s="661" t="s">
        <v>578</v>
      </c>
      <c r="C440" s="662" t="s">
        <v>587</v>
      </c>
      <c r="D440" s="663" t="s">
        <v>3250</v>
      </c>
      <c r="E440" s="662" t="s">
        <v>602</v>
      </c>
      <c r="F440" s="663" t="s">
        <v>3256</v>
      </c>
      <c r="G440" s="662"/>
      <c r="H440" s="662" t="s">
        <v>2091</v>
      </c>
      <c r="I440" s="662" t="s">
        <v>2092</v>
      </c>
      <c r="J440" s="662" t="s">
        <v>2093</v>
      </c>
      <c r="K440" s="662" t="s">
        <v>2094</v>
      </c>
      <c r="L440" s="664">
        <v>83.135000000000019</v>
      </c>
      <c r="M440" s="664">
        <v>4</v>
      </c>
      <c r="N440" s="665">
        <v>332.54000000000008</v>
      </c>
    </row>
    <row r="441" spans="1:14" ht="14.4" customHeight="1" x14ac:dyDescent="0.3">
      <c r="A441" s="660" t="s">
        <v>577</v>
      </c>
      <c r="B441" s="661" t="s">
        <v>578</v>
      </c>
      <c r="C441" s="662" t="s">
        <v>587</v>
      </c>
      <c r="D441" s="663" t="s">
        <v>3250</v>
      </c>
      <c r="E441" s="662" t="s">
        <v>602</v>
      </c>
      <c r="F441" s="663" t="s">
        <v>3256</v>
      </c>
      <c r="G441" s="662"/>
      <c r="H441" s="662" t="s">
        <v>2095</v>
      </c>
      <c r="I441" s="662" t="s">
        <v>2096</v>
      </c>
      <c r="J441" s="662" t="s">
        <v>2097</v>
      </c>
      <c r="K441" s="662" t="s">
        <v>2098</v>
      </c>
      <c r="L441" s="664">
        <v>32.81</v>
      </c>
      <c r="M441" s="664">
        <v>5</v>
      </c>
      <c r="N441" s="665">
        <v>164.05</v>
      </c>
    </row>
    <row r="442" spans="1:14" ht="14.4" customHeight="1" x14ac:dyDescent="0.3">
      <c r="A442" s="660" t="s">
        <v>577</v>
      </c>
      <c r="B442" s="661" t="s">
        <v>578</v>
      </c>
      <c r="C442" s="662" t="s">
        <v>587</v>
      </c>
      <c r="D442" s="663" t="s">
        <v>3250</v>
      </c>
      <c r="E442" s="662" t="s">
        <v>602</v>
      </c>
      <c r="F442" s="663" t="s">
        <v>3256</v>
      </c>
      <c r="G442" s="662"/>
      <c r="H442" s="662" t="s">
        <v>2099</v>
      </c>
      <c r="I442" s="662" t="s">
        <v>2100</v>
      </c>
      <c r="J442" s="662" t="s">
        <v>2101</v>
      </c>
      <c r="K442" s="662" t="s">
        <v>2102</v>
      </c>
      <c r="L442" s="664">
        <v>71.680000000000007</v>
      </c>
      <c r="M442" s="664">
        <v>1</v>
      </c>
      <c r="N442" s="665">
        <v>71.680000000000007</v>
      </c>
    </row>
    <row r="443" spans="1:14" ht="14.4" customHeight="1" x14ac:dyDescent="0.3">
      <c r="A443" s="660" t="s">
        <v>577</v>
      </c>
      <c r="B443" s="661" t="s">
        <v>578</v>
      </c>
      <c r="C443" s="662" t="s">
        <v>587</v>
      </c>
      <c r="D443" s="663" t="s">
        <v>3250</v>
      </c>
      <c r="E443" s="662" t="s">
        <v>602</v>
      </c>
      <c r="F443" s="663" t="s">
        <v>3256</v>
      </c>
      <c r="G443" s="662"/>
      <c r="H443" s="662" t="s">
        <v>2103</v>
      </c>
      <c r="I443" s="662" t="s">
        <v>2103</v>
      </c>
      <c r="J443" s="662" t="s">
        <v>2104</v>
      </c>
      <c r="K443" s="662" t="s">
        <v>2105</v>
      </c>
      <c r="L443" s="664">
        <v>299.43</v>
      </c>
      <c r="M443" s="664">
        <v>1</v>
      </c>
      <c r="N443" s="665">
        <v>299.43</v>
      </c>
    </row>
    <row r="444" spans="1:14" ht="14.4" customHeight="1" x14ac:dyDescent="0.3">
      <c r="A444" s="660" t="s">
        <v>577</v>
      </c>
      <c r="B444" s="661" t="s">
        <v>578</v>
      </c>
      <c r="C444" s="662" t="s">
        <v>587</v>
      </c>
      <c r="D444" s="663" t="s">
        <v>3250</v>
      </c>
      <c r="E444" s="662" t="s">
        <v>602</v>
      </c>
      <c r="F444" s="663" t="s">
        <v>3256</v>
      </c>
      <c r="G444" s="662"/>
      <c r="H444" s="662" t="s">
        <v>2106</v>
      </c>
      <c r="I444" s="662" t="s">
        <v>2106</v>
      </c>
      <c r="J444" s="662" t="s">
        <v>2107</v>
      </c>
      <c r="K444" s="662" t="s">
        <v>1808</v>
      </c>
      <c r="L444" s="664">
        <v>46.320000000000007</v>
      </c>
      <c r="M444" s="664">
        <v>1</v>
      </c>
      <c r="N444" s="665">
        <v>46.320000000000007</v>
      </c>
    </row>
    <row r="445" spans="1:14" ht="14.4" customHeight="1" x14ac:dyDescent="0.3">
      <c r="A445" s="660" t="s">
        <v>577</v>
      </c>
      <c r="B445" s="661" t="s">
        <v>578</v>
      </c>
      <c r="C445" s="662" t="s">
        <v>587</v>
      </c>
      <c r="D445" s="663" t="s">
        <v>3250</v>
      </c>
      <c r="E445" s="662" t="s">
        <v>602</v>
      </c>
      <c r="F445" s="663" t="s">
        <v>3256</v>
      </c>
      <c r="G445" s="662"/>
      <c r="H445" s="662" t="s">
        <v>603</v>
      </c>
      <c r="I445" s="662" t="s">
        <v>603</v>
      </c>
      <c r="J445" s="662" t="s">
        <v>604</v>
      </c>
      <c r="K445" s="662" t="s">
        <v>605</v>
      </c>
      <c r="L445" s="664">
        <v>428.93539537539533</v>
      </c>
      <c r="M445" s="664">
        <v>17.2781862</v>
      </c>
      <c r="N445" s="665">
        <v>7411.2256290666992</v>
      </c>
    </row>
    <row r="446" spans="1:14" ht="14.4" customHeight="1" x14ac:dyDescent="0.3">
      <c r="A446" s="660" t="s">
        <v>577</v>
      </c>
      <c r="B446" s="661" t="s">
        <v>578</v>
      </c>
      <c r="C446" s="662" t="s">
        <v>587</v>
      </c>
      <c r="D446" s="663" t="s">
        <v>3250</v>
      </c>
      <c r="E446" s="662" t="s">
        <v>602</v>
      </c>
      <c r="F446" s="663" t="s">
        <v>3256</v>
      </c>
      <c r="G446" s="662"/>
      <c r="H446" s="662" t="s">
        <v>609</v>
      </c>
      <c r="I446" s="662" t="s">
        <v>609</v>
      </c>
      <c r="J446" s="662" t="s">
        <v>604</v>
      </c>
      <c r="K446" s="662" t="s">
        <v>610</v>
      </c>
      <c r="L446" s="664">
        <v>144.7136666528211</v>
      </c>
      <c r="M446" s="664">
        <v>15.762</v>
      </c>
      <c r="N446" s="665">
        <v>2280.9768137817664</v>
      </c>
    </row>
    <row r="447" spans="1:14" ht="14.4" customHeight="1" x14ac:dyDescent="0.3">
      <c r="A447" s="660" t="s">
        <v>577</v>
      </c>
      <c r="B447" s="661" t="s">
        <v>578</v>
      </c>
      <c r="C447" s="662" t="s">
        <v>587</v>
      </c>
      <c r="D447" s="663" t="s">
        <v>3250</v>
      </c>
      <c r="E447" s="662" t="s">
        <v>602</v>
      </c>
      <c r="F447" s="663" t="s">
        <v>3256</v>
      </c>
      <c r="G447" s="662"/>
      <c r="H447" s="662" t="s">
        <v>2108</v>
      </c>
      <c r="I447" s="662" t="s">
        <v>2108</v>
      </c>
      <c r="J447" s="662" t="s">
        <v>2109</v>
      </c>
      <c r="K447" s="662" t="s">
        <v>2110</v>
      </c>
      <c r="L447" s="664">
        <v>402.33999999999992</v>
      </c>
      <c r="M447" s="664">
        <v>2</v>
      </c>
      <c r="N447" s="665">
        <v>804.67999999999984</v>
      </c>
    </row>
    <row r="448" spans="1:14" ht="14.4" customHeight="1" x14ac:dyDescent="0.3">
      <c r="A448" s="660" t="s">
        <v>577</v>
      </c>
      <c r="B448" s="661" t="s">
        <v>578</v>
      </c>
      <c r="C448" s="662" t="s">
        <v>587</v>
      </c>
      <c r="D448" s="663" t="s">
        <v>3250</v>
      </c>
      <c r="E448" s="662" t="s">
        <v>602</v>
      </c>
      <c r="F448" s="663" t="s">
        <v>3256</v>
      </c>
      <c r="G448" s="662"/>
      <c r="H448" s="662" t="s">
        <v>621</v>
      </c>
      <c r="I448" s="662" t="s">
        <v>621</v>
      </c>
      <c r="J448" s="662" t="s">
        <v>622</v>
      </c>
      <c r="K448" s="662" t="s">
        <v>623</v>
      </c>
      <c r="L448" s="664">
        <v>1106.26</v>
      </c>
      <c r="M448" s="664">
        <v>1</v>
      </c>
      <c r="N448" s="665">
        <v>1106.26</v>
      </c>
    </row>
    <row r="449" spans="1:14" ht="14.4" customHeight="1" x14ac:dyDescent="0.3">
      <c r="A449" s="660" t="s">
        <v>577</v>
      </c>
      <c r="B449" s="661" t="s">
        <v>578</v>
      </c>
      <c r="C449" s="662" t="s">
        <v>587</v>
      </c>
      <c r="D449" s="663" t="s">
        <v>3250</v>
      </c>
      <c r="E449" s="662" t="s">
        <v>602</v>
      </c>
      <c r="F449" s="663" t="s">
        <v>3256</v>
      </c>
      <c r="G449" s="662" t="s">
        <v>628</v>
      </c>
      <c r="H449" s="662" t="s">
        <v>629</v>
      </c>
      <c r="I449" s="662" t="s">
        <v>629</v>
      </c>
      <c r="J449" s="662" t="s">
        <v>630</v>
      </c>
      <c r="K449" s="662" t="s">
        <v>631</v>
      </c>
      <c r="L449" s="664">
        <v>171.6</v>
      </c>
      <c r="M449" s="664">
        <v>139</v>
      </c>
      <c r="N449" s="665">
        <v>23852.399999999998</v>
      </c>
    </row>
    <row r="450" spans="1:14" ht="14.4" customHeight="1" x14ac:dyDescent="0.3">
      <c r="A450" s="660" t="s">
        <v>577</v>
      </c>
      <c r="B450" s="661" t="s">
        <v>578</v>
      </c>
      <c r="C450" s="662" t="s">
        <v>587</v>
      </c>
      <c r="D450" s="663" t="s">
        <v>3250</v>
      </c>
      <c r="E450" s="662" t="s">
        <v>602</v>
      </c>
      <c r="F450" s="663" t="s">
        <v>3256</v>
      </c>
      <c r="G450" s="662" t="s">
        <v>628</v>
      </c>
      <c r="H450" s="662" t="s">
        <v>632</v>
      </c>
      <c r="I450" s="662" t="s">
        <v>632</v>
      </c>
      <c r="J450" s="662" t="s">
        <v>633</v>
      </c>
      <c r="K450" s="662" t="s">
        <v>634</v>
      </c>
      <c r="L450" s="664">
        <v>175.00666666666666</v>
      </c>
      <c r="M450" s="664">
        <v>18</v>
      </c>
      <c r="N450" s="665">
        <v>3150.12</v>
      </c>
    </row>
    <row r="451" spans="1:14" ht="14.4" customHeight="1" x14ac:dyDescent="0.3">
      <c r="A451" s="660" t="s">
        <v>577</v>
      </c>
      <c r="B451" s="661" t="s">
        <v>578</v>
      </c>
      <c r="C451" s="662" t="s">
        <v>587</v>
      </c>
      <c r="D451" s="663" t="s">
        <v>3250</v>
      </c>
      <c r="E451" s="662" t="s">
        <v>602</v>
      </c>
      <c r="F451" s="663" t="s">
        <v>3256</v>
      </c>
      <c r="G451" s="662" t="s">
        <v>628</v>
      </c>
      <c r="H451" s="662" t="s">
        <v>635</v>
      </c>
      <c r="I451" s="662" t="s">
        <v>635</v>
      </c>
      <c r="J451" s="662" t="s">
        <v>636</v>
      </c>
      <c r="K451" s="662" t="s">
        <v>634</v>
      </c>
      <c r="L451" s="664">
        <v>143</v>
      </c>
      <c r="M451" s="664">
        <v>20</v>
      </c>
      <c r="N451" s="665">
        <v>2860</v>
      </c>
    </row>
    <row r="452" spans="1:14" ht="14.4" customHeight="1" x14ac:dyDescent="0.3">
      <c r="A452" s="660" t="s">
        <v>577</v>
      </c>
      <c r="B452" s="661" t="s">
        <v>578</v>
      </c>
      <c r="C452" s="662" t="s">
        <v>587</v>
      </c>
      <c r="D452" s="663" t="s">
        <v>3250</v>
      </c>
      <c r="E452" s="662" t="s">
        <v>602</v>
      </c>
      <c r="F452" s="663" t="s">
        <v>3256</v>
      </c>
      <c r="G452" s="662" t="s">
        <v>628</v>
      </c>
      <c r="H452" s="662" t="s">
        <v>2111</v>
      </c>
      <c r="I452" s="662" t="s">
        <v>2111</v>
      </c>
      <c r="J452" s="662" t="s">
        <v>2112</v>
      </c>
      <c r="K452" s="662" t="s">
        <v>2113</v>
      </c>
      <c r="L452" s="664">
        <v>908.3001284991484</v>
      </c>
      <c r="M452" s="664">
        <v>5</v>
      </c>
      <c r="N452" s="665">
        <v>4541.5006424957419</v>
      </c>
    </row>
    <row r="453" spans="1:14" ht="14.4" customHeight="1" x14ac:dyDescent="0.3">
      <c r="A453" s="660" t="s">
        <v>577</v>
      </c>
      <c r="B453" s="661" t="s">
        <v>578</v>
      </c>
      <c r="C453" s="662" t="s">
        <v>587</v>
      </c>
      <c r="D453" s="663" t="s">
        <v>3250</v>
      </c>
      <c r="E453" s="662" t="s">
        <v>602</v>
      </c>
      <c r="F453" s="663" t="s">
        <v>3256</v>
      </c>
      <c r="G453" s="662" t="s">
        <v>628</v>
      </c>
      <c r="H453" s="662" t="s">
        <v>637</v>
      </c>
      <c r="I453" s="662" t="s">
        <v>637</v>
      </c>
      <c r="J453" s="662" t="s">
        <v>630</v>
      </c>
      <c r="K453" s="662" t="s">
        <v>638</v>
      </c>
      <c r="L453" s="664">
        <v>92.95</v>
      </c>
      <c r="M453" s="664">
        <v>38</v>
      </c>
      <c r="N453" s="665">
        <v>3532.1000000000004</v>
      </c>
    </row>
    <row r="454" spans="1:14" ht="14.4" customHeight="1" x14ac:dyDescent="0.3">
      <c r="A454" s="660" t="s">
        <v>577</v>
      </c>
      <c r="B454" s="661" t="s">
        <v>578</v>
      </c>
      <c r="C454" s="662" t="s">
        <v>587</v>
      </c>
      <c r="D454" s="663" t="s">
        <v>3250</v>
      </c>
      <c r="E454" s="662" t="s">
        <v>602</v>
      </c>
      <c r="F454" s="663" t="s">
        <v>3256</v>
      </c>
      <c r="G454" s="662" t="s">
        <v>628</v>
      </c>
      <c r="H454" s="662" t="s">
        <v>639</v>
      </c>
      <c r="I454" s="662" t="s">
        <v>639</v>
      </c>
      <c r="J454" s="662" t="s">
        <v>630</v>
      </c>
      <c r="K454" s="662" t="s">
        <v>640</v>
      </c>
      <c r="L454" s="664">
        <v>93.5</v>
      </c>
      <c r="M454" s="664">
        <v>39</v>
      </c>
      <c r="N454" s="665">
        <v>3646.5</v>
      </c>
    </row>
    <row r="455" spans="1:14" ht="14.4" customHeight="1" x14ac:dyDescent="0.3">
      <c r="A455" s="660" t="s">
        <v>577</v>
      </c>
      <c r="B455" s="661" t="s">
        <v>578</v>
      </c>
      <c r="C455" s="662" t="s">
        <v>587</v>
      </c>
      <c r="D455" s="663" t="s">
        <v>3250</v>
      </c>
      <c r="E455" s="662" t="s">
        <v>602</v>
      </c>
      <c r="F455" s="663" t="s">
        <v>3256</v>
      </c>
      <c r="G455" s="662" t="s">
        <v>628</v>
      </c>
      <c r="H455" s="662" t="s">
        <v>649</v>
      </c>
      <c r="I455" s="662" t="s">
        <v>650</v>
      </c>
      <c r="J455" s="662" t="s">
        <v>651</v>
      </c>
      <c r="K455" s="662" t="s">
        <v>652</v>
      </c>
      <c r="L455" s="664">
        <v>87.086666666666659</v>
      </c>
      <c r="M455" s="664">
        <v>3</v>
      </c>
      <c r="N455" s="665">
        <v>261.26</v>
      </c>
    </row>
    <row r="456" spans="1:14" ht="14.4" customHeight="1" x14ac:dyDescent="0.3">
      <c r="A456" s="660" t="s">
        <v>577</v>
      </c>
      <c r="B456" s="661" t="s">
        <v>578</v>
      </c>
      <c r="C456" s="662" t="s">
        <v>587</v>
      </c>
      <c r="D456" s="663" t="s">
        <v>3250</v>
      </c>
      <c r="E456" s="662" t="s">
        <v>602</v>
      </c>
      <c r="F456" s="663" t="s">
        <v>3256</v>
      </c>
      <c r="G456" s="662" t="s">
        <v>628</v>
      </c>
      <c r="H456" s="662" t="s">
        <v>653</v>
      </c>
      <c r="I456" s="662" t="s">
        <v>654</v>
      </c>
      <c r="J456" s="662" t="s">
        <v>655</v>
      </c>
      <c r="K456" s="662" t="s">
        <v>656</v>
      </c>
      <c r="L456" s="664">
        <v>96.819748723761379</v>
      </c>
      <c r="M456" s="664">
        <v>10</v>
      </c>
      <c r="N456" s="665">
        <v>968.19748723761381</v>
      </c>
    </row>
    <row r="457" spans="1:14" ht="14.4" customHeight="1" x14ac:dyDescent="0.3">
      <c r="A457" s="660" t="s">
        <v>577</v>
      </c>
      <c r="B457" s="661" t="s">
        <v>578</v>
      </c>
      <c r="C457" s="662" t="s">
        <v>587</v>
      </c>
      <c r="D457" s="663" t="s">
        <v>3250</v>
      </c>
      <c r="E457" s="662" t="s">
        <v>602</v>
      </c>
      <c r="F457" s="663" t="s">
        <v>3256</v>
      </c>
      <c r="G457" s="662" t="s">
        <v>628</v>
      </c>
      <c r="H457" s="662" t="s">
        <v>657</v>
      </c>
      <c r="I457" s="662" t="s">
        <v>658</v>
      </c>
      <c r="J457" s="662" t="s">
        <v>655</v>
      </c>
      <c r="K457" s="662" t="s">
        <v>659</v>
      </c>
      <c r="L457" s="664">
        <v>100.77206541222587</v>
      </c>
      <c r="M457" s="664">
        <v>146</v>
      </c>
      <c r="N457" s="665">
        <v>14712.721550184977</v>
      </c>
    </row>
    <row r="458" spans="1:14" ht="14.4" customHeight="1" x14ac:dyDescent="0.3">
      <c r="A458" s="660" t="s">
        <v>577</v>
      </c>
      <c r="B458" s="661" t="s">
        <v>578</v>
      </c>
      <c r="C458" s="662" t="s">
        <v>587</v>
      </c>
      <c r="D458" s="663" t="s">
        <v>3250</v>
      </c>
      <c r="E458" s="662" t="s">
        <v>602</v>
      </c>
      <c r="F458" s="663" t="s">
        <v>3256</v>
      </c>
      <c r="G458" s="662" t="s">
        <v>628</v>
      </c>
      <c r="H458" s="662" t="s">
        <v>660</v>
      </c>
      <c r="I458" s="662" t="s">
        <v>661</v>
      </c>
      <c r="J458" s="662" t="s">
        <v>662</v>
      </c>
      <c r="K458" s="662" t="s">
        <v>663</v>
      </c>
      <c r="L458" s="664">
        <v>167.69699441367877</v>
      </c>
      <c r="M458" s="664">
        <v>11</v>
      </c>
      <c r="N458" s="665">
        <v>1844.6669385504665</v>
      </c>
    </row>
    <row r="459" spans="1:14" ht="14.4" customHeight="1" x14ac:dyDescent="0.3">
      <c r="A459" s="660" t="s">
        <v>577</v>
      </c>
      <c r="B459" s="661" t="s">
        <v>578</v>
      </c>
      <c r="C459" s="662" t="s">
        <v>587</v>
      </c>
      <c r="D459" s="663" t="s">
        <v>3250</v>
      </c>
      <c r="E459" s="662" t="s">
        <v>602</v>
      </c>
      <c r="F459" s="663" t="s">
        <v>3256</v>
      </c>
      <c r="G459" s="662" t="s">
        <v>628</v>
      </c>
      <c r="H459" s="662" t="s">
        <v>2114</v>
      </c>
      <c r="I459" s="662" t="s">
        <v>2115</v>
      </c>
      <c r="J459" s="662" t="s">
        <v>2116</v>
      </c>
      <c r="K459" s="662" t="s">
        <v>2117</v>
      </c>
      <c r="L459" s="664">
        <v>121.56000225730155</v>
      </c>
      <c r="M459" s="664">
        <v>2</v>
      </c>
      <c r="N459" s="665">
        <v>243.1200045146031</v>
      </c>
    </row>
    <row r="460" spans="1:14" ht="14.4" customHeight="1" x14ac:dyDescent="0.3">
      <c r="A460" s="660" t="s">
        <v>577</v>
      </c>
      <c r="B460" s="661" t="s">
        <v>578</v>
      </c>
      <c r="C460" s="662" t="s">
        <v>587</v>
      </c>
      <c r="D460" s="663" t="s">
        <v>3250</v>
      </c>
      <c r="E460" s="662" t="s">
        <v>602</v>
      </c>
      <c r="F460" s="663" t="s">
        <v>3256</v>
      </c>
      <c r="G460" s="662" t="s">
        <v>628</v>
      </c>
      <c r="H460" s="662" t="s">
        <v>2118</v>
      </c>
      <c r="I460" s="662" t="s">
        <v>2119</v>
      </c>
      <c r="J460" s="662" t="s">
        <v>2120</v>
      </c>
      <c r="K460" s="662" t="s">
        <v>2121</v>
      </c>
      <c r="L460" s="664">
        <v>64.480607260243403</v>
      </c>
      <c r="M460" s="664">
        <v>5</v>
      </c>
      <c r="N460" s="665">
        <v>322.40303630121701</v>
      </c>
    </row>
    <row r="461" spans="1:14" ht="14.4" customHeight="1" x14ac:dyDescent="0.3">
      <c r="A461" s="660" t="s">
        <v>577</v>
      </c>
      <c r="B461" s="661" t="s">
        <v>578</v>
      </c>
      <c r="C461" s="662" t="s">
        <v>587</v>
      </c>
      <c r="D461" s="663" t="s">
        <v>3250</v>
      </c>
      <c r="E461" s="662" t="s">
        <v>602</v>
      </c>
      <c r="F461" s="663" t="s">
        <v>3256</v>
      </c>
      <c r="G461" s="662" t="s">
        <v>628</v>
      </c>
      <c r="H461" s="662" t="s">
        <v>2122</v>
      </c>
      <c r="I461" s="662" t="s">
        <v>2123</v>
      </c>
      <c r="J461" s="662" t="s">
        <v>2124</v>
      </c>
      <c r="K461" s="662" t="s">
        <v>2125</v>
      </c>
      <c r="L461" s="664">
        <v>79.509583013865438</v>
      </c>
      <c r="M461" s="664">
        <v>8</v>
      </c>
      <c r="N461" s="665">
        <v>636.0766641109235</v>
      </c>
    </row>
    <row r="462" spans="1:14" ht="14.4" customHeight="1" x14ac:dyDescent="0.3">
      <c r="A462" s="660" t="s">
        <v>577</v>
      </c>
      <c r="B462" s="661" t="s">
        <v>578</v>
      </c>
      <c r="C462" s="662" t="s">
        <v>587</v>
      </c>
      <c r="D462" s="663" t="s">
        <v>3250</v>
      </c>
      <c r="E462" s="662" t="s">
        <v>602</v>
      </c>
      <c r="F462" s="663" t="s">
        <v>3256</v>
      </c>
      <c r="G462" s="662" t="s">
        <v>628</v>
      </c>
      <c r="H462" s="662" t="s">
        <v>664</v>
      </c>
      <c r="I462" s="662" t="s">
        <v>665</v>
      </c>
      <c r="J462" s="662" t="s">
        <v>666</v>
      </c>
      <c r="K462" s="662" t="s">
        <v>667</v>
      </c>
      <c r="L462" s="664">
        <v>89.869999999999933</v>
      </c>
      <c r="M462" s="664">
        <v>3</v>
      </c>
      <c r="N462" s="665">
        <v>269.60999999999979</v>
      </c>
    </row>
    <row r="463" spans="1:14" ht="14.4" customHeight="1" x14ac:dyDescent="0.3">
      <c r="A463" s="660" t="s">
        <v>577</v>
      </c>
      <c r="B463" s="661" t="s">
        <v>578</v>
      </c>
      <c r="C463" s="662" t="s">
        <v>587</v>
      </c>
      <c r="D463" s="663" t="s">
        <v>3250</v>
      </c>
      <c r="E463" s="662" t="s">
        <v>602</v>
      </c>
      <c r="F463" s="663" t="s">
        <v>3256</v>
      </c>
      <c r="G463" s="662" t="s">
        <v>628</v>
      </c>
      <c r="H463" s="662" t="s">
        <v>2126</v>
      </c>
      <c r="I463" s="662" t="s">
        <v>2127</v>
      </c>
      <c r="J463" s="662" t="s">
        <v>2128</v>
      </c>
      <c r="K463" s="662" t="s">
        <v>667</v>
      </c>
      <c r="L463" s="664">
        <v>30.259815623148075</v>
      </c>
      <c r="M463" s="664">
        <v>2</v>
      </c>
      <c r="N463" s="665">
        <v>60.51963124629615</v>
      </c>
    </row>
    <row r="464" spans="1:14" ht="14.4" customHeight="1" x14ac:dyDescent="0.3">
      <c r="A464" s="660" t="s">
        <v>577</v>
      </c>
      <c r="B464" s="661" t="s">
        <v>578</v>
      </c>
      <c r="C464" s="662" t="s">
        <v>587</v>
      </c>
      <c r="D464" s="663" t="s">
        <v>3250</v>
      </c>
      <c r="E464" s="662" t="s">
        <v>602</v>
      </c>
      <c r="F464" s="663" t="s">
        <v>3256</v>
      </c>
      <c r="G464" s="662" t="s">
        <v>628</v>
      </c>
      <c r="H464" s="662" t="s">
        <v>672</v>
      </c>
      <c r="I464" s="662" t="s">
        <v>673</v>
      </c>
      <c r="J464" s="662" t="s">
        <v>674</v>
      </c>
      <c r="K464" s="662" t="s">
        <v>675</v>
      </c>
      <c r="L464" s="664">
        <v>81.200222222222209</v>
      </c>
      <c r="M464" s="664">
        <v>18</v>
      </c>
      <c r="N464" s="665">
        <v>1461.6039999999998</v>
      </c>
    </row>
    <row r="465" spans="1:14" ht="14.4" customHeight="1" x14ac:dyDescent="0.3">
      <c r="A465" s="660" t="s">
        <v>577</v>
      </c>
      <c r="B465" s="661" t="s">
        <v>578</v>
      </c>
      <c r="C465" s="662" t="s">
        <v>587</v>
      </c>
      <c r="D465" s="663" t="s">
        <v>3250</v>
      </c>
      <c r="E465" s="662" t="s">
        <v>602</v>
      </c>
      <c r="F465" s="663" t="s">
        <v>3256</v>
      </c>
      <c r="G465" s="662" t="s">
        <v>628</v>
      </c>
      <c r="H465" s="662" t="s">
        <v>676</v>
      </c>
      <c r="I465" s="662" t="s">
        <v>677</v>
      </c>
      <c r="J465" s="662" t="s">
        <v>678</v>
      </c>
      <c r="K465" s="662" t="s">
        <v>679</v>
      </c>
      <c r="L465" s="664">
        <v>131.88544514459403</v>
      </c>
      <c r="M465" s="664">
        <v>5</v>
      </c>
      <c r="N465" s="665">
        <v>659.42722572297021</v>
      </c>
    </row>
    <row r="466" spans="1:14" ht="14.4" customHeight="1" x14ac:dyDescent="0.3">
      <c r="A466" s="660" t="s">
        <v>577</v>
      </c>
      <c r="B466" s="661" t="s">
        <v>578</v>
      </c>
      <c r="C466" s="662" t="s">
        <v>587</v>
      </c>
      <c r="D466" s="663" t="s">
        <v>3250</v>
      </c>
      <c r="E466" s="662" t="s">
        <v>602</v>
      </c>
      <c r="F466" s="663" t="s">
        <v>3256</v>
      </c>
      <c r="G466" s="662" t="s">
        <v>628</v>
      </c>
      <c r="H466" s="662" t="s">
        <v>680</v>
      </c>
      <c r="I466" s="662" t="s">
        <v>681</v>
      </c>
      <c r="J466" s="662" t="s">
        <v>682</v>
      </c>
      <c r="K466" s="662" t="s">
        <v>683</v>
      </c>
      <c r="L466" s="664">
        <v>66.017771040172335</v>
      </c>
      <c r="M466" s="664">
        <v>10</v>
      </c>
      <c r="N466" s="665">
        <v>660.1777104017234</v>
      </c>
    </row>
    <row r="467" spans="1:14" ht="14.4" customHeight="1" x14ac:dyDescent="0.3">
      <c r="A467" s="660" t="s">
        <v>577</v>
      </c>
      <c r="B467" s="661" t="s">
        <v>578</v>
      </c>
      <c r="C467" s="662" t="s">
        <v>587</v>
      </c>
      <c r="D467" s="663" t="s">
        <v>3250</v>
      </c>
      <c r="E467" s="662" t="s">
        <v>602</v>
      </c>
      <c r="F467" s="663" t="s">
        <v>3256</v>
      </c>
      <c r="G467" s="662" t="s">
        <v>628</v>
      </c>
      <c r="H467" s="662" t="s">
        <v>684</v>
      </c>
      <c r="I467" s="662" t="s">
        <v>685</v>
      </c>
      <c r="J467" s="662" t="s">
        <v>686</v>
      </c>
      <c r="K467" s="662" t="s">
        <v>687</v>
      </c>
      <c r="L467" s="664">
        <v>27.758270538366041</v>
      </c>
      <c r="M467" s="664">
        <v>36</v>
      </c>
      <c r="N467" s="665">
        <v>999.29773938117751</v>
      </c>
    </row>
    <row r="468" spans="1:14" ht="14.4" customHeight="1" x14ac:dyDescent="0.3">
      <c r="A468" s="660" t="s">
        <v>577</v>
      </c>
      <c r="B468" s="661" t="s">
        <v>578</v>
      </c>
      <c r="C468" s="662" t="s">
        <v>587</v>
      </c>
      <c r="D468" s="663" t="s">
        <v>3250</v>
      </c>
      <c r="E468" s="662" t="s">
        <v>602</v>
      </c>
      <c r="F468" s="663" t="s">
        <v>3256</v>
      </c>
      <c r="G468" s="662" t="s">
        <v>628</v>
      </c>
      <c r="H468" s="662" t="s">
        <v>692</v>
      </c>
      <c r="I468" s="662" t="s">
        <v>693</v>
      </c>
      <c r="J468" s="662" t="s">
        <v>694</v>
      </c>
      <c r="K468" s="662" t="s">
        <v>648</v>
      </c>
      <c r="L468" s="664">
        <v>40.17</v>
      </c>
      <c r="M468" s="664">
        <v>4</v>
      </c>
      <c r="N468" s="665">
        <v>160.68</v>
      </c>
    </row>
    <row r="469" spans="1:14" ht="14.4" customHeight="1" x14ac:dyDescent="0.3">
      <c r="A469" s="660" t="s">
        <v>577</v>
      </c>
      <c r="B469" s="661" t="s">
        <v>578</v>
      </c>
      <c r="C469" s="662" t="s">
        <v>587</v>
      </c>
      <c r="D469" s="663" t="s">
        <v>3250</v>
      </c>
      <c r="E469" s="662" t="s">
        <v>602</v>
      </c>
      <c r="F469" s="663" t="s">
        <v>3256</v>
      </c>
      <c r="G469" s="662" t="s">
        <v>628</v>
      </c>
      <c r="H469" s="662" t="s">
        <v>698</v>
      </c>
      <c r="I469" s="662" t="s">
        <v>699</v>
      </c>
      <c r="J469" s="662" t="s">
        <v>700</v>
      </c>
      <c r="K469" s="662" t="s">
        <v>701</v>
      </c>
      <c r="L469" s="664">
        <v>62.076001224897716</v>
      </c>
      <c r="M469" s="664">
        <v>8</v>
      </c>
      <c r="N469" s="665">
        <v>496.60800979918173</v>
      </c>
    </row>
    <row r="470" spans="1:14" ht="14.4" customHeight="1" x14ac:dyDescent="0.3">
      <c r="A470" s="660" t="s">
        <v>577</v>
      </c>
      <c r="B470" s="661" t="s">
        <v>578</v>
      </c>
      <c r="C470" s="662" t="s">
        <v>587</v>
      </c>
      <c r="D470" s="663" t="s">
        <v>3250</v>
      </c>
      <c r="E470" s="662" t="s">
        <v>602</v>
      </c>
      <c r="F470" s="663" t="s">
        <v>3256</v>
      </c>
      <c r="G470" s="662" t="s">
        <v>628</v>
      </c>
      <c r="H470" s="662" t="s">
        <v>2129</v>
      </c>
      <c r="I470" s="662" t="s">
        <v>2130</v>
      </c>
      <c r="J470" s="662" t="s">
        <v>2131</v>
      </c>
      <c r="K470" s="662" t="s">
        <v>2132</v>
      </c>
      <c r="L470" s="664">
        <v>116.0977938920235</v>
      </c>
      <c r="M470" s="664">
        <v>64</v>
      </c>
      <c r="N470" s="665">
        <v>7430.2588090895042</v>
      </c>
    </row>
    <row r="471" spans="1:14" ht="14.4" customHeight="1" x14ac:dyDescent="0.3">
      <c r="A471" s="660" t="s">
        <v>577</v>
      </c>
      <c r="B471" s="661" t="s">
        <v>578</v>
      </c>
      <c r="C471" s="662" t="s">
        <v>587</v>
      </c>
      <c r="D471" s="663" t="s">
        <v>3250</v>
      </c>
      <c r="E471" s="662" t="s">
        <v>602</v>
      </c>
      <c r="F471" s="663" t="s">
        <v>3256</v>
      </c>
      <c r="G471" s="662" t="s">
        <v>628</v>
      </c>
      <c r="H471" s="662" t="s">
        <v>702</v>
      </c>
      <c r="I471" s="662" t="s">
        <v>703</v>
      </c>
      <c r="J471" s="662" t="s">
        <v>704</v>
      </c>
      <c r="K471" s="662" t="s">
        <v>705</v>
      </c>
      <c r="L471" s="664">
        <v>36.529903643937793</v>
      </c>
      <c r="M471" s="664">
        <v>2</v>
      </c>
      <c r="N471" s="665">
        <v>73.059807287875586</v>
      </c>
    </row>
    <row r="472" spans="1:14" ht="14.4" customHeight="1" x14ac:dyDescent="0.3">
      <c r="A472" s="660" t="s">
        <v>577</v>
      </c>
      <c r="B472" s="661" t="s">
        <v>578</v>
      </c>
      <c r="C472" s="662" t="s">
        <v>587</v>
      </c>
      <c r="D472" s="663" t="s">
        <v>3250</v>
      </c>
      <c r="E472" s="662" t="s">
        <v>602</v>
      </c>
      <c r="F472" s="663" t="s">
        <v>3256</v>
      </c>
      <c r="G472" s="662" t="s">
        <v>628</v>
      </c>
      <c r="H472" s="662" t="s">
        <v>706</v>
      </c>
      <c r="I472" s="662" t="s">
        <v>707</v>
      </c>
      <c r="J472" s="662" t="s">
        <v>704</v>
      </c>
      <c r="K472" s="662" t="s">
        <v>708</v>
      </c>
      <c r="L472" s="664">
        <v>52.979770766214983</v>
      </c>
      <c r="M472" s="664">
        <v>7</v>
      </c>
      <c r="N472" s="665">
        <v>370.85839536350488</v>
      </c>
    </row>
    <row r="473" spans="1:14" ht="14.4" customHeight="1" x14ac:dyDescent="0.3">
      <c r="A473" s="660" t="s">
        <v>577</v>
      </c>
      <c r="B473" s="661" t="s">
        <v>578</v>
      </c>
      <c r="C473" s="662" t="s">
        <v>587</v>
      </c>
      <c r="D473" s="663" t="s">
        <v>3250</v>
      </c>
      <c r="E473" s="662" t="s">
        <v>602</v>
      </c>
      <c r="F473" s="663" t="s">
        <v>3256</v>
      </c>
      <c r="G473" s="662" t="s">
        <v>628</v>
      </c>
      <c r="H473" s="662" t="s">
        <v>709</v>
      </c>
      <c r="I473" s="662" t="s">
        <v>710</v>
      </c>
      <c r="J473" s="662" t="s">
        <v>711</v>
      </c>
      <c r="K473" s="662" t="s">
        <v>712</v>
      </c>
      <c r="L473" s="664">
        <v>63.120109132797914</v>
      </c>
      <c r="M473" s="664">
        <v>17</v>
      </c>
      <c r="N473" s="665">
        <v>1073.0418552575645</v>
      </c>
    </row>
    <row r="474" spans="1:14" ht="14.4" customHeight="1" x14ac:dyDescent="0.3">
      <c r="A474" s="660" t="s">
        <v>577</v>
      </c>
      <c r="B474" s="661" t="s">
        <v>578</v>
      </c>
      <c r="C474" s="662" t="s">
        <v>587</v>
      </c>
      <c r="D474" s="663" t="s">
        <v>3250</v>
      </c>
      <c r="E474" s="662" t="s">
        <v>602</v>
      </c>
      <c r="F474" s="663" t="s">
        <v>3256</v>
      </c>
      <c r="G474" s="662" t="s">
        <v>628</v>
      </c>
      <c r="H474" s="662" t="s">
        <v>2133</v>
      </c>
      <c r="I474" s="662" t="s">
        <v>2134</v>
      </c>
      <c r="J474" s="662" t="s">
        <v>2135</v>
      </c>
      <c r="K474" s="662" t="s">
        <v>2136</v>
      </c>
      <c r="L474" s="664">
        <v>176.31</v>
      </c>
      <c r="M474" s="664">
        <v>1</v>
      </c>
      <c r="N474" s="665">
        <v>176.31</v>
      </c>
    </row>
    <row r="475" spans="1:14" ht="14.4" customHeight="1" x14ac:dyDescent="0.3">
      <c r="A475" s="660" t="s">
        <v>577</v>
      </c>
      <c r="B475" s="661" t="s">
        <v>578</v>
      </c>
      <c r="C475" s="662" t="s">
        <v>587</v>
      </c>
      <c r="D475" s="663" t="s">
        <v>3250</v>
      </c>
      <c r="E475" s="662" t="s">
        <v>602</v>
      </c>
      <c r="F475" s="663" t="s">
        <v>3256</v>
      </c>
      <c r="G475" s="662" t="s">
        <v>628</v>
      </c>
      <c r="H475" s="662" t="s">
        <v>2137</v>
      </c>
      <c r="I475" s="662" t="s">
        <v>2138</v>
      </c>
      <c r="J475" s="662" t="s">
        <v>785</v>
      </c>
      <c r="K475" s="662" t="s">
        <v>644</v>
      </c>
      <c r="L475" s="664">
        <v>36.199999011833896</v>
      </c>
      <c r="M475" s="664">
        <v>2</v>
      </c>
      <c r="N475" s="665">
        <v>72.399998023667791</v>
      </c>
    </row>
    <row r="476" spans="1:14" ht="14.4" customHeight="1" x14ac:dyDescent="0.3">
      <c r="A476" s="660" t="s">
        <v>577</v>
      </c>
      <c r="B476" s="661" t="s">
        <v>578</v>
      </c>
      <c r="C476" s="662" t="s">
        <v>587</v>
      </c>
      <c r="D476" s="663" t="s">
        <v>3250</v>
      </c>
      <c r="E476" s="662" t="s">
        <v>602</v>
      </c>
      <c r="F476" s="663" t="s">
        <v>3256</v>
      </c>
      <c r="G476" s="662" t="s">
        <v>628</v>
      </c>
      <c r="H476" s="662" t="s">
        <v>713</v>
      </c>
      <c r="I476" s="662" t="s">
        <v>714</v>
      </c>
      <c r="J476" s="662" t="s">
        <v>715</v>
      </c>
      <c r="K476" s="662" t="s">
        <v>667</v>
      </c>
      <c r="L476" s="664">
        <v>66.217364221794782</v>
      </c>
      <c r="M476" s="664">
        <v>29</v>
      </c>
      <c r="N476" s="665">
        <v>1920.3035624320485</v>
      </c>
    </row>
    <row r="477" spans="1:14" ht="14.4" customHeight="1" x14ac:dyDescent="0.3">
      <c r="A477" s="660" t="s">
        <v>577</v>
      </c>
      <c r="B477" s="661" t="s">
        <v>578</v>
      </c>
      <c r="C477" s="662" t="s">
        <v>587</v>
      </c>
      <c r="D477" s="663" t="s">
        <v>3250</v>
      </c>
      <c r="E477" s="662" t="s">
        <v>602</v>
      </c>
      <c r="F477" s="663" t="s">
        <v>3256</v>
      </c>
      <c r="G477" s="662" t="s">
        <v>628</v>
      </c>
      <c r="H477" s="662" t="s">
        <v>720</v>
      </c>
      <c r="I477" s="662" t="s">
        <v>721</v>
      </c>
      <c r="J477" s="662" t="s">
        <v>722</v>
      </c>
      <c r="K477" s="662" t="s">
        <v>723</v>
      </c>
      <c r="L477" s="664">
        <v>58.397937754834516</v>
      </c>
      <c r="M477" s="664">
        <v>20</v>
      </c>
      <c r="N477" s="665">
        <v>1167.9587550966903</v>
      </c>
    </row>
    <row r="478" spans="1:14" ht="14.4" customHeight="1" x14ac:dyDescent="0.3">
      <c r="A478" s="660" t="s">
        <v>577</v>
      </c>
      <c r="B478" s="661" t="s">
        <v>578</v>
      </c>
      <c r="C478" s="662" t="s">
        <v>587</v>
      </c>
      <c r="D478" s="663" t="s">
        <v>3250</v>
      </c>
      <c r="E478" s="662" t="s">
        <v>602</v>
      </c>
      <c r="F478" s="663" t="s">
        <v>3256</v>
      </c>
      <c r="G478" s="662" t="s">
        <v>628</v>
      </c>
      <c r="H478" s="662" t="s">
        <v>2139</v>
      </c>
      <c r="I478" s="662" t="s">
        <v>2140</v>
      </c>
      <c r="J478" s="662" t="s">
        <v>2141</v>
      </c>
      <c r="K478" s="662" t="s">
        <v>2142</v>
      </c>
      <c r="L478" s="664">
        <v>28.499999999999989</v>
      </c>
      <c r="M478" s="664">
        <v>3</v>
      </c>
      <c r="N478" s="665">
        <v>85.499999999999972</v>
      </c>
    </row>
    <row r="479" spans="1:14" ht="14.4" customHeight="1" x14ac:dyDescent="0.3">
      <c r="A479" s="660" t="s">
        <v>577</v>
      </c>
      <c r="B479" s="661" t="s">
        <v>578</v>
      </c>
      <c r="C479" s="662" t="s">
        <v>587</v>
      </c>
      <c r="D479" s="663" t="s">
        <v>3250</v>
      </c>
      <c r="E479" s="662" t="s">
        <v>602</v>
      </c>
      <c r="F479" s="663" t="s">
        <v>3256</v>
      </c>
      <c r="G479" s="662" t="s">
        <v>628</v>
      </c>
      <c r="H479" s="662" t="s">
        <v>724</v>
      </c>
      <c r="I479" s="662" t="s">
        <v>725</v>
      </c>
      <c r="J479" s="662" t="s">
        <v>726</v>
      </c>
      <c r="K479" s="662" t="s">
        <v>727</v>
      </c>
      <c r="L479" s="664">
        <v>57.729925129099549</v>
      </c>
      <c r="M479" s="664">
        <v>20</v>
      </c>
      <c r="N479" s="665">
        <v>1154.5985025819909</v>
      </c>
    </row>
    <row r="480" spans="1:14" ht="14.4" customHeight="1" x14ac:dyDescent="0.3">
      <c r="A480" s="660" t="s">
        <v>577</v>
      </c>
      <c r="B480" s="661" t="s">
        <v>578</v>
      </c>
      <c r="C480" s="662" t="s">
        <v>587</v>
      </c>
      <c r="D480" s="663" t="s">
        <v>3250</v>
      </c>
      <c r="E480" s="662" t="s">
        <v>602</v>
      </c>
      <c r="F480" s="663" t="s">
        <v>3256</v>
      </c>
      <c r="G480" s="662" t="s">
        <v>628</v>
      </c>
      <c r="H480" s="662" t="s">
        <v>2143</v>
      </c>
      <c r="I480" s="662" t="s">
        <v>2144</v>
      </c>
      <c r="J480" s="662" t="s">
        <v>2145</v>
      </c>
      <c r="K480" s="662" t="s">
        <v>2146</v>
      </c>
      <c r="L480" s="664">
        <v>114.68000000000002</v>
      </c>
      <c r="M480" s="664">
        <v>3</v>
      </c>
      <c r="N480" s="665">
        <v>344.04000000000008</v>
      </c>
    </row>
    <row r="481" spans="1:14" ht="14.4" customHeight="1" x14ac:dyDescent="0.3">
      <c r="A481" s="660" t="s">
        <v>577</v>
      </c>
      <c r="B481" s="661" t="s">
        <v>578</v>
      </c>
      <c r="C481" s="662" t="s">
        <v>587</v>
      </c>
      <c r="D481" s="663" t="s">
        <v>3250</v>
      </c>
      <c r="E481" s="662" t="s">
        <v>602</v>
      </c>
      <c r="F481" s="663" t="s">
        <v>3256</v>
      </c>
      <c r="G481" s="662" t="s">
        <v>628</v>
      </c>
      <c r="H481" s="662" t="s">
        <v>728</v>
      </c>
      <c r="I481" s="662" t="s">
        <v>729</v>
      </c>
      <c r="J481" s="662" t="s">
        <v>730</v>
      </c>
      <c r="K481" s="662" t="s">
        <v>731</v>
      </c>
      <c r="L481" s="664">
        <v>41.37763915512037</v>
      </c>
      <c r="M481" s="664">
        <v>31</v>
      </c>
      <c r="N481" s="665">
        <v>1282.7068138087316</v>
      </c>
    </row>
    <row r="482" spans="1:14" ht="14.4" customHeight="1" x14ac:dyDescent="0.3">
      <c r="A482" s="660" t="s">
        <v>577</v>
      </c>
      <c r="B482" s="661" t="s">
        <v>578</v>
      </c>
      <c r="C482" s="662" t="s">
        <v>587</v>
      </c>
      <c r="D482" s="663" t="s">
        <v>3250</v>
      </c>
      <c r="E482" s="662" t="s">
        <v>602</v>
      </c>
      <c r="F482" s="663" t="s">
        <v>3256</v>
      </c>
      <c r="G482" s="662" t="s">
        <v>628</v>
      </c>
      <c r="H482" s="662" t="s">
        <v>2147</v>
      </c>
      <c r="I482" s="662" t="s">
        <v>2148</v>
      </c>
      <c r="J482" s="662" t="s">
        <v>2149</v>
      </c>
      <c r="K482" s="662" t="s">
        <v>2150</v>
      </c>
      <c r="L482" s="664">
        <v>98.964182912348633</v>
      </c>
      <c r="M482" s="664">
        <v>9</v>
      </c>
      <c r="N482" s="665">
        <v>890.6776462111377</v>
      </c>
    </row>
    <row r="483" spans="1:14" ht="14.4" customHeight="1" x14ac:dyDescent="0.3">
      <c r="A483" s="660" t="s">
        <v>577</v>
      </c>
      <c r="B483" s="661" t="s">
        <v>578</v>
      </c>
      <c r="C483" s="662" t="s">
        <v>587</v>
      </c>
      <c r="D483" s="663" t="s">
        <v>3250</v>
      </c>
      <c r="E483" s="662" t="s">
        <v>602</v>
      </c>
      <c r="F483" s="663" t="s">
        <v>3256</v>
      </c>
      <c r="G483" s="662" t="s">
        <v>628</v>
      </c>
      <c r="H483" s="662" t="s">
        <v>736</v>
      </c>
      <c r="I483" s="662" t="s">
        <v>737</v>
      </c>
      <c r="J483" s="662" t="s">
        <v>738</v>
      </c>
      <c r="K483" s="662" t="s">
        <v>739</v>
      </c>
      <c r="L483" s="664">
        <v>237.36925232905497</v>
      </c>
      <c r="M483" s="664">
        <v>60</v>
      </c>
      <c r="N483" s="665">
        <v>14242.155139743298</v>
      </c>
    </row>
    <row r="484" spans="1:14" ht="14.4" customHeight="1" x14ac:dyDescent="0.3">
      <c r="A484" s="660" t="s">
        <v>577</v>
      </c>
      <c r="B484" s="661" t="s">
        <v>578</v>
      </c>
      <c r="C484" s="662" t="s">
        <v>587</v>
      </c>
      <c r="D484" s="663" t="s">
        <v>3250</v>
      </c>
      <c r="E484" s="662" t="s">
        <v>602</v>
      </c>
      <c r="F484" s="663" t="s">
        <v>3256</v>
      </c>
      <c r="G484" s="662" t="s">
        <v>628</v>
      </c>
      <c r="H484" s="662" t="s">
        <v>740</v>
      </c>
      <c r="I484" s="662" t="s">
        <v>741</v>
      </c>
      <c r="J484" s="662" t="s">
        <v>742</v>
      </c>
      <c r="K484" s="662" t="s">
        <v>743</v>
      </c>
      <c r="L484" s="664">
        <v>144.57000000000002</v>
      </c>
      <c r="M484" s="664">
        <v>2</v>
      </c>
      <c r="N484" s="665">
        <v>289.14000000000004</v>
      </c>
    </row>
    <row r="485" spans="1:14" ht="14.4" customHeight="1" x14ac:dyDescent="0.3">
      <c r="A485" s="660" t="s">
        <v>577</v>
      </c>
      <c r="B485" s="661" t="s">
        <v>578</v>
      </c>
      <c r="C485" s="662" t="s">
        <v>587</v>
      </c>
      <c r="D485" s="663" t="s">
        <v>3250</v>
      </c>
      <c r="E485" s="662" t="s">
        <v>602</v>
      </c>
      <c r="F485" s="663" t="s">
        <v>3256</v>
      </c>
      <c r="G485" s="662" t="s">
        <v>628</v>
      </c>
      <c r="H485" s="662" t="s">
        <v>744</v>
      </c>
      <c r="I485" s="662" t="s">
        <v>745</v>
      </c>
      <c r="J485" s="662" t="s">
        <v>746</v>
      </c>
      <c r="K485" s="662" t="s">
        <v>747</v>
      </c>
      <c r="L485" s="664">
        <v>618.78002270647039</v>
      </c>
      <c r="M485" s="664">
        <v>2</v>
      </c>
      <c r="N485" s="665">
        <v>1237.5600454129408</v>
      </c>
    </row>
    <row r="486" spans="1:14" ht="14.4" customHeight="1" x14ac:dyDescent="0.3">
      <c r="A486" s="660" t="s">
        <v>577</v>
      </c>
      <c r="B486" s="661" t="s">
        <v>578</v>
      </c>
      <c r="C486" s="662" t="s">
        <v>587</v>
      </c>
      <c r="D486" s="663" t="s">
        <v>3250</v>
      </c>
      <c r="E486" s="662" t="s">
        <v>602</v>
      </c>
      <c r="F486" s="663" t="s">
        <v>3256</v>
      </c>
      <c r="G486" s="662" t="s">
        <v>628</v>
      </c>
      <c r="H486" s="662" t="s">
        <v>748</v>
      </c>
      <c r="I486" s="662" t="s">
        <v>749</v>
      </c>
      <c r="J486" s="662" t="s">
        <v>750</v>
      </c>
      <c r="K486" s="662" t="s">
        <v>751</v>
      </c>
      <c r="L486" s="664">
        <v>284.28144461895545</v>
      </c>
      <c r="M486" s="664">
        <v>27</v>
      </c>
      <c r="N486" s="665">
        <v>7675.5990047117966</v>
      </c>
    </row>
    <row r="487" spans="1:14" ht="14.4" customHeight="1" x14ac:dyDescent="0.3">
      <c r="A487" s="660" t="s">
        <v>577</v>
      </c>
      <c r="B487" s="661" t="s">
        <v>578</v>
      </c>
      <c r="C487" s="662" t="s">
        <v>587</v>
      </c>
      <c r="D487" s="663" t="s">
        <v>3250</v>
      </c>
      <c r="E487" s="662" t="s">
        <v>602</v>
      </c>
      <c r="F487" s="663" t="s">
        <v>3256</v>
      </c>
      <c r="G487" s="662" t="s">
        <v>628</v>
      </c>
      <c r="H487" s="662" t="s">
        <v>2151</v>
      </c>
      <c r="I487" s="662" t="s">
        <v>2152</v>
      </c>
      <c r="J487" s="662" t="s">
        <v>2153</v>
      </c>
      <c r="K487" s="662" t="s">
        <v>1039</v>
      </c>
      <c r="L487" s="664">
        <v>136.10500000000002</v>
      </c>
      <c r="M487" s="664">
        <v>2</v>
      </c>
      <c r="N487" s="665">
        <v>272.21000000000004</v>
      </c>
    </row>
    <row r="488" spans="1:14" ht="14.4" customHeight="1" x14ac:dyDescent="0.3">
      <c r="A488" s="660" t="s">
        <v>577</v>
      </c>
      <c r="B488" s="661" t="s">
        <v>578</v>
      </c>
      <c r="C488" s="662" t="s">
        <v>587</v>
      </c>
      <c r="D488" s="663" t="s">
        <v>3250</v>
      </c>
      <c r="E488" s="662" t="s">
        <v>602</v>
      </c>
      <c r="F488" s="663" t="s">
        <v>3256</v>
      </c>
      <c r="G488" s="662" t="s">
        <v>628</v>
      </c>
      <c r="H488" s="662" t="s">
        <v>2154</v>
      </c>
      <c r="I488" s="662" t="s">
        <v>2155</v>
      </c>
      <c r="J488" s="662" t="s">
        <v>2156</v>
      </c>
      <c r="K488" s="662" t="s">
        <v>2157</v>
      </c>
      <c r="L488" s="664">
        <v>126.58473041417778</v>
      </c>
      <c r="M488" s="664">
        <v>4</v>
      </c>
      <c r="N488" s="665">
        <v>506.33892165671114</v>
      </c>
    </row>
    <row r="489" spans="1:14" ht="14.4" customHeight="1" x14ac:dyDescent="0.3">
      <c r="A489" s="660" t="s">
        <v>577</v>
      </c>
      <c r="B489" s="661" t="s">
        <v>578</v>
      </c>
      <c r="C489" s="662" t="s">
        <v>587</v>
      </c>
      <c r="D489" s="663" t="s">
        <v>3250</v>
      </c>
      <c r="E489" s="662" t="s">
        <v>602</v>
      </c>
      <c r="F489" s="663" t="s">
        <v>3256</v>
      </c>
      <c r="G489" s="662" t="s">
        <v>628</v>
      </c>
      <c r="H489" s="662" t="s">
        <v>2158</v>
      </c>
      <c r="I489" s="662" t="s">
        <v>2159</v>
      </c>
      <c r="J489" s="662" t="s">
        <v>2160</v>
      </c>
      <c r="K489" s="662" t="s">
        <v>2161</v>
      </c>
      <c r="L489" s="664">
        <v>130.71</v>
      </c>
      <c r="M489" s="664">
        <v>2</v>
      </c>
      <c r="N489" s="665">
        <v>261.42</v>
      </c>
    </row>
    <row r="490" spans="1:14" ht="14.4" customHeight="1" x14ac:dyDescent="0.3">
      <c r="A490" s="660" t="s">
        <v>577</v>
      </c>
      <c r="B490" s="661" t="s">
        <v>578</v>
      </c>
      <c r="C490" s="662" t="s">
        <v>587</v>
      </c>
      <c r="D490" s="663" t="s">
        <v>3250</v>
      </c>
      <c r="E490" s="662" t="s">
        <v>602</v>
      </c>
      <c r="F490" s="663" t="s">
        <v>3256</v>
      </c>
      <c r="G490" s="662" t="s">
        <v>628</v>
      </c>
      <c r="H490" s="662" t="s">
        <v>760</v>
      </c>
      <c r="I490" s="662" t="s">
        <v>761</v>
      </c>
      <c r="J490" s="662" t="s">
        <v>762</v>
      </c>
      <c r="K490" s="662" t="s">
        <v>763</v>
      </c>
      <c r="L490" s="664">
        <v>113.19010768103763</v>
      </c>
      <c r="M490" s="664">
        <v>2</v>
      </c>
      <c r="N490" s="665">
        <v>226.38021536207526</v>
      </c>
    </row>
    <row r="491" spans="1:14" ht="14.4" customHeight="1" x14ac:dyDescent="0.3">
      <c r="A491" s="660" t="s">
        <v>577</v>
      </c>
      <c r="B491" s="661" t="s">
        <v>578</v>
      </c>
      <c r="C491" s="662" t="s">
        <v>587</v>
      </c>
      <c r="D491" s="663" t="s">
        <v>3250</v>
      </c>
      <c r="E491" s="662" t="s">
        <v>602</v>
      </c>
      <c r="F491" s="663" t="s">
        <v>3256</v>
      </c>
      <c r="G491" s="662" t="s">
        <v>628</v>
      </c>
      <c r="H491" s="662" t="s">
        <v>764</v>
      </c>
      <c r="I491" s="662" t="s">
        <v>765</v>
      </c>
      <c r="J491" s="662" t="s">
        <v>766</v>
      </c>
      <c r="K491" s="662" t="s">
        <v>767</v>
      </c>
      <c r="L491" s="664">
        <v>93.269999999999982</v>
      </c>
      <c r="M491" s="664">
        <v>2</v>
      </c>
      <c r="N491" s="665">
        <v>186.53999999999996</v>
      </c>
    </row>
    <row r="492" spans="1:14" ht="14.4" customHeight="1" x14ac:dyDescent="0.3">
      <c r="A492" s="660" t="s">
        <v>577</v>
      </c>
      <c r="B492" s="661" t="s">
        <v>578</v>
      </c>
      <c r="C492" s="662" t="s">
        <v>587</v>
      </c>
      <c r="D492" s="663" t="s">
        <v>3250</v>
      </c>
      <c r="E492" s="662" t="s">
        <v>602</v>
      </c>
      <c r="F492" s="663" t="s">
        <v>3256</v>
      </c>
      <c r="G492" s="662" t="s">
        <v>628</v>
      </c>
      <c r="H492" s="662" t="s">
        <v>768</v>
      </c>
      <c r="I492" s="662" t="s">
        <v>769</v>
      </c>
      <c r="J492" s="662" t="s">
        <v>770</v>
      </c>
      <c r="K492" s="662" t="s">
        <v>771</v>
      </c>
      <c r="L492" s="664">
        <v>194.05</v>
      </c>
      <c r="M492" s="664">
        <v>2</v>
      </c>
      <c r="N492" s="665">
        <v>388.1</v>
      </c>
    </row>
    <row r="493" spans="1:14" ht="14.4" customHeight="1" x14ac:dyDescent="0.3">
      <c r="A493" s="660" t="s">
        <v>577</v>
      </c>
      <c r="B493" s="661" t="s">
        <v>578</v>
      </c>
      <c r="C493" s="662" t="s">
        <v>587</v>
      </c>
      <c r="D493" s="663" t="s">
        <v>3250</v>
      </c>
      <c r="E493" s="662" t="s">
        <v>602</v>
      </c>
      <c r="F493" s="663" t="s">
        <v>3256</v>
      </c>
      <c r="G493" s="662" t="s">
        <v>628</v>
      </c>
      <c r="H493" s="662" t="s">
        <v>776</v>
      </c>
      <c r="I493" s="662" t="s">
        <v>776</v>
      </c>
      <c r="J493" s="662" t="s">
        <v>777</v>
      </c>
      <c r="K493" s="662" t="s">
        <v>778</v>
      </c>
      <c r="L493" s="664">
        <v>36.541388343003632</v>
      </c>
      <c r="M493" s="664">
        <v>250</v>
      </c>
      <c r="N493" s="665">
        <v>9135.3470857509074</v>
      </c>
    </row>
    <row r="494" spans="1:14" ht="14.4" customHeight="1" x14ac:dyDescent="0.3">
      <c r="A494" s="660" t="s">
        <v>577</v>
      </c>
      <c r="B494" s="661" t="s">
        <v>578</v>
      </c>
      <c r="C494" s="662" t="s">
        <v>587</v>
      </c>
      <c r="D494" s="663" t="s">
        <v>3250</v>
      </c>
      <c r="E494" s="662" t="s">
        <v>602</v>
      </c>
      <c r="F494" s="663" t="s">
        <v>3256</v>
      </c>
      <c r="G494" s="662" t="s">
        <v>628</v>
      </c>
      <c r="H494" s="662" t="s">
        <v>2162</v>
      </c>
      <c r="I494" s="662" t="s">
        <v>2163</v>
      </c>
      <c r="J494" s="662" t="s">
        <v>781</v>
      </c>
      <c r="K494" s="662" t="s">
        <v>2164</v>
      </c>
      <c r="L494" s="664">
        <v>71.544740957129164</v>
      </c>
      <c r="M494" s="664">
        <v>8</v>
      </c>
      <c r="N494" s="665">
        <v>572.35792765703331</v>
      </c>
    </row>
    <row r="495" spans="1:14" ht="14.4" customHeight="1" x14ac:dyDescent="0.3">
      <c r="A495" s="660" t="s">
        <v>577</v>
      </c>
      <c r="B495" s="661" t="s">
        <v>578</v>
      </c>
      <c r="C495" s="662" t="s">
        <v>587</v>
      </c>
      <c r="D495" s="663" t="s">
        <v>3250</v>
      </c>
      <c r="E495" s="662" t="s">
        <v>602</v>
      </c>
      <c r="F495" s="663" t="s">
        <v>3256</v>
      </c>
      <c r="G495" s="662" t="s">
        <v>628</v>
      </c>
      <c r="H495" s="662" t="s">
        <v>779</v>
      </c>
      <c r="I495" s="662" t="s">
        <v>780</v>
      </c>
      <c r="J495" s="662" t="s">
        <v>781</v>
      </c>
      <c r="K495" s="662" t="s">
        <v>782</v>
      </c>
      <c r="L495" s="664">
        <v>172.22918918918919</v>
      </c>
      <c r="M495" s="664">
        <v>37</v>
      </c>
      <c r="N495" s="665">
        <v>6372.48</v>
      </c>
    </row>
    <row r="496" spans="1:14" ht="14.4" customHeight="1" x14ac:dyDescent="0.3">
      <c r="A496" s="660" t="s">
        <v>577</v>
      </c>
      <c r="B496" s="661" t="s">
        <v>578</v>
      </c>
      <c r="C496" s="662" t="s">
        <v>587</v>
      </c>
      <c r="D496" s="663" t="s">
        <v>3250</v>
      </c>
      <c r="E496" s="662" t="s">
        <v>602</v>
      </c>
      <c r="F496" s="663" t="s">
        <v>3256</v>
      </c>
      <c r="G496" s="662" t="s">
        <v>628</v>
      </c>
      <c r="H496" s="662" t="s">
        <v>2165</v>
      </c>
      <c r="I496" s="662" t="s">
        <v>2166</v>
      </c>
      <c r="J496" s="662" t="s">
        <v>2167</v>
      </c>
      <c r="K496" s="662" t="s">
        <v>2168</v>
      </c>
      <c r="L496" s="664">
        <v>298.08333333333343</v>
      </c>
      <c r="M496" s="664">
        <v>3</v>
      </c>
      <c r="N496" s="665">
        <v>894.25000000000023</v>
      </c>
    </row>
    <row r="497" spans="1:14" ht="14.4" customHeight="1" x14ac:dyDescent="0.3">
      <c r="A497" s="660" t="s">
        <v>577</v>
      </c>
      <c r="B497" s="661" t="s">
        <v>578</v>
      </c>
      <c r="C497" s="662" t="s">
        <v>587</v>
      </c>
      <c r="D497" s="663" t="s">
        <v>3250</v>
      </c>
      <c r="E497" s="662" t="s">
        <v>602</v>
      </c>
      <c r="F497" s="663" t="s">
        <v>3256</v>
      </c>
      <c r="G497" s="662" t="s">
        <v>628</v>
      </c>
      <c r="H497" s="662" t="s">
        <v>787</v>
      </c>
      <c r="I497" s="662" t="s">
        <v>788</v>
      </c>
      <c r="J497" s="662" t="s">
        <v>789</v>
      </c>
      <c r="K497" s="662" t="s">
        <v>790</v>
      </c>
      <c r="L497" s="664">
        <v>74.490000000000023</v>
      </c>
      <c r="M497" s="664">
        <v>5</v>
      </c>
      <c r="N497" s="665">
        <v>372.4500000000001</v>
      </c>
    </row>
    <row r="498" spans="1:14" ht="14.4" customHeight="1" x14ac:dyDescent="0.3">
      <c r="A498" s="660" t="s">
        <v>577</v>
      </c>
      <c r="B498" s="661" t="s">
        <v>578</v>
      </c>
      <c r="C498" s="662" t="s">
        <v>587</v>
      </c>
      <c r="D498" s="663" t="s">
        <v>3250</v>
      </c>
      <c r="E498" s="662" t="s">
        <v>602</v>
      </c>
      <c r="F498" s="663" t="s">
        <v>3256</v>
      </c>
      <c r="G498" s="662" t="s">
        <v>628</v>
      </c>
      <c r="H498" s="662" t="s">
        <v>2169</v>
      </c>
      <c r="I498" s="662" t="s">
        <v>2170</v>
      </c>
      <c r="J498" s="662" t="s">
        <v>2171</v>
      </c>
      <c r="K498" s="662" t="s">
        <v>2172</v>
      </c>
      <c r="L498" s="664">
        <v>47.946666666666658</v>
      </c>
      <c r="M498" s="664">
        <v>3</v>
      </c>
      <c r="N498" s="665">
        <v>143.83999999999997</v>
      </c>
    </row>
    <row r="499" spans="1:14" ht="14.4" customHeight="1" x14ac:dyDescent="0.3">
      <c r="A499" s="660" t="s">
        <v>577</v>
      </c>
      <c r="B499" s="661" t="s">
        <v>578</v>
      </c>
      <c r="C499" s="662" t="s">
        <v>587</v>
      </c>
      <c r="D499" s="663" t="s">
        <v>3250</v>
      </c>
      <c r="E499" s="662" t="s">
        <v>602</v>
      </c>
      <c r="F499" s="663" t="s">
        <v>3256</v>
      </c>
      <c r="G499" s="662" t="s">
        <v>628</v>
      </c>
      <c r="H499" s="662" t="s">
        <v>795</v>
      </c>
      <c r="I499" s="662" t="s">
        <v>796</v>
      </c>
      <c r="J499" s="662" t="s">
        <v>797</v>
      </c>
      <c r="K499" s="662" t="s">
        <v>798</v>
      </c>
      <c r="L499" s="664">
        <v>43.870000000000005</v>
      </c>
      <c r="M499" s="664">
        <v>3</v>
      </c>
      <c r="N499" s="665">
        <v>131.61000000000001</v>
      </c>
    </row>
    <row r="500" spans="1:14" ht="14.4" customHeight="1" x14ac:dyDescent="0.3">
      <c r="A500" s="660" t="s">
        <v>577</v>
      </c>
      <c r="B500" s="661" t="s">
        <v>578</v>
      </c>
      <c r="C500" s="662" t="s">
        <v>587</v>
      </c>
      <c r="D500" s="663" t="s">
        <v>3250</v>
      </c>
      <c r="E500" s="662" t="s">
        <v>602</v>
      </c>
      <c r="F500" s="663" t="s">
        <v>3256</v>
      </c>
      <c r="G500" s="662" t="s">
        <v>628</v>
      </c>
      <c r="H500" s="662" t="s">
        <v>2173</v>
      </c>
      <c r="I500" s="662" t="s">
        <v>2174</v>
      </c>
      <c r="J500" s="662" t="s">
        <v>2175</v>
      </c>
      <c r="K500" s="662" t="s">
        <v>2176</v>
      </c>
      <c r="L500" s="664">
        <v>103.78966967725344</v>
      </c>
      <c r="M500" s="664">
        <v>4</v>
      </c>
      <c r="N500" s="665">
        <v>415.15867870901377</v>
      </c>
    </row>
    <row r="501" spans="1:14" ht="14.4" customHeight="1" x14ac:dyDescent="0.3">
      <c r="A501" s="660" t="s">
        <v>577</v>
      </c>
      <c r="B501" s="661" t="s">
        <v>578</v>
      </c>
      <c r="C501" s="662" t="s">
        <v>587</v>
      </c>
      <c r="D501" s="663" t="s">
        <v>3250</v>
      </c>
      <c r="E501" s="662" t="s">
        <v>602</v>
      </c>
      <c r="F501" s="663" t="s">
        <v>3256</v>
      </c>
      <c r="G501" s="662" t="s">
        <v>628</v>
      </c>
      <c r="H501" s="662" t="s">
        <v>799</v>
      </c>
      <c r="I501" s="662" t="s">
        <v>800</v>
      </c>
      <c r="J501" s="662" t="s">
        <v>801</v>
      </c>
      <c r="K501" s="662" t="s">
        <v>802</v>
      </c>
      <c r="L501" s="664">
        <v>99.460083893943448</v>
      </c>
      <c r="M501" s="664">
        <v>2</v>
      </c>
      <c r="N501" s="665">
        <v>198.9201677878869</v>
      </c>
    </row>
    <row r="502" spans="1:14" ht="14.4" customHeight="1" x14ac:dyDescent="0.3">
      <c r="A502" s="660" t="s">
        <v>577</v>
      </c>
      <c r="B502" s="661" t="s">
        <v>578</v>
      </c>
      <c r="C502" s="662" t="s">
        <v>587</v>
      </c>
      <c r="D502" s="663" t="s">
        <v>3250</v>
      </c>
      <c r="E502" s="662" t="s">
        <v>602</v>
      </c>
      <c r="F502" s="663" t="s">
        <v>3256</v>
      </c>
      <c r="G502" s="662" t="s">
        <v>628</v>
      </c>
      <c r="H502" s="662" t="s">
        <v>803</v>
      </c>
      <c r="I502" s="662" t="s">
        <v>804</v>
      </c>
      <c r="J502" s="662" t="s">
        <v>805</v>
      </c>
      <c r="K502" s="662" t="s">
        <v>806</v>
      </c>
      <c r="L502" s="664">
        <v>327.42300386086254</v>
      </c>
      <c r="M502" s="664">
        <v>6</v>
      </c>
      <c r="N502" s="665">
        <v>1964.5380231651752</v>
      </c>
    </row>
    <row r="503" spans="1:14" ht="14.4" customHeight="1" x14ac:dyDescent="0.3">
      <c r="A503" s="660" t="s">
        <v>577</v>
      </c>
      <c r="B503" s="661" t="s">
        <v>578</v>
      </c>
      <c r="C503" s="662" t="s">
        <v>587</v>
      </c>
      <c r="D503" s="663" t="s">
        <v>3250</v>
      </c>
      <c r="E503" s="662" t="s">
        <v>602</v>
      </c>
      <c r="F503" s="663" t="s">
        <v>3256</v>
      </c>
      <c r="G503" s="662" t="s">
        <v>628</v>
      </c>
      <c r="H503" s="662" t="s">
        <v>807</v>
      </c>
      <c r="I503" s="662" t="s">
        <v>808</v>
      </c>
      <c r="J503" s="662" t="s">
        <v>809</v>
      </c>
      <c r="K503" s="662" t="s">
        <v>806</v>
      </c>
      <c r="L503" s="664">
        <v>344.59</v>
      </c>
      <c r="M503" s="664">
        <v>1</v>
      </c>
      <c r="N503" s="665">
        <v>344.59</v>
      </c>
    </row>
    <row r="504" spans="1:14" ht="14.4" customHeight="1" x14ac:dyDescent="0.3">
      <c r="A504" s="660" t="s">
        <v>577</v>
      </c>
      <c r="B504" s="661" t="s">
        <v>578</v>
      </c>
      <c r="C504" s="662" t="s">
        <v>587</v>
      </c>
      <c r="D504" s="663" t="s">
        <v>3250</v>
      </c>
      <c r="E504" s="662" t="s">
        <v>602</v>
      </c>
      <c r="F504" s="663" t="s">
        <v>3256</v>
      </c>
      <c r="G504" s="662" t="s">
        <v>628</v>
      </c>
      <c r="H504" s="662" t="s">
        <v>814</v>
      </c>
      <c r="I504" s="662" t="s">
        <v>815</v>
      </c>
      <c r="J504" s="662" t="s">
        <v>816</v>
      </c>
      <c r="K504" s="662" t="s">
        <v>813</v>
      </c>
      <c r="L504" s="664">
        <v>52.12</v>
      </c>
      <c r="M504" s="664">
        <v>1</v>
      </c>
      <c r="N504" s="665">
        <v>52.12</v>
      </c>
    </row>
    <row r="505" spans="1:14" ht="14.4" customHeight="1" x14ac:dyDescent="0.3">
      <c r="A505" s="660" t="s">
        <v>577</v>
      </c>
      <c r="B505" s="661" t="s">
        <v>578</v>
      </c>
      <c r="C505" s="662" t="s">
        <v>587</v>
      </c>
      <c r="D505" s="663" t="s">
        <v>3250</v>
      </c>
      <c r="E505" s="662" t="s">
        <v>602</v>
      </c>
      <c r="F505" s="663" t="s">
        <v>3256</v>
      </c>
      <c r="G505" s="662" t="s">
        <v>628</v>
      </c>
      <c r="H505" s="662" t="s">
        <v>2177</v>
      </c>
      <c r="I505" s="662" t="s">
        <v>2178</v>
      </c>
      <c r="J505" s="662" t="s">
        <v>2179</v>
      </c>
      <c r="K505" s="662" t="s">
        <v>2180</v>
      </c>
      <c r="L505" s="664">
        <v>73.579958662622758</v>
      </c>
      <c r="M505" s="664">
        <v>2</v>
      </c>
      <c r="N505" s="665">
        <v>147.15991732524552</v>
      </c>
    </row>
    <row r="506" spans="1:14" ht="14.4" customHeight="1" x14ac:dyDescent="0.3">
      <c r="A506" s="660" t="s">
        <v>577</v>
      </c>
      <c r="B506" s="661" t="s">
        <v>578</v>
      </c>
      <c r="C506" s="662" t="s">
        <v>587</v>
      </c>
      <c r="D506" s="663" t="s">
        <v>3250</v>
      </c>
      <c r="E506" s="662" t="s">
        <v>602</v>
      </c>
      <c r="F506" s="663" t="s">
        <v>3256</v>
      </c>
      <c r="G506" s="662" t="s">
        <v>628</v>
      </c>
      <c r="H506" s="662" t="s">
        <v>2181</v>
      </c>
      <c r="I506" s="662" t="s">
        <v>2182</v>
      </c>
      <c r="J506" s="662" t="s">
        <v>2183</v>
      </c>
      <c r="K506" s="662" t="s">
        <v>2184</v>
      </c>
      <c r="L506" s="664">
        <v>316.63476468416468</v>
      </c>
      <c r="M506" s="664">
        <v>1</v>
      </c>
      <c r="N506" s="665">
        <v>316.63476468416468</v>
      </c>
    </row>
    <row r="507" spans="1:14" ht="14.4" customHeight="1" x14ac:dyDescent="0.3">
      <c r="A507" s="660" t="s">
        <v>577</v>
      </c>
      <c r="B507" s="661" t="s">
        <v>578</v>
      </c>
      <c r="C507" s="662" t="s">
        <v>587</v>
      </c>
      <c r="D507" s="663" t="s">
        <v>3250</v>
      </c>
      <c r="E507" s="662" t="s">
        <v>602</v>
      </c>
      <c r="F507" s="663" t="s">
        <v>3256</v>
      </c>
      <c r="G507" s="662" t="s">
        <v>628</v>
      </c>
      <c r="H507" s="662" t="s">
        <v>825</v>
      </c>
      <c r="I507" s="662" t="s">
        <v>826</v>
      </c>
      <c r="J507" s="662" t="s">
        <v>827</v>
      </c>
      <c r="K507" s="662" t="s">
        <v>828</v>
      </c>
      <c r="L507" s="664">
        <v>188.46946980458114</v>
      </c>
      <c r="M507" s="664">
        <v>2</v>
      </c>
      <c r="N507" s="665">
        <v>376.93893960916228</v>
      </c>
    </row>
    <row r="508" spans="1:14" ht="14.4" customHeight="1" x14ac:dyDescent="0.3">
      <c r="A508" s="660" t="s">
        <v>577</v>
      </c>
      <c r="B508" s="661" t="s">
        <v>578</v>
      </c>
      <c r="C508" s="662" t="s">
        <v>587</v>
      </c>
      <c r="D508" s="663" t="s">
        <v>3250</v>
      </c>
      <c r="E508" s="662" t="s">
        <v>602</v>
      </c>
      <c r="F508" s="663" t="s">
        <v>3256</v>
      </c>
      <c r="G508" s="662" t="s">
        <v>628</v>
      </c>
      <c r="H508" s="662" t="s">
        <v>829</v>
      </c>
      <c r="I508" s="662" t="s">
        <v>830</v>
      </c>
      <c r="J508" s="662" t="s">
        <v>831</v>
      </c>
      <c r="K508" s="662" t="s">
        <v>832</v>
      </c>
      <c r="L508" s="664">
        <v>8.6509716865267752</v>
      </c>
      <c r="M508" s="664">
        <v>22</v>
      </c>
      <c r="N508" s="665">
        <v>190.32137710358904</v>
      </c>
    </row>
    <row r="509" spans="1:14" ht="14.4" customHeight="1" x14ac:dyDescent="0.3">
      <c r="A509" s="660" t="s">
        <v>577</v>
      </c>
      <c r="B509" s="661" t="s">
        <v>578</v>
      </c>
      <c r="C509" s="662" t="s">
        <v>587</v>
      </c>
      <c r="D509" s="663" t="s">
        <v>3250</v>
      </c>
      <c r="E509" s="662" t="s">
        <v>602</v>
      </c>
      <c r="F509" s="663" t="s">
        <v>3256</v>
      </c>
      <c r="G509" s="662" t="s">
        <v>628</v>
      </c>
      <c r="H509" s="662" t="s">
        <v>2185</v>
      </c>
      <c r="I509" s="662" t="s">
        <v>2186</v>
      </c>
      <c r="J509" s="662" t="s">
        <v>2187</v>
      </c>
      <c r="K509" s="662" t="s">
        <v>2188</v>
      </c>
      <c r="L509" s="664">
        <v>37.476578273102774</v>
      </c>
      <c r="M509" s="664">
        <v>9</v>
      </c>
      <c r="N509" s="665">
        <v>337.28920445792494</v>
      </c>
    </row>
    <row r="510" spans="1:14" ht="14.4" customHeight="1" x14ac:dyDescent="0.3">
      <c r="A510" s="660" t="s">
        <v>577</v>
      </c>
      <c r="B510" s="661" t="s">
        <v>578</v>
      </c>
      <c r="C510" s="662" t="s">
        <v>587</v>
      </c>
      <c r="D510" s="663" t="s">
        <v>3250</v>
      </c>
      <c r="E510" s="662" t="s">
        <v>602</v>
      </c>
      <c r="F510" s="663" t="s">
        <v>3256</v>
      </c>
      <c r="G510" s="662" t="s">
        <v>628</v>
      </c>
      <c r="H510" s="662" t="s">
        <v>833</v>
      </c>
      <c r="I510" s="662" t="s">
        <v>834</v>
      </c>
      <c r="J510" s="662" t="s">
        <v>726</v>
      </c>
      <c r="K510" s="662" t="s">
        <v>835</v>
      </c>
      <c r="L510" s="664">
        <v>24.101421898578952</v>
      </c>
      <c r="M510" s="664">
        <v>56</v>
      </c>
      <c r="N510" s="665">
        <v>1349.6796263204212</v>
      </c>
    </row>
    <row r="511" spans="1:14" ht="14.4" customHeight="1" x14ac:dyDescent="0.3">
      <c r="A511" s="660" t="s">
        <v>577</v>
      </c>
      <c r="B511" s="661" t="s">
        <v>578</v>
      </c>
      <c r="C511" s="662" t="s">
        <v>587</v>
      </c>
      <c r="D511" s="663" t="s">
        <v>3250</v>
      </c>
      <c r="E511" s="662" t="s">
        <v>602</v>
      </c>
      <c r="F511" s="663" t="s">
        <v>3256</v>
      </c>
      <c r="G511" s="662" t="s">
        <v>628</v>
      </c>
      <c r="H511" s="662" t="s">
        <v>2189</v>
      </c>
      <c r="I511" s="662" t="s">
        <v>2190</v>
      </c>
      <c r="J511" s="662" t="s">
        <v>2191</v>
      </c>
      <c r="K511" s="662" t="s">
        <v>2192</v>
      </c>
      <c r="L511" s="664">
        <v>73.589869087315762</v>
      </c>
      <c r="M511" s="664">
        <v>1</v>
      </c>
      <c r="N511" s="665">
        <v>73.589869087315762</v>
      </c>
    </row>
    <row r="512" spans="1:14" ht="14.4" customHeight="1" x14ac:dyDescent="0.3">
      <c r="A512" s="660" t="s">
        <v>577</v>
      </c>
      <c r="B512" s="661" t="s">
        <v>578</v>
      </c>
      <c r="C512" s="662" t="s">
        <v>587</v>
      </c>
      <c r="D512" s="663" t="s">
        <v>3250</v>
      </c>
      <c r="E512" s="662" t="s">
        <v>602</v>
      </c>
      <c r="F512" s="663" t="s">
        <v>3256</v>
      </c>
      <c r="G512" s="662" t="s">
        <v>628</v>
      </c>
      <c r="H512" s="662" t="s">
        <v>840</v>
      </c>
      <c r="I512" s="662" t="s">
        <v>841</v>
      </c>
      <c r="J512" s="662" t="s">
        <v>842</v>
      </c>
      <c r="K512" s="662" t="s">
        <v>843</v>
      </c>
      <c r="L512" s="664">
        <v>62.182857142857138</v>
      </c>
      <c r="M512" s="664">
        <v>7</v>
      </c>
      <c r="N512" s="665">
        <v>435.28</v>
      </c>
    </row>
    <row r="513" spans="1:14" ht="14.4" customHeight="1" x14ac:dyDescent="0.3">
      <c r="A513" s="660" t="s">
        <v>577</v>
      </c>
      <c r="B513" s="661" t="s">
        <v>578</v>
      </c>
      <c r="C513" s="662" t="s">
        <v>587</v>
      </c>
      <c r="D513" s="663" t="s">
        <v>3250</v>
      </c>
      <c r="E513" s="662" t="s">
        <v>602</v>
      </c>
      <c r="F513" s="663" t="s">
        <v>3256</v>
      </c>
      <c r="G513" s="662" t="s">
        <v>628</v>
      </c>
      <c r="H513" s="662" t="s">
        <v>844</v>
      </c>
      <c r="I513" s="662" t="s">
        <v>845</v>
      </c>
      <c r="J513" s="662" t="s">
        <v>846</v>
      </c>
      <c r="K513" s="662" t="s">
        <v>847</v>
      </c>
      <c r="L513" s="664">
        <v>73.659339471246852</v>
      </c>
      <c r="M513" s="664">
        <v>6</v>
      </c>
      <c r="N513" s="665">
        <v>441.95603682748111</v>
      </c>
    </row>
    <row r="514" spans="1:14" ht="14.4" customHeight="1" x14ac:dyDescent="0.3">
      <c r="A514" s="660" t="s">
        <v>577</v>
      </c>
      <c r="B514" s="661" t="s">
        <v>578</v>
      </c>
      <c r="C514" s="662" t="s">
        <v>587</v>
      </c>
      <c r="D514" s="663" t="s">
        <v>3250</v>
      </c>
      <c r="E514" s="662" t="s">
        <v>602</v>
      </c>
      <c r="F514" s="663" t="s">
        <v>3256</v>
      </c>
      <c r="G514" s="662" t="s">
        <v>628</v>
      </c>
      <c r="H514" s="662" t="s">
        <v>2193</v>
      </c>
      <c r="I514" s="662" t="s">
        <v>2194</v>
      </c>
      <c r="J514" s="662" t="s">
        <v>850</v>
      </c>
      <c r="K514" s="662" t="s">
        <v>2195</v>
      </c>
      <c r="L514" s="664">
        <v>101.47000000000003</v>
      </c>
      <c r="M514" s="664">
        <v>4</v>
      </c>
      <c r="N514" s="665">
        <v>405.88000000000011</v>
      </c>
    </row>
    <row r="515" spans="1:14" ht="14.4" customHeight="1" x14ac:dyDescent="0.3">
      <c r="A515" s="660" t="s">
        <v>577</v>
      </c>
      <c r="B515" s="661" t="s">
        <v>578</v>
      </c>
      <c r="C515" s="662" t="s">
        <v>587</v>
      </c>
      <c r="D515" s="663" t="s">
        <v>3250</v>
      </c>
      <c r="E515" s="662" t="s">
        <v>602</v>
      </c>
      <c r="F515" s="663" t="s">
        <v>3256</v>
      </c>
      <c r="G515" s="662" t="s">
        <v>628</v>
      </c>
      <c r="H515" s="662" t="s">
        <v>848</v>
      </c>
      <c r="I515" s="662" t="s">
        <v>849</v>
      </c>
      <c r="J515" s="662" t="s">
        <v>850</v>
      </c>
      <c r="K515" s="662" t="s">
        <v>851</v>
      </c>
      <c r="L515" s="664">
        <v>150.47956140644297</v>
      </c>
      <c r="M515" s="664">
        <v>10</v>
      </c>
      <c r="N515" s="665">
        <v>1504.7956140644296</v>
      </c>
    </row>
    <row r="516" spans="1:14" ht="14.4" customHeight="1" x14ac:dyDescent="0.3">
      <c r="A516" s="660" t="s">
        <v>577</v>
      </c>
      <c r="B516" s="661" t="s">
        <v>578</v>
      </c>
      <c r="C516" s="662" t="s">
        <v>587</v>
      </c>
      <c r="D516" s="663" t="s">
        <v>3250</v>
      </c>
      <c r="E516" s="662" t="s">
        <v>602</v>
      </c>
      <c r="F516" s="663" t="s">
        <v>3256</v>
      </c>
      <c r="G516" s="662" t="s">
        <v>628</v>
      </c>
      <c r="H516" s="662" t="s">
        <v>2196</v>
      </c>
      <c r="I516" s="662" t="s">
        <v>2197</v>
      </c>
      <c r="J516" s="662" t="s">
        <v>2198</v>
      </c>
      <c r="K516" s="662" t="s">
        <v>2098</v>
      </c>
      <c r="L516" s="664">
        <v>103.65977227427172</v>
      </c>
      <c r="M516" s="664">
        <v>1</v>
      </c>
      <c r="N516" s="665">
        <v>103.65977227427172</v>
      </c>
    </row>
    <row r="517" spans="1:14" ht="14.4" customHeight="1" x14ac:dyDescent="0.3">
      <c r="A517" s="660" t="s">
        <v>577</v>
      </c>
      <c r="B517" s="661" t="s">
        <v>578</v>
      </c>
      <c r="C517" s="662" t="s">
        <v>587</v>
      </c>
      <c r="D517" s="663" t="s">
        <v>3250</v>
      </c>
      <c r="E517" s="662" t="s">
        <v>602</v>
      </c>
      <c r="F517" s="663" t="s">
        <v>3256</v>
      </c>
      <c r="G517" s="662" t="s">
        <v>628</v>
      </c>
      <c r="H517" s="662" t="s">
        <v>852</v>
      </c>
      <c r="I517" s="662" t="s">
        <v>853</v>
      </c>
      <c r="J517" s="662" t="s">
        <v>854</v>
      </c>
      <c r="K517" s="662" t="s">
        <v>855</v>
      </c>
      <c r="L517" s="664">
        <v>64.92000000000003</v>
      </c>
      <c r="M517" s="664">
        <v>2</v>
      </c>
      <c r="N517" s="665">
        <v>129.84000000000006</v>
      </c>
    </row>
    <row r="518" spans="1:14" ht="14.4" customHeight="1" x14ac:dyDescent="0.3">
      <c r="A518" s="660" t="s">
        <v>577</v>
      </c>
      <c r="B518" s="661" t="s">
        <v>578</v>
      </c>
      <c r="C518" s="662" t="s">
        <v>587</v>
      </c>
      <c r="D518" s="663" t="s">
        <v>3250</v>
      </c>
      <c r="E518" s="662" t="s">
        <v>602</v>
      </c>
      <c r="F518" s="663" t="s">
        <v>3256</v>
      </c>
      <c r="G518" s="662" t="s">
        <v>628</v>
      </c>
      <c r="H518" s="662" t="s">
        <v>2199</v>
      </c>
      <c r="I518" s="662" t="s">
        <v>2200</v>
      </c>
      <c r="J518" s="662" t="s">
        <v>2201</v>
      </c>
      <c r="K518" s="662" t="s">
        <v>2202</v>
      </c>
      <c r="L518" s="664">
        <v>97.944999999999965</v>
      </c>
      <c r="M518" s="664">
        <v>2</v>
      </c>
      <c r="N518" s="665">
        <v>195.88999999999993</v>
      </c>
    </row>
    <row r="519" spans="1:14" ht="14.4" customHeight="1" x14ac:dyDescent="0.3">
      <c r="A519" s="660" t="s">
        <v>577</v>
      </c>
      <c r="B519" s="661" t="s">
        <v>578</v>
      </c>
      <c r="C519" s="662" t="s">
        <v>587</v>
      </c>
      <c r="D519" s="663" t="s">
        <v>3250</v>
      </c>
      <c r="E519" s="662" t="s">
        <v>602</v>
      </c>
      <c r="F519" s="663" t="s">
        <v>3256</v>
      </c>
      <c r="G519" s="662" t="s">
        <v>628</v>
      </c>
      <c r="H519" s="662" t="s">
        <v>856</v>
      </c>
      <c r="I519" s="662" t="s">
        <v>857</v>
      </c>
      <c r="J519" s="662" t="s">
        <v>858</v>
      </c>
      <c r="K519" s="662" t="s">
        <v>859</v>
      </c>
      <c r="L519" s="664">
        <v>81.130079884482512</v>
      </c>
      <c r="M519" s="664">
        <v>5</v>
      </c>
      <c r="N519" s="665">
        <v>405.65039942241253</v>
      </c>
    </row>
    <row r="520" spans="1:14" ht="14.4" customHeight="1" x14ac:dyDescent="0.3">
      <c r="A520" s="660" t="s">
        <v>577</v>
      </c>
      <c r="B520" s="661" t="s">
        <v>578</v>
      </c>
      <c r="C520" s="662" t="s">
        <v>587</v>
      </c>
      <c r="D520" s="663" t="s">
        <v>3250</v>
      </c>
      <c r="E520" s="662" t="s">
        <v>602</v>
      </c>
      <c r="F520" s="663" t="s">
        <v>3256</v>
      </c>
      <c r="G520" s="662" t="s">
        <v>628</v>
      </c>
      <c r="H520" s="662" t="s">
        <v>860</v>
      </c>
      <c r="I520" s="662" t="s">
        <v>861</v>
      </c>
      <c r="J520" s="662" t="s">
        <v>862</v>
      </c>
      <c r="K520" s="662" t="s">
        <v>863</v>
      </c>
      <c r="L520" s="664">
        <v>154.78100000000001</v>
      </c>
      <c r="M520" s="664">
        <v>2</v>
      </c>
      <c r="N520" s="665">
        <v>309.56200000000001</v>
      </c>
    </row>
    <row r="521" spans="1:14" ht="14.4" customHeight="1" x14ac:dyDescent="0.3">
      <c r="A521" s="660" t="s">
        <v>577</v>
      </c>
      <c r="B521" s="661" t="s">
        <v>578</v>
      </c>
      <c r="C521" s="662" t="s">
        <v>587</v>
      </c>
      <c r="D521" s="663" t="s">
        <v>3250</v>
      </c>
      <c r="E521" s="662" t="s">
        <v>602</v>
      </c>
      <c r="F521" s="663" t="s">
        <v>3256</v>
      </c>
      <c r="G521" s="662" t="s">
        <v>628</v>
      </c>
      <c r="H521" s="662" t="s">
        <v>2203</v>
      </c>
      <c r="I521" s="662" t="s">
        <v>2204</v>
      </c>
      <c r="J521" s="662" t="s">
        <v>2205</v>
      </c>
      <c r="K521" s="662" t="s">
        <v>1104</v>
      </c>
      <c r="L521" s="664">
        <v>73.229879147040847</v>
      </c>
      <c r="M521" s="664">
        <v>5</v>
      </c>
      <c r="N521" s="665">
        <v>366.14939573520422</v>
      </c>
    </row>
    <row r="522" spans="1:14" ht="14.4" customHeight="1" x14ac:dyDescent="0.3">
      <c r="A522" s="660" t="s">
        <v>577</v>
      </c>
      <c r="B522" s="661" t="s">
        <v>578</v>
      </c>
      <c r="C522" s="662" t="s">
        <v>587</v>
      </c>
      <c r="D522" s="663" t="s">
        <v>3250</v>
      </c>
      <c r="E522" s="662" t="s">
        <v>602</v>
      </c>
      <c r="F522" s="663" t="s">
        <v>3256</v>
      </c>
      <c r="G522" s="662" t="s">
        <v>628</v>
      </c>
      <c r="H522" s="662" t="s">
        <v>868</v>
      </c>
      <c r="I522" s="662" t="s">
        <v>869</v>
      </c>
      <c r="J522" s="662" t="s">
        <v>870</v>
      </c>
      <c r="K522" s="662" t="s">
        <v>871</v>
      </c>
      <c r="L522" s="664">
        <v>117.67327097528893</v>
      </c>
      <c r="M522" s="664">
        <v>45</v>
      </c>
      <c r="N522" s="665">
        <v>5295.2971938880019</v>
      </c>
    </row>
    <row r="523" spans="1:14" ht="14.4" customHeight="1" x14ac:dyDescent="0.3">
      <c r="A523" s="660" t="s">
        <v>577</v>
      </c>
      <c r="B523" s="661" t="s">
        <v>578</v>
      </c>
      <c r="C523" s="662" t="s">
        <v>587</v>
      </c>
      <c r="D523" s="663" t="s">
        <v>3250</v>
      </c>
      <c r="E523" s="662" t="s">
        <v>602</v>
      </c>
      <c r="F523" s="663" t="s">
        <v>3256</v>
      </c>
      <c r="G523" s="662" t="s">
        <v>628</v>
      </c>
      <c r="H523" s="662" t="s">
        <v>2206</v>
      </c>
      <c r="I523" s="662" t="s">
        <v>2207</v>
      </c>
      <c r="J523" s="662" t="s">
        <v>2208</v>
      </c>
      <c r="K523" s="662" t="s">
        <v>2209</v>
      </c>
      <c r="L523" s="664">
        <v>72.180000000000007</v>
      </c>
      <c r="M523" s="664">
        <v>2</v>
      </c>
      <c r="N523" s="665">
        <v>144.36000000000001</v>
      </c>
    </row>
    <row r="524" spans="1:14" ht="14.4" customHeight="1" x14ac:dyDescent="0.3">
      <c r="A524" s="660" t="s">
        <v>577</v>
      </c>
      <c r="B524" s="661" t="s">
        <v>578</v>
      </c>
      <c r="C524" s="662" t="s">
        <v>587</v>
      </c>
      <c r="D524" s="663" t="s">
        <v>3250</v>
      </c>
      <c r="E524" s="662" t="s">
        <v>602</v>
      </c>
      <c r="F524" s="663" t="s">
        <v>3256</v>
      </c>
      <c r="G524" s="662" t="s">
        <v>628</v>
      </c>
      <c r="H524" s="662" t="s">
        <v>2210</v>
      </c>
      <c r="I524" s="662" t="s">
        <v>2211</v>
      </c>
      <c r="J524" s="662" t="s">
        <v>2212</v>
      </c>
      <c r="K524" s="662" t="s">
        <v>2213</v>
      </c>
      <c r="L524" s="664">
        <v>125.06999999999996</v>
      </c>
      <c r="M524" s="664">
        <v>1</v>
      </c>
      <c r="N524" s="665">
        <v>125.06999999999996</v>
      </c>
    </row>
    <row r="525" spans="1:14" ht="14.4" customHeight="1" x14ac:dyDescent="0.3">
      <c r="A525" s="660" t="s">
        <v>577</v>
      </c>
      <c r="B525" s="661" t="s">
        <v>578</v>
      </c>
      <c r="C525" s="662" t="s">
        <v>587</v>
      </c>
      <c r="D525" s="663" t="s">
        <v>3250</v>
      </c>
      <c r="E525" s="662" t="s">
        <v>602</v>
      </c>
      <c r="F525" s="663" t="s">
        <v>3256</v>
      </c>
      <c r="G525" s="662" t="s">
        <v>628</v>
      </c>
      <c r="H525" s="662" t="s">
        <v>2214</v>
      </c>
      <c r="I525" s="662" t="s">
        <v>2215</v>
      </c>
      <c r="J525" s="662" t="s">
        <v>2216</v>
      </c>
      <c r="K525" s="662" t="s">
        <v>2217</v>
      </c>
      <c r="L525" s="664">
        <v>102.47999999999999</v>
      </c>
      <c r="M525" s="664">
        <v>1</v>
      </c>
      <c r="N525" s="665">
        <v>102.47999999999999</v>
      </c>
    </row>
    <row r="526" spans="1:14" ht="14.4" customHeight="1" x14ac:dyDescent="0.3">
      <c r="A526" s="660" t="s">
        <v>577</v>
      </c>
      <c r="B526" s="661" t="s">
        <v>578</v>
      </c>
      <c r="C526" s="662" t="s">
        <v>587</v>
      </c>
      <c r="D526" s="663" t="s">
        <v>3250</v>
      </c>
      <c r="E526" s="662" t="s">
        <v>602</v>
      </c>
      <c r="F526" s="663" t="s">
        <v>3256</v>
      </c>
      <c r="G526" s="662" t="s">
        <v>628</v>
      </c>
      <c r="H526" s="662" t="s">
        <v>876</v>
      </c>
      <c r="I526" s="662" t="s">
        <v>877</v>
      </c>
      <c r="J526" s="662" t="s">
        <v>878</v>
      </c>
      <c r="K526" s="662" t="s">
        <v>879</v>
      </c>
      <c r="L526" s="664">
        <v>160.45639102064095</v>
      </c>
      <c r="M526" s="664">
        <v>62</v>
      </c>
      <c r="N526" s="665">
        <v>9948.2962432797394</v>
      </c>
    </row>
    <row r="527" spans="1:14" ht="14.4" customHeight="1" x14ac:dyDescent="0.3">
      <c r="A527" s="660" t="s">
        <v>577</v>
      </c>
      <c r="B527" s="661" t="s">
        <v>578</v>
      </c>
      <c r="C527" s="662" t="s">
        <v>587</v>
      </c>
      <c r="D527" s="663" t="s">
        <v>3250</v>
      </c>
      <c r="E527" s="662" t="s">
        <v>602</v>
      </c>
      <c r="F527" s="663" t="s">
        <v>3256</v>
      </c>
      <c r="G527" s="662" t="s">
        <v>628</v>
      </c>
      <c r="H527" s="662" t="s">
        <v>2218</v>
      </c>
      <c r="I527" s="662" t="s">
        <v>2219</v>
      </c>
      <c r="J527" s="662" t="s">
        <v>2220</v>
      </c>
      <c r="K527" s="662" t="s">
        <v>2221</v>
      </c>
      <c r="L527" s="664">
        <v>176.24000122123144</v>
      </c>
      <c r="M527" s="664">
        <v>1</v>
      </c>
      <c r="N527" s="665">
        <v>176.24000122123144</v>
      </c>
    </row>
    <row r="528" spans="1:14" ht="14.4" customHeight="1" x14ac:dyDescent="0.3">
      <c r="A528" s="660" t="s">
        <v>577</v>
      </c>
      <c r="B528" s="661" t="s">
        <v>578</v>
      </c>
      <c r="C528" s="662" t="s">
        <v>587</v>
      </c>
      <c r="D528" s="663" t="s">
        <v>3250</v>
      </c>
      <c r="E528" s="662" t="s">
        <v>602</v>
      </c>
      <c r="F528" s="663" t="s">
        <v>3256</v>
      </c>
      <c r="G528" s="662" t="s">
        <v>628</v>
      </c>
      <c r="H528" s="662" t="s">
        <v>884</v>
      </c>
      <c r="I528" s="662" t="s">
        <v>885</v>
      </c>
      <c r="J528" s="662" t="s">
        <v>886</v>
      </c>
      <c r="K528" s="662" t="s">
        <v>887</v>
      </c>
      <c r="L528" s="664">
        <v>64.433496503496485</v>
      </c>
      <c r="M528" s="664">
        <v>143</v>
      </c>
      <c r="N528" s="665">
        <v>9213.989999999998</v>
      </c>
    </row>
    <row r="529" spans="1:14" ht="14.4" customHeight="1" x14ac:dyDescent="0.3">
      <c r="A529" s="660" t="s">
        <v>577</v>
      </c>
      <c r="B529" s="661" t="s">
        <v>578</v>
      </c>
      <c r="C529" s="662" t="s">
        <v>587</v>
      </c>
      <c r="D529" s="663" t="s">
        <v>3250</v>
      </c>
      <c r="E529" s="662" t="s">
        <v>602</v>
      </c>
      <c r="F529" s="663" t="s">
        <v>3256</v>
      </c>
      <c r="G529" s="662" t="s">
        <v>628</v>
      </c>
      <c r="H529" s="662" t="s">
        <v>892</v>
      </c>
      <c r="I529" s="662" t="s">
        <v>893</v>
      </c>
      <c r="J529" s="662" t="s">
        <v>894</v>
      </c>
      <c r="K529" s="662" t="s">
        <v>719</v>
      </c>
      <c r="L529" s="664">
        <v>73.590000000000074</v>
      </c>
      <c r="M529" s="664">
        <v>2</v>
      </c>
      <c r="N529" s="665">
        <v>147.18000000000015</v>
      </c>
    </row>
    <row r="530" spans="1:14" ht="14.4" customHeight="1" x14ac:dyDescent="0.3">
      <c r="A530" s="660" t="s">
        <v>577</v>
      </c>
      <c r="B530" s="661" t="s">
        <v>578</v>
      </c>
      <c r="C530" s="662" t="s">
        <v>587</v>
      </c>
      <c r="D530" s="663" t="s">
        <v>3250</v>
      </c>
      <c r="E530" s="662" t="s">
        <v>602</v>
      </c>
      <c r="F530" s="663" t="s">
        <v>3256</v>
      </c>
      <c r="G530" s="662" t="s">
        <v>628</v>
      </c>
      <c r="H530" s="662" t="s">
        <v>895</v>
      </c>
      <c r="I530" s="662" t="s">
        <v>896</v>
      </c>
      <c r="J530" s="662" t="s">
        <v>897</v>
      </c>
      <c r="K530" s="662" t="s">
        <v>898</v>
      </c>
      <c r="L530" s="664">
        <v>40.328388429752074</v>
      </c>
      <c r="M530" s="664">
        <v>242</v>
      </c>
      <c r="N530" s="665">
        <v>9759.4700000000012</v>
      </c>
    </row>
    <row r="531" spans="1:14" ht="14.4" customHeight="1" x14ac:dyDescent="0.3">
      <c r="A531" s="660" t="s">
        <v>577</v>
      </c>
      <c r="B531" s="661" t="s">
        <v>578</v>
      </c>
      <c r="C531" s="662" t="s">
        <v>587</v>
      </c>
      <c r="D531" s="663" t="s">
        <v>3250</v>
      </c>
      <c r="E531" s="662" t="s">
        <v>602</v>
      </c>
      <c r="F531" s="663" t="s">
        <v>3256</v>
      </c>
      <c r="G531" s="662" t="s">
        <v>628</v>
      </c>
      <c r="H531" s="662" t="s">
        <v>899</v>
      </c>
      <c r="I531" s="662" t="s">
        <v>900</v>
      </c>
      <c r="J531" s="662" t="s">
        <v>901</v>
      </c>
      <c r="K531" s="662" t="s">
        <v>902</v>
      </c>
      <c r="L531" s="664">
        <v>121.97052660186468</v>
      </c>
      <c r="M531" s="664">
        <v>11</v>
      </c>
      <c r="N531" s="665">
        <v>1341.6757926205114</v>
      </c>
    </row>
    <row r="532" spans="1:14" ht="14.4" customHeight="1" x14ac:dyDescent="0.3">
      <c r="A532" s="660" t="s">
        <v>577</v>
      </c>
      <c r="B532" s="661" t="s">
        <v>578</v>
      </c>
      <c r="C532" s="662" t="s">
        <v>587</v>
      </c>
      <c r="D532" s="663" t="s">
        <v>3250</v>
      </c>
      <c r="E532" s="662" t="s">
        <v>602</v>
      </c>
      <c r="F532" s="663" t="s">
        <v>3256</v>
      </c>
      <c r="G532" s="662" t="s">
        <v>628</v>
      </c>
      <c r="H532" s="662" t="s">
        <v>2222</v>
      </c>
      <c r="I532" s="662" t="s">
        <v>2223</v>
      </c>
      <c r="J532" s="662" t="s">
        <v>2224</v>
      </c>
      <c r="K532" s="662" t="s">
        <v>2225</v>
      </c>
      <c r="L532" s="664">
        <v>15.359999999999998</v>
      </c>
      <c r="M532" s="664">
        <v>2</v>
      </c>
      <c r="N532" s="665">
        <v>30.719999999999995</v>
      </c>
    </row>
    <row r="533" spans="1:14" ht="14.4" customHeight="1" x14ac:dyDescent="0.3">
      <c r="A533" s="660" t="s">
        <v>577</v>
      </c>
      <c r="B533" s="661" t="s">
        <v>578</v>
      </c>
      <c r="C533" s="662" t="s">
        <v>587</v>
      </c>
      <c r="D533" s="663" t="s">
        <v>3250</v>
      </c>
      <c r="E533" s="662" t="s">
        <v>602</v>
      </c>
      <c r="F533" s="663" t="s">
        <v>3256</v>
      </c>
      <c r="G533" s="662" t="s">
        <v>628</v>
      </c>
      <c r="H533" s="662" t="s">
        <v>903</v>
      </c>
      <c r="I533" s="662" t="s">
        <v>904</v>
      </c>
      <c r="J533" s="662" t="s">
        <v>905</v>
      </c>
      <c r="K533" s="662" t="s">
        <v>906</v>
      </c>
      <c r="L533" s="664">
        <v>122.79972296613815</v>
      </c>
      <c r="M533" s="664">
        <v>15</v>
      </c>
      <c r="N533" s="665">
        <v>1841.9958444920721</v>
      </c>
    </row>
    <row r="534" spans="1:14" ht="14.4" customHeight="1" x14ac:dyDescent="0.3">
      <c r="A534" s="660" t="s">
        <v>577</v>
      </c>
      <c r="B534" s="661" t="s">
        <v>578</v>
      </c>
      <c r="C534" s="662" t="s">
        <v>587</v>
      </c>
      <c r="D534" s="663" t="s">
        <v>3250</v>
      </c>
      <c r="E534" s="662" t="s">
        <v>602</v>
      </c>
      <c r="F534" s="663" t="s">
        <v>3256</v>
      </c>
      <c r="G534" s="662" t="s">
        <v>628</v>
      </c>
      <c r="H534" s="662" t="s">
        <v>907</v>
      </c>
      <c r="I534" s="662" t="s">
        <v>908</v>
      </c>
      <c r="J534" s="662" t="s">
        <v>905</v>
      </c>
      <c r="K534" s="662" t="s">
        <v>909</v>
      </c>
      <c r="L534" s="664">
        <v>139.06945728217408</v>
      </c>
      <c r="M534" s="664">
        <v>31</v>
      </c>
      <c r="N534" s="665">
        <v>4311.1531757473967</v>
      </c>
    </row>
    <row r="535" spans="1:14" ht="14.4" customHeight="1" x14ac:dyDescent="0.3">
      <c r="A535" s="660" t="s">
        <v>577</v>
      </c>
      <c r="B535" s="661" t="s">
        <v>578</v>
      </c>
      <c r="C535" s="662" t="s">
        <v>587</v>
      </c>
      <c r="D535" s="663" t="s">
        <v>3250</v>
      </c>
      <c r="E535" s="662" t="s">
        <v>602</v>
      </c>
      <c r="F535" s="663" t="s">
        <v>3256</v>
      </c>
      <c r="G535" s="662" t="s">
        <v>628</v>
      </c>
      <c r="H535" s="662" t="s">
        <v>910</v>
      </c>
      <c r="I535" s="662" t="s">
        <v>911</v>
      </c>
      <c r="J535" s="662" t="s">
        <v>912</v>
      </c>
      <c r="K535" s="662" t="s">
        <v>913</v>
      </c>
      <c r="L535" s="664">
        <v>79.879999999999981</v>
      </c>
      <c r="M535" s="664">
        <v>2</v>
      </c>
      <c r="N535" s="665">
        <v>159.75999999999996</v>
      </c>
    </row>
    <row r="536" spans="1:14" ht="14.4" customHeight="1" x14ac:dyDescent="0.3">
      <c r="A536" s="660" t="s">
        <v>577</v>
      </c>
      <c r="B536" s="661" t="s">
        <v>578</v>
      </c>
      <c r="C536" s="662" t="s">
        <v>587</v>
      </c>
      <c r="D536" s="663" t="s">
        <v>3250</v>
      </c>
      <c r="E536" s="662" t="s">
        <v>602</v>
      </c>
      <c r="F536" s="663" t="s">
        <v>3256</v>
      </c>
      <c r="G536" s="662" t="s">
        <v>628</v>
      </c>
      <c r="H536" s="662" t="s">
        <v>914</v>
      </c>
      <c r="I536" s="662" t="s">
        <v>915</v>
      </c>
      <c r="J536" s="662" t="s">
        <v>916</v>
      </c>
      <c r="K536" s="662" t="s">
        <v>917</v>
      </c>
      <c r="L536" s="664">
        <v>69.86793019599375</v>
      </c>
      <c r="M536" s="664">
        <v>10</v>
      </c>
      <c r="N536" s="665">
        <v>698.67930195993745</v>
      </c>
    </row>
    <row r="537" spans="1:14" ht="14.4" customHeight="1" x14ac:dyDescent="0.3">
      <c r="A537" s="660" t="s">
        <v>577</v>
      </c>
      <c r="B537" s="661" t="s">
        <v>578</v>
      </c>
      <c r="C537" s="662" t="s">
        <v>587</v>
      </c>
      <c r="D537" s="663" t="s">
        <v>3250</v>
      </c>
      <c r="E537" s="662" t="s">
        <v>602</v>
      </c>
      <c r="F537" s="663" t="s">
        <v>3256</v>
      </c>
      <c r="G537" s="662" t="s">
        <v>628</v>
      </c>
      <c r="H537" s="662" t="s">
        <v>922</v>
      </c>
      <c r="I537" s="662" t="s">
        <v>922</v>
      </c>
      <c r="J537" s="662" t="s">
        <v>734</v>
      </c>
      <c r="K537" s="662" t="s">
        <v>923</v>
      </c>
      <c r="L537" s="664">
        <v>103.96629262675651</v>
      </c>
      <c r="M537" s="664">
        <v>23</v>
      </c>
      <c r="N537" s="665">
        <v>2391.2247304153998</v>
      </c>
    </row>
    <row r="538" spans="1:14" ht="14.4" customHeight="1" x14ac:dyDescent="0.3">
      <c r="A538" s="660" t="s">
        <v>577</v>
      </c>
      <c r="B538" s="661" t="s">
        <v>578</v>
      </c>
      <c r="C538" s="662" t="s">
        <v>587</v>
      </c>
      <c r="D538" s="663" t="s">
        <v>3250</v>
      </c>
      <c r="E538" s="662" t="s">
        <v>602</v>
      </c>
      <c r="F538" s="663" t="s">
        <v>3256</v>
      </c>
      <c r="G538" s="662" t="s">
        <v>628</v>
      </c>
      <c r="H538" s="662" t="s">
        <v>924</v>
      </c>
      <c r="I538" s="662" t="s">
        <v>925</v>
      </c>
      <c r="J538" s="662" t="s">
        <v>926</v>
      </c>
      <c r="K538" s="662" t="s">
        <v>927</v>
      </c>
      <c r="L538" s="664">
        <v>40.621536216414626</v>
      </c>
      <c r="M538" s="664">
        <v>31</v>
      </c>
      <c r="N538" s="665">
        <v>1259.2676227088534</v>
      </c>
    </row>
    <row r="539" spans="1:14" ht="14.4" customHeight="1" x14ac:dyDescent="0.3">
      <c r="A539" s="660" t="s">
        <v>577</v>
      </c>
      <c r="B539" s="661" t="s">
        <v>578</v>
      </c>
      <c r="C539" s="662" t="s">
        <v>587</v>
      </c>
      <c r="D539" s="663" t="s">
        <v>3250</v>
      </c>
      <c r="E539" s="662" t="s">
        <v>602</v>
      </c>
      <c r="F539" s="663" t="s">
        <v>3256</v>
      </c>
      <c r="G539" s="662" t="s">
        <v>628</v>
      </c>
      <c r="H539" s="662" t="s">
        <v>928</v>
      </c>
      <c r="I539" s="662" t="s">
        <v>929</v>
      </c>
      <c r="J539" s="662" t="s">
        <v>926</v>
      </c>
      <c r="K539" s="662" t="s">
        <v>930</v>
      </c>
      <c r="L539" s="664">
        <v>279.77659782981726</v>
      </c>
      <c r="M539" s="664">
        <v>20</v>
      </c>
      <c r="N539" s="665">
        <v>5595.5319565963455</v>
      </c>
    </row>
    <row r="540" spans="1:14" ht="14.4" customHeight="1" x14ac:dyDescent="0.3">
      <c r="A540" s="660" t="s">
        <v>577</v>
      </c>
      <c r="B540" s="661" t="s">
        <v>578</v>
      </c>
      <c r="C540" s="662" t="s">
        <v>587</v>
      </c>
      <c r="D540" s="663" t="s">
        <v>3250</v>
      </c>
      <c r="E540" s="662" t="s">
        <v>602</v>
      </c>
      <c r="F540" s="663" t="s">
        <v>3256</v>
      </c>
      <c r="G540" s="662" t="s">
        <v>628</v>
      </c>
      <c r="H540" s="662" t="s">
        <v>935</v>
      </c>
      <c r="I540" s="662" t="s">
        <v>936</v>
      </c>
      <c r="J540" s="662" t="s">
        <v>937</v>
      </c>
      <c r="K540" s="662" t="s">
        <v>938</v>
      </c>
      <c r="L540" s="664">
        <v>375.79988721608373</v>
      </c>
      <c r="M540" s="664">
        <v>15</v>
      </c>
      <c r="N540" s="665">
        <v>5636.9983082412564</v>
      </c>
    </row>
    <row r="541" spans="1:14" ht="14.4" customHeight="1" x14ac:dyDescent="0.3">
      <c r="A541" s="660" t="s">
        <v>577</v>
      </c>
      <c r="B541" s="661" t="s">
        <v>578</v>
      </c>
      <c r="C541" s="662" t="s">
        <v>587</v>
      </c>
      <c r="D541" s="663" t="s">
        <v>3250</v>
      </c>
      <c r="E541" s="662" t="s">
        <v>602</v>
      </c>
      <c r="F541" s="663" t="s">
        <v>3256</v>
      </c>
      <c r="G541" s="662" t="s">
        <v>628</v>
      </c>
      <c r="H541" s="662" t="s">
        <v>939</v>
      </c>
      <c r="I541" s="662" t="s">
        <v>940</v>
      </c>
      <c r="J541" s="662" t="s">
        <v>941</v>
      </c>
      <c r="K541" s="662" t="s">
        <v>942</v>
      </c>
      <c r="L541" s="664">
        <v>39.321999999999967</v>
      </c>
      <c r="M541" s="664">
        <v>5</v>
      </c>
      <c r="N541" s="665">
        <v>196.60999999999984</v>
      </c>
    </row>
    <row r="542" spans="1:14" ht="14.4" customHeight="1" x14ac:dyDescent="0.3">
      <c r="A542" s="660" t="s">
        <v>577</v>
      </c>
      <c r="B542" s="661" t="s">
        <v>578</v>
      </c>
      <c r="C542" s="662" t="s">
        <v>587</v>
      </c>
      <c r="D542" s="663" t="s">
        <v>3250</v>
      </c>
      <c r="E542" s="662" t="s">
        <v>602</v>
      </c>
      <c r="F542" s="663" t="s">
        <v>3256</v>
      </c>
      <c r="G542" s="662" t="s">
        <v>628</v>
      </c>
      <c r="H542" s="662" t="s">
        <v>2226</v>
      </c>
      <c r="I542" s="662" t="s">
        <v>2227</v>
      </c>
      <c r="J542" s="662" t="s">
        <v>2228</v>
      </c>
      <c r="K542" s="662" t="s">
        <v>2229</v>
      </c>
      <c r="L542" s="664">
        <v>515.64</v>
      </c>
      <c r="M542" s="664">
        <v>1</v>
      </c>
      <c r="N542" s="665">
        <v>515.64</v>
      </c>
    </row>
    <row r="543" spans="1:14" ht="14.4" customHeight="1" x14ac:dyDescent="0.3">
      <c r="A543" s="660" t="s">
        <v>577</v>
      </c>
      <c r="B543" s="661" t="s">
        <v>578</v>
      </c>
      <c r="C543" s="662" t="s">
        <v>587</v>
      </c>
      <c r="D543" s="663" t="s">
        <v>3250</v>
      </c>
      <c r="E543" s="662" t="s">
        <v>602</v>
      </c>
      <c r="F543" s="663" t="s">
        <v>3256</v>
      </c>
      <c r="G543" s="662" t="s">
        <v>628</v>
      </c>
      <c r="H543" s="662" t="s">
        <v>2230</v>
      </c>
      <c r="I543" s="662" t="s">
        <v>2231</v>
      </c>
      <c r="J543" s="662" t="s">
        <v>2232</v>
      </c>
      <c r="K543" s="662" t="s">
        <v>2233</v>
      </c>
      <c r="L543" s="664">
        <v>38.739999999999981</v>
      </c>
      <c r="M543" s="664">
        <v>6</v>
      </c>
      <c r="N543" s="665">
        <v>232.43999999999988</v>
      </c>
    </row>
    <row r="544" spans="1:14" ht="14.4" customHeight="1" x14ac:dyDescent="0.3">
      <c r="A544" s="660" t="s">
        <v>577</v>
      </c>
      <c r="B544" s="661" t="s">
        <v>578</v>
      </c>
      <c r="C544" s="662" t="s">
        <v>587</v>
      </c>
      <c r="D544" s="663" t="s">
        <v>3250</v>
      </c>
      <c r="E544" s="662" t="s">
        <v>602</v>
      </c>
      <c r="F544" s="663" t="s">
        <v>3256</v>
      </c>
      <c r="G544" s="662" t="s">
        <v>628</v>
      </c>
      <c r="H544" s="662" t="s">
        <v>947</v>
      </c>
      <c r="I544" s="662" t="s">
        <v>948</v>
      </c>
      <c r="J544" s="662" t="s">
        <v>949</v>
      </c>
      <c r="K544" s="662" t="s">
        <v>950</v>
      </c>
      <c r="L544" s="664">
        <v>112.65817111295104</v>
      </c>
      <c r="M544" s="664">
        <v>50</v>
      </c>
      <c r="N544" s="665">
        <v>5632.908555647552</v>
      </c>
    </row>
    <row r="545" spans="1:14" ht="14.4" customHeight="1" x14ac:dyDescent="0.3">
      <c r="A545" s="660" t="s">
        <v>577</v>
      </c>
      <c r="B545" s="661" t="s">
        <v>578</v>
      </c>
      <c r="C545" s="662" t="s">
        <v>587</v>
      </c>
      <c r="D545" s="663" t="s">
        <v>3250</v>
      </c>
      <c r="E545" s="662" t="s">
        <v>602</v>
      </c>
      <c r="F545" s="663" t="s">
        <v>3256</v>
      </c>
      <c r="G545" s="662" t="s">
        <v>628</v>
      </c>
      <c r="H545" s="662" t="s">
        <v>951</v>
      </c>
      <c r="I545" s="662" t="s">
        <v>952</v>
      </c>
      <c r="J545" s="662" t="s">
        <v>953</v>
      </c>
      <c r="K545" s="662" t="s">
        <v>954</v>
      </c>
      <c r="L545" s="664">
        <v>46.24285714285714</v>
      </c>
      <c r="M545" s="664">
        <v>7</v>
      </c>
      <c r="N545" s="665">
        <v>323.7</v>
      </c>
    </row>
    <row r="546" spans="1:14" ht="14.4" customHeight="1" x14ac:dyDescent="0.3">
      <c r="A546" s="660" t="s">
        <v>577</v>
      </c>
      <c r="B546" s="661" t="s">
        <v>578</v>
      </c>
      <c r="C546" s="662" t="s">
        <v>587</v>
      </c>
      <c r="D546" s="663" t="s">
        <v>3250</v>
      </c>
      <c r="E546" s="662" t="s">
        <v>602</v>
      </c>
      <c r="F546" s="663" t="s">
        <v>3256</v>
      </c>
      <c r="G546" s="662" t="s">
        <v>628</v>
      </c>
      <c r="H546" s="662" t="s">
        <v>2234</v>
      </c>
      <c r="I546" s="662" t="s">
        <v>2235</v>
      </c>
      <c r="J546" s="662" t="s">
        <v>2236</v>
      </c>
      <c r="K546" s="662" t="s">
        <v>2237</v>
      </c>
      <c r="L546" s="664">
        <v>132.06923929485092</v>
      </c>
      <c r="M546" s="664">
        <v>1</v>
      </c>
      <c r="N546" s="665">
        <v>132.06923929485092</v>
      </c>
    </row>
    <row r="547" spans="1:14" ht="14.4" customHeight="1" x14ac:dyDescent="0.3">
      <c r="A547" s="660" t="s">
        <v>577</v>
      </c>
      <c r="B547" s="661" t="s">
        <v>578</v>
      </c>
      <c r="C547" s="662" t="s">
        <v>587</v>
      </c>
      <c r="D547" s="663" t="s">
        <v>3250</v>
      </c>
      <c r="E547" s="662" t="s">
        <v>602</v>
      </c>
      <c r="F547" s="663" t="s">
        <v>3256</v>
      </c>
      <c r="G547" s="662" t="s">
        <v>628</v>
      </c>
      <c r="H547" s="662" t="s">
        <v>2238</v>
      </c>
      <c r="I547" s="662" t="s">
        <v>2239</v>
      </c>
      <c r="J547" s="662" t="s">
        <v>750</v>
      </c>
      <c r="K547" s="662" t="s">
        <v>2240</v>
      </c>
      <c r="L547" s="664">
        <v>159.77500000000001</v>
      </c>
      <c r="M547" s="664">
        <v>4</v>
      </c>
      <c r="N547" s="665">
        <v>639.1</v>
      </c>
    </row>
    <row r="548" spans="1:14" ht="14.4" customHeight="1" x14ac:dyDescent="0.3">
      <c r="A548" s="660" t="s">
        <v>577</v>
      </c>
      <c r="B548" s="661" t="s">
        <v>578</v>
      </c>
      <c r="C548" s="662" t="s">
        <v>587</v>
      </c>
      <c r="D548" s="663" t="s">
        <v>3250</v>
      </c>
      <c r="E548" s="662" t="s">
        <v>602</v>
      </c>
      <c r="F548" s="663" t="s">
        <v>3256</v>
      </c>
      <c r="G548" s="662" t="s">
        <v>628</v>
      </c>
      <c r="H548" s="662" t="s">
        <v>955</v>
      </c>
      <c r="I548" s="662" t="s">
        <v>956</v>
      </c>
      <c r="J548" s="662" t="s">
        <v>957</v>
      </c>
      <c r="K548" s="662" t="s">
        <v>958</v>
      </c>
      <c r="L548" s="664">
        <v>9.365379988043312</v>
      </c>
      <c r="M548" s="664">
        <v>120</v>
      </c>
      <c r="N548" s="665">
        <v>1123.8455985651974</v>
      </c>
    </row>
    <row r="549" spans="1:14" ht="14.4" customHeight="1" x14ac:dyDescent="0.3">
      <c r="A549" s="660" t="s">
        <v>577</v>
      </c>
      <c r="B549" s="661" t="s">
        <v>578</v>
      </c>
      <c r="C549" s="662" t="s">
        <v>587</v>
      </c>
      <c r="D549" s="663" t="s">
        <v>3250</v>
      </c>
      <c r="E549" s="662" t="s">
        <v>602</v>
      </c>
      <c r="F549" s="663" t="s">
        <v>3256</v>
      </c>
      <c r="G549" s="662" t="s">
        <v>628</v>
      </c>
      <c r="H549" s="662" t="s">
        <v>959</v>
      </c>
      <c r="I549" s="662" t="s">
        <v>960</v>
      </c>
      <c r="J549" s="662" t="s">
        <v>961</v>
      </c>
      <c r="K549" s="662" t="s">
        <v>962</v>
      </c>
      <c r="L549" s="664">
        <v>45.383156739126171</v>
      </c>
      <c r="M549" s="664">
        <v>6</v>
      </c>
      <c r="N549" s="665">
        <v>272.29894043475701</v>
      </c>
    </row>
    <row r="550" spans="1:14" ht="14.4" customHeight="1" x14ac:dyDescent="0.3">
      <c r="A550" s="660" t="s">
        <v>577</v>
      </c>
      <c r="B550" s="661" t="s">
        <v>578</v>
      </c>
      <c r="C550" s="662" t="s">
        <v>587</v>
      </c>
      <c r="D550" s="663" t="s">
        <v>3250</v>
      </c>
      <c r="E550" s="662" t="s">
        <v>602</v>
      </c>
      <c r="F550" s="663" t="s">
        <v>3256</v>
      </c>
      <c r="G550" s="662" t="s">
        <v>628</v>
      </c>
      <c r="H550" s="662" t="s">
        <v>963</v>
      </c>
      <c r="I550" s="662" t="s">
        <v>964</v>
      </c>
      <c r="J550" s="662" t="s">
        <v>965</v>
      </c>
      <c r="K550" s="662" t="s">
        <v>966</v>
      </c>
      <c r="L550" s="664">
        <v>26.28</v>
      </c>
      <c r="M550" s="664">
        <v>1</v>
      </c>
      <c r="N550" s="665">
        <v>26.28</v>
      </c>
    </row>
    <row r="551" spans="1:14" ht="14.4" customHeight="1" x14ac:dyDescent="0.3">
      <c r="A551" s="660" t="s">
        <v>577</v>
      </c>
      <c r="B551" s="661" t="s">
        <v>578</v>
      </c>
      <c r="C551" s="662" t="s">
        <v>587</v>
      </c>
      <c r="D551" s="663" t="s">
        <v>3250</v>
      </c>
      <c r="E551" s="662" t="s">
        <v>602</v>
      </c>
      <c r="F551" s="663" t="s">
        <v>3256</v>
      </c>
      <c r="G551" s="662" t="s">
        <v>628</v>
      </c>
      <c r="H551" s="662" t="s">
        <v>2241</v>
      </c>
      <c r="I551" s="662" t="s">
        <v>2242</v>
      </c>
      <c r="J551" s="662" t="s">
        <v>2243</v>
      </c>
      <c r="K551" s="662" t="s">
        <v>2244</v>
      </c>
      <c r="L551" s="664">
        <v>76.449812816694546</v>
      </c>
      <c r="M551" s="664">
        <v>1</v>
      </c>
      <c r="N551" s="665">
        <v>76.449812816694546</v>
      </c>
    </row>
    <row r="552" spans="1:14" ht="14.4" customHeight="1" x14ac:dyDescent="0.3">
      <c r="A552" s="660" t="s">
        <v>577</v>
      </c>
      <c r="B552" s="661" t="s">
        <v>578</v>
      </c>
      <c r="C552" s="662" t="s">
        <v>587</v>
      </c>
      <c r="D552" s="663" t="s">
        <v>3250</v>
      </c>
      <c r="E552" s="662" t="s">
        <v>602</v>
      </c>
      <c r="F552" s="663" t="s">
        <v>3256</v>
      </c>
      <c r="G552" s="662" t="s">
        <v>628</v>
      </c>
      <c r="H552" s="662" t="s">
        <v>971</v>
      </c>
      <c r="I552" s="662" t="s">
        <v>972</v>
      </c>
      <c r="J552" s="662" t="s">
        <v>973</v>
      </c>
      <c r="K552" s="662" t="s">
        <v>974</v>
      </c>
      <c r="L552" s="664">
        <v>150.08165049960965</v>
      </c>
      <c r="M552" s="664">
        <v>26</v>
      </c>
      <c r="N552" s="665">
        <v>3902.1229129898506</v>
      </c>
    </row>
    <row r="553" spans="1:14" ht="14.4" customHeight="1" x14ac:dyDescent="0.3">
      <c r="A553" s="660" t="s">
        <v>577</v>
      </c>
      <c r="B553" s="661" t="s">
        <v>578</v>
      </c>
      <c r="C553" s="662" t="s">
        <v>587</v>
      </c>
      <c r="D553" s="663" t="s">
        <v>3250</v>
      </c>
      <c r="E553" s="662" t="s">
        <v>602</v>
      </c>
      <c r="F553" s="663" t="s">
        <v>3256</v>
      </c>
      <c r="G553" s="662" t="s">
        <v>628</v>
      </c>
      <c r="H553" s="662" t="s">
        <v>2245</v>
      </c>
      <c r="I553" s="662" t="s">
        <v>2246</v>
      </c>
      <c r="J553" s="662" t="s">
        <v>2247</v>
      </c>
      <c r="K553" s="662" t="s">
        <v>2248</v>
      </c>
      <c r="L553" s="664">
        <v>244.20563815482632</v>
      </c>
      <c r="M553" s="664">
        <v>1</v>
      </c>
      <c r="N553" s="665">
        <v>244.20563815482632</v>
      </c>
    </row>
    <row r="554" spans="1:14" ht="14.4" customHeight="1" x14ac:dyDescent="0.3">
      <c r="A554" s="660" t="s">
        <v>577</v>
      </c>
      <c r="B554" s="661" t="s">
        <v>578</v>
      </c>
      <c r="C554" s="662" t="s">
        <v>587</v>
      </c>
      <c r="D554" s="663" t="s">
        <v>3250</v>
      </c>
      <c r="E554" s="662" t="s">
        <v>602</v>
      </c>
      <c r="F554" s="663" t="s">
        <v>3256</v>
      </c>
      <c r="G554" s="662" t="s">
        <v>628</v>
      </c>
      <c r="H554" s="662" t="s">
        <v>984</v>
      </c>
      <c r="I554" s="662" t="s">
        <v>215</v>
      </c>
      <c r="J554" s="662" t="s">
        <v>985</v>
      </c>
      <c r="K554" s="662"/>
      <c r="L554" s="664">
        <v>145.4930881388739</v>
      </c>
      <c r="M554" s="664">
        <v>11</v>
      </c>
      <c r="N554" s="665">
        <v>1600.4239695276128</v>
      </c>
    </row>
    <row r="555" spans="1:14" ht="14.4" customHeight="1" x14ac:dyDescent="0.3">
      <c r="A555" s="660" t="s">
        <v>577</v>
      </c>
      <c r="B555" s="661" t="s">
        <v>578</v>
      </c>
      <c r="C555" s="662" t="s">
        <v>587</v>
      </c>
      <c r="D555" s="663" t="s">
        <v>3250</v>
      </c>
      <c r="E555" s="662" t="s">
        <v>602</v>
      </c>
      <c r="F555" s="663" t="s">
        <v>3256</v>
      </c>
      <c r="G555" s="662" t="s">
        <v>628</v>
      </c>
      <c r="H555" s="662" t="s">
        <v>2249</v>
      </c>
      <c r="I555" s="662" t="s">
        <v>215</v>
      </c>
      <c r="J555" s="662" t="s">
        <v>2250</v>
      </c>
      <c r="K555" s="662"/>
      <c r="L555" s="664">
        <v>99.235458294918672</v>
      </c>
      <c r="M555" s="664">
        <v>91</v>
      </c>
      <c r="N555" s="665">
        <v>9030.4267048375987</v>
      </c>
    </row>
    <row r="556" spans="1:14" ht="14.4" customHeight="1" x14ac:dyDescent="0.3">
      <c r="A556" s="660" t="s">
        <v>577</v>
      </c>
      <c r="B556" s="661" t="s">
        <v>578</v>
      </c>
      <c r="C556" s="662" t="s">
        <v>587</v>
      </c>
      <c r="D556" s="663" t="s">
        <v>3250</v>
      </c>
      <c r="E556" s="662" t="s">
        <v>602</v>
      </c>
      <c r="F556" s="663" t="s">
        <v>3256</v>
      </c>
      <c r="G556" s="662" t="s">
        <v>628</v>
      </c>
      <c r="H556" s="662" t="s">
        <v>992</v>
      </c>
      <c r="I556" s="662" t="s">
        <v>993</v>
      </c>
      <c r="J556" s="662" t="s">
        <v>994</v>
      </c>
      <c r="K556" s="662" t="s">
        <v>839</v>
      </c>
      <c r="L556" s="664">
        <v>23.669999999999998</v>
      </c>
      <c r="M556" s="664">
        <v>2</v>
      </c>
      <c r="N556" s="665">
        <v>47.339999999999996</v>
      </c>
    </row>
    <row r="557" spans="1:14" ht="14.4" customHeight="1" x14ac:dyDescent="0.3">
      <c r="A557" s="660" t="s">
        <v>577</v>
      </c>
      <c r="B557" s="661" t="s">
        <v>578</v>
      </c>
      <c r="C557" s="662" t="s">
        <v>587</v>
      </c>
      <c r="D557" s="663" t="s">
        <v>3250</v>
      </c>
      <c r="E557" s="662" t="s">
        <v>602</v>
      </c>
      <c r="F557" s="663" t="s">
        <v>3256</v>
      </c>
      <c r="G557" s="662" t="s">
        <v>628</v>
      </c>
      <c r="H557" s="662" t="s">
        <v>2251</v>
      </c>
      <c r="I557" s="662" t="s">
        <v>2252</v>
      </c>
      <c r="J557" s="662" t="s">
        <v>965</v>
      </c>
      <c r="K557" s="662" t="s">
        <v>2253</v>
      </c>
      <c r="L557" s="664">
        <v>58.263254492795944</v>
      </c>
      <c r="M557" s="664">
        <v>9</v>
      </c>
      <c r="N557" s="665">
        <v>524.36929043516352</v>
      </c>
    </row>
    <row r="558" spans="1:14" ht="14.4" customHeight="1" x14ac:dyDescent="0.3">
      <c r="A558" s="660" t="s">
        <v>577</v>
      </c>
      <c r="B558" s="661" t="s">
        <v>578</v>
      </c>
      <c r="C558" s="662" t="s">
        <v>587</v>
      </c>
      <c r="D558" s="663" t="s">
        <v>3250</v>
      </c>
      <c r="E558" s="662" t="s">
        <v>602</v>
      </c>
      <c r="F558" s="663" t="s">
        <v>3256</v>
      </c>
      <c r="G558" s="662" t="s">
        <v>628</v>
      </c>
      <c r="H558" s="662" t="s">
        <v>2254</v>
      </c>
      <c r="I558" s="662" t="s">
        <v>2255</v>
      </c>
      <c r="J558" s="662" t="s">
        <v>2256</v>
      </c>
      <c r="K558" s="662" t="s">
        <v>2257</v>
      </c>
      <c r="L558" s="664">
        <v>94.47858732410316</v>
      </c>
      <c r="M558" s="664">
        <v>1</v>
      </c>
      <c r="N558" s="665">
        <v>94.47858732410316</v>
      </c>
    </row>
    <row r="559" spans="1:14" ht="14.4" customHeight="1" x14ac:dyDescent="0.3">
      <c r="A559" s="660" t="s">
        <v>577</v>
      </c>
      <c r="B559" s="661" t="s">
        <v>578</v>
      </c>
      <c r="C559" s="662" t="s">
        <v>587</v>
      </c>
      <c r="D559" s="663" t="s">
        <v>3250</v>
      </c>
      <c r="E559" s="662" t="s">
        <v>602</v>
      </c>
      <c r="F559" s="663" t="s">
        <v>3256</v>
      </c>
      <c r="G559" s="662" t="s">
        <v>628</v>
      </c>
      <c r="H559" s="662" t="s">
        <v>999</v>
      </c>
      <c r="I559" s="662" t="s">
        <v>1000</v>
      </c>
      <c r="J559" s="662" t="s">
        <v>1001</v>
      </c>
      <c r="K559" s="662" t="s">
        <v>1002</v>
      </c>
      <c r="L559" s="664">
        <v>113.304910430356</v>
      </c>
      <c r="M559" s="664">
        <v>30</v>
      </c>
      <c r="N559" s="665">
        <v>3399.1473129106803</v>
      </c>
    </row>
    <row r="560" spans="1:14" ht="14.4" customHeight="1" x14ac:dyDescent="0.3">
      <c r="A560" s="660" t="s">
        <v>577</v>
      </c>
      <c r="B560" s="661" t="s">
        <v>578</v>
      </c>
      <c r="C560" s="662" t="s">
        <v>587</v>
      </c>
      <c r="D560" s="663" t="s">
        <v>3250</v>
      </c>
      <c r="E560" s="662" t="s">
        <v>602</v>
      </c>
      <c r="F560" s="663" t="s">
        <v>3256</v>
      </c>
      <c r="G560" s="662" t="s">
        <v>628</v>
      </c>
      <c r="H560" s="662" t="s">
        <v>2258</v>
      </c>
      <c r="I560" s="662" t="s">
        <v>2259</v>
      </c>
      <c r="J560" s="662" t="s">
        <v>2260</v>
      </c>
      <c r="K560" s="662" t="s">
        <v>2261</v>
      </c>
      <c r="L560" s="664">
        <v>31.577791475665844</v>
      </c>
      <c r="M560" s="664">
        <v>10</v>
      </c>
      <c r="N560" s="665">
        <v>315.77791475665845</v>
      </c>
    </row>
    <row r="561" spans="1:14" ht="14.4" customHeight="1" x14ac:dyDescent="0.3">
      <c r="A561" s="660" t="s">
        <v>577</v>
      </c>
      <c r="B561" s="661" t="s">
        <v>578</v>
      </c>
      <c r="C561" s="662" t="s">
        <v>587</v>
      </c>
      <c r="D561" s="663" t="s">
        <v>3250</v>
      </c>
      <c r="E561" s="662" t="s">
        <v>602</v>
      </c>
      <c r="F561" s="663" t="s">
        <v>3256</v>
      </c>
      <c r="G561" s="662" t="s">
        <v>628</v>
      </c>
      <c r="H561" s="662" t="s">
        <v>1003</v>
      </c>
      <c r="I561" s="662" t="s">
        <v>1004</v>
      </c>
      <c r="J561" s="662" t="s">
        <v>1005</v>
      </c>
      <c r="K561" s="662" t="s">
        <v>1006</v>
      </c>
      <c r="L561" s="664">
        <v>34.592794366225043</v>
      </c>
      <c r="M561" s="664">
        <v>7</v>
      </c>
      <c r="N561" s="665">
        <v>242.14956056357531</v>
      </c>
    </row>
    <row r="562" spans="1:14" ht="14.4" customHeight="1" x14ac:dyDescent="0.3">
      <c r="A562" s="660" t="s">
        <v>577</v>
      </c>
      <c r="B562" s="661" t="s">
        <v>578</v>
      </c>
      <c r="C562" s="662" t="s">
        <v>587</v>
      </c>
      <c r="D562" s="663" t="s">
        <v>3250</v>
      </c>
      <c r="E562" s="662" t="s">
        <v>602</v>
      </c>
      <c r="F562" s="663" t="s">
        <v>3256</v>
      </c>
      <c r="G562" s="662" t="s">
        <v>628</v>
      </c>
      <c r="H562" s="662" t="s">
        <v>2262</v>
      </c>
      <c r="I562" s="662" t="s">
        <v>2263</v>
      </c>
      <c r="J562" s="662" t="s">
        <v>2264</v>
      </c>
      <c r="K562" s="662" t="s">
        <v>2265</v>
      </c>
      <c r="L562" s="664">
        <v>116.74000000000001</v>
      </c>
      <c r="M562" s="664">
        <v>4</v>
      </c>
      <c r="N562" s="665">
        <v>466.96000000000004</v>
      </c>
    </row>
    <row r="563" spans="1:14" ht="14.4" customHeight="1" x14ac:dyDescent="0.3">
      <c r="A563" s="660" t="s">
        <v>577</v>
      </c>
      <c r="B563" s="661" t="s">
        <v>578</v>
      </c>
      <c r="C563" s="662" t="s">
        <v>587</v>
      </c>
      <c r="D563" s="663" t="s">
        <v>3250</v>
      </c>
      <c r="E563" s="662" t="s">
        <v>602</v>
      </c>
      <c r="F563" s="663" t="s">
        <v>3256</v>
      </c>
      <c r="G563" s="662" t="s">
        <v>628</v>
      </c>
      <c r="H563" s="662" t="s">
        <v>2266</v>
      </c>
      <c r="I563" s="662" t="s">
        <v>2267</v>
      </c>
      <c r="J563" s="662" t="s">
        <v>2268</v>
      </c>
      <c r="K563" s="662" t="s">
        <v>2269</v>
      </c>
      <c r="L563" s="664">
        <v>40.579766723977123</v>
      </c>
      <c r="M563" s="664">
        <v>8</v>
      </c>
      <c r="N563" s="665">
        <v>324.63813379181698</v>
      </c>
    </row>
    <row r="564" spans="1:14" ht="14.4" customHeight="1" x14ac:dyDescent="0.3">
      <c r="A564" s="660" t="s">
        <v>577</v>
      </c>
      <c r="B564" s="661" t="s">
        <v>578</v>
      </c>
      <c r="C564" s="662" t="s">
        <v>587</v>
      </c>
      <c r="D564" s="663" t="s">
        <v>3250</v>
      </c>
      <c r="E564" s="662" t="s">
        <v>602</v>
      </c>
      <c r="F564" s="663" t="s">
        <v>3256</v>
      </c>
      <c r="G564" s="662" t="s">
        <v>628</v>
      </c>
      <c r="H564" s="662" t="s">
        <v>2270</v>
      </c>
      <c r="I564" s="662" t="s">
        <v>2271</v>
      </c>
      <c r="J564" s="662" t="s">
        <v>1017</v>
      </c>
      <c r="K564" s="662" t="s">
        <v>2272</v>
      </c>
      <c r="L564" s="664">
        <v>82.100000000000009</v>
      </c>
      <c r="M564" s="664">
        <v>3</v>
      </c>
      <c r="N564" s="665">
        <v>246.3</v>
      </c>
    </row>
    <row r="565" spans="1:14" ht="14.4" customHeight="1" x14ac:dyDescent="0.3">
      <c r="A565" s="660" t="s">
        <v>577</v>
      </c>
      <c r="B565" s="661" t="s">
        <v>578</v>
      </c>
      <c r="C565" s="662" t="s">
        <v>587</v>
      </c>
      <c r="D565" s="663" t="s">
        <v>3250</v>
      </c>
      <c r="E565" s="662" t="s">
        <v>602</v>
      </c>
      <c r="F565" s="663" t="s">
        <v>3256</v>
      </c>
      <c r="G565" s="662" t="s">
        <v>628</v>
      </c>
      <c r="H565" s="662" t="s">
        <v>1015</v>
      </c>
      <c r="I565" s="662" t="s">
        <v>1016</v>
      </c>
      <c r="J565" s="662" t="s">
        <v>1017</v>
      </c>
      <c r="K565" s="662" t="s">
        <v>1018</v>
      </c>
      <c r="L565" s="664">
        <v>35.718076923076936</v>
      </c>
      <c r="M565" s="664">
        <v>26</v>
      </c>
      <c r="N565" s="665">
        <v>928.6700000000003</v>
      </c>
    </row>
    <row r="566" spans="1:14" ht="14.4" customHeight="1" x14ac:dyDescent="0.3">
      <c r="A566" s="660" t="s">
        <v>577</v>
      </c>
      <c r="B566" s="661" t="s">
        <v>578</v>
      </c>
      <c r="C566" s="662" t="s">
        <v>587</v>
      </c>
      <c r="D566" s="663" t="s">
        <v>3250</v>
      </c>
      <c r="E566" s="662" t="s">
        <v>602</v>
      </c>
      <c r="F566" s="663" t="s">
        <v>3256</v>
      </c>
      <c r="G566" s="662" t="s">
        <v>628</v>
      </c>
      <c r="H566" s="662" t="s">
        <v>2273</v>
      </c>
      <c r="I566" s="662" t="s">
        <v>2274</v>
      </c>
      <c r="J566" s="662" t="s">
        <v>2275</v>
      </c>
      <c r="K566" s="662" t="s">
        <v>2276</v>
      </c>
      <c r="L566" s="664">
        <v>68.920000000000016</v>
      </c>
      <c r="M566" s="664">
        <v>1</v>
      </c>
      <c r="N566" s="665">
        <v>68.920000000000016</v>
      </c>
    </row>
    <row r="567" spans="1:14" ht="14.4" customHeight="1" x14ac:dyDescent="0.3">
      <c r="A567" s="660" t="s">
        <v>577</v>
      </c>
      <c r="B567" s="661" t="s">
        <v>578</v>
      </c>
      <c r="C567" s="662" t="s">
        <v>587</v>
      </c>
      <c r="D567" s="663" t="s">
        <v>3250</v>
      </c>
      <c r="E567" s="662" t="s">
        <v>602</v>
      </c>
      <c r="F567" s="663" t="s">
        <v>3256</v>
      </c>
      <c r="G567" s="662" t="s">
        <v>628</v>
      </c>
      <c r="H567" s="662" t="s">
        <v>2277</v>
      </c>
      <c r="I567" s="662" t="s">
        <v>2278</v>
      </c>
      <c r="J567" s="662" t="s">
        <v>2179</v>
      </c>
      <c r="K567" s="662" t="s">
        <v>2279</v>
      </c>
      <c r="L567" s="664">
        <v>67.55</v>
      </c>
      <c r="M567" s="664">
        <v>3</v>
      </c>
      <c r="N567" s="665">
        <v>202.65</v>
      </c>
    </row>
    <row r="568" spans="1:14" ht="14.4" customHeight="1" x14ac:dyDescent="0.3">
      <c r="A568" s="660" t="s">
        <v>577</v>
      </c>
      <c r="B568" s="661" t="s">
        <v>578</v>
      </c>
      <c r="C568" s="662" t="s">
        <v>587</v>
      </c>
      <c r="D568" s="663" t="s">
        <v>3250</v>
      </c>
      <c r="E568" s="662" t="s">
        <v>602</v>
      </c>
      <c r="F568" s="663" t="s">
        <v>3256</v>
      </c>
      <c r="G568" s="662" t="s">
        <v>628</v>
      </c>
      <c r="H568" s="662" t="s">
        <v>2280</v>
      </c>
      <c r="I568" s="662" t="s">
        <v>2281</v>
      </c>
      <c r="J568" s="662" t="s">
        <v>2236</v>
      </c>
      <c r="K568" s="662" t="s">
        <v>2282</v>
      </c>
      <c r="L568" s="664">
        <v>169.13999999999982</v>
      </c>
      <c r="M568" s="664">
        <v>1</v>
      </c>
      <c r="N568" s="665">
        <v>169.13999999999982</v>
      </c>
    </row>
    <row r="569" spans="1:14" ht="14.4" customHeight="1" x14ac:dyDescent="0.3">
      <c r="A569" s="660" t="s">
        <v>577</v>
      </c>
      <c r="B569" s="661" t="s">
        <v>578</v>
      </c>
      <c r="C569" s="662" t="s">
        <v>587</v>
      </c>
      <c r="D569" s="663" t="s">
        <v>3250</v>
      </c>
      <c r="E569" s="662" t="s">
        <v>602</v>
      </c>
      <c r="F569" s="663" t="s">
        <v>3256</v>
      </c>
      <c r="G569" s="662" t="s">
        <v>628</v>
      </c>
      <c r="H569" s="662" t="s">
        <v>2283</v>
      </c>
      <c r="I569" s="662" t="s">
        <v>2284</v>
      </c>
      <c r="J569" s="662" t="s">
        <v>1042</v>
      </c>
      <c r="K569" s="662" t="s">
        <v>2285</v>
      </c>
      <c r="L569" s="664">
        <v>18.244507563762813</v>
      </c>
      <c r="M569" s="664">
        <v>64</v>
      </c>
      <c r="N569" s="665">
        <v>1167.64848408082</v>
      </c>
    </row>
    <row r="570" spans="1:14" ht="14.4" customHeight="1" x14ac:dyDescent="0.3">
      <c r="A570" s="660" t="s">
        <v>577</v>
      </c>
      <c r="B570" s="661" t="s">
        <v>578</v>
      </c>
      <c r="C570" s="662" t="s">
        <v>587</v>
      </c>
      <c r="D570" s="663" t="s">
        <v>3250</v>
      </c>
      <c r="E570" s="662" t="s">
        <v>602</v>
      </c>
      <c r="F570" s="663" t="s">
        <v>3256</v>
      </c>
      <c r="G570" s="662" t="s">
        <v>628</v>
      </c>
      <c r="H570" s="662" t="s">
        <v>1025</v>
      </c>
      <c r="I570" s="662" t="s">
        <v>1026</v>
      </c>
      <c r="J570" s="662" t="s">
        <v>1027</v>
      </c>
      <c r="K570" s="662" t="s">
        <v>1028</v>
      </c>
      <c r="L570" s="664">
        <v>144.28000000000003</v>
      </c>
      <c r="M570" s="664">
        <v>2</v>
      </c>
      <c r="N570" s="665">
        <v>288.56000000000006</v>
      </c>
    </row>
    <row r="571" spans="1:14" ht="14.4" customHeight="1" x14ac:dyDescent="0.3">
      <c r="A571" s="660" t="s">
        <v>577</v>
      </c>
      <c r="B571" s="661" t="s">
        <v>578</v>
      </c>
      <c r="C571" s="662" t="s">
        <v>587</v>
      </c>
      <c r="D571" s="663" t="s">
        <v>3250</v>
      </c>
      <c r="E571" s="662" t="s">
        <v>602</v>
      </c>
      <c r="F571" s="663" t="s">
        <v>3256</v>
      </c>
      <c r="G571" s="662" t="s">
        <v>628</v>
      </c>
      <c r="H571" s="662" t="s">
        <v>1029</v>
      </c>
      <c r="I571" s="662" t="s">
        <v>1030</v>
      </c>
      <c r="J571" s="662" t="s">
        <v>1027</v>
      </c>
      <c r="K571" s="662" t="s">
        <v>1031</v>
      </c>
      <c r="L571" s="664">
        <v>34.669827321966096</v>
      </c>
      <c r="M571" s="664">
        <v>3</v>
      </c>
      <c r="N571" s="665">
        <v>104.00948196589829</v>
      </c>
    </row>
    <row r="572" spans="1:14" ht="14.4" customHeight="1" x14ac:dyDescent="0.3">
      <c r="A572" s="660" t="s">
        <v>577</v>
      </c>
      <c r="B572" s="661" t="s">
        <v>578</v>
      </c>
      <c r="C572" s="662" t="s">
        <v>587</v>
      </c>
      <c r="D572" s="663" t="s">
        <v>3250</v>
      </c>
      <c r="E572" s="662" t="s">
        <v>602</v>
      </c>
      <c r="F572" s="663" t="s">
        <v>3256</v>
      </c>
      <c r="G572" s="662" t="s">
        <v>628</v>
      </c>
      <c r="H572" s="662" t="s">
        <v>1032</v>
      </c>
      <c r="I572" s="662" t="s">
        <v>1033</v>
      </c>
      <c r="J572" s="662" t="s">
        <v>1034</v>
      </c>
      <c r="K572" s="662" t="s">
        <v>1035</v>
      </c>
      <c r="L572" s="664">
        <v>63.367142857142838</v>
      </c>
      <c r="M572" s="664">
        <v>7</v>
      </c>
      <c r="N572" s="665">
        <v>443.56999999999988</v>
      </c>
    </row>
    <row r="573" spans="1:14" ht="14.4" customHeight="1" x14ac:dyDescent="0.3">
      <c r="A573" s="660" t="s">
        <v>577</v>
      </c>
      <c r="B573" s="661" t="s">
        <v>578</v>
      </c>
      <c r="C573" s="662" t="s">
        <v>587</v>
      </c>
      <c r="D573" s="663" t="s">
        <v>3250</v>
      </c>
      <c r="E573" s="662" t="s">
        <v>602</v>
      </c>
      <c r="F573" s="663" t="s">
        <v>3256</v>
      </c>
      <c r="G573" s="662" t="s">
        <v>628</v>
      </c>
      <c r="H573" s="662" t="s">
        <v>1040</v>
      </c>
      <c r="I573" s="662" t="s">
        <v>1041</v>
      </c>
      <c r="J573" s="662" t="s">
        <v>1042</v>
      </c>
      <c r="K573" s="662" t="s">
        <v>1043</v>
      </c>
      <c r="L573" s="664">
        <v>26.909615487478408</v>
      </c>
      <c r="M573" s="664">
        <v>5</v>
      </c>
      <c r="N573" s="665">
        <v>134.54807743739204</v>
      </c>
    </row>
    <row r="574" spans="1:14" ht="14.4" customHeight="1" x14ac:dyDescent="0.3">
      <c r="A574" s="660" t="s">
        <v>577</v>
      </c>
      <c r="B574" s="661" t="s">
        <v>578</v>
      </c>
      <c r="C574" s="662" t="s">
        <v>587</v>
      </c>
      <c r="D574" s="663" t="s">
        <v>3250</v>
      </c>
      <c r="E574" s="662" t="s">
        <v>602</v>
      </c>
      <c r="F574" s="663" t="s">
        <v>3256</v>
      </c>
      <c r="G574" s="662" t="s">
        <v>628</v>
      </c>
      <c r="H574" s="662" t="s">
        <v>2286</v>
      </c>
      <c r="I574" s="662" t="s">
        <v>2287</v>
      </c>
      <c r="J574" s="662" t="s">
        <v>2288</v>
      </c>
      <c r="K574" s="662" t="s">
        <v>1047</v>
      </c>
      <c r="L574" s="664">
        <v>265.46999999999997</v>
      </c>
      <c r="M574" s="664">
        <v>1</v>
      </c>
      <c r="N574" s="665">
        <v>265.46999999999997</v>
      </c>
    </row>
    <row r="575" spans="1:14" ht="14.4" customHeight="1" x14ac:dyDescent="0.3">
      <c r="A575" s="660" t="s">
        <v>577</v>
      </c>
      <c r="B575" s="661" t="s">
        <v>578</v>
      </c>
      <c r="C575" s="662" t="s">
        <v>587</v>
      </c>
      <c r="D575" s="663" t="s">
        <v>3250</v>
      </c>
      <c r="E575" s="662" t="s">
        <v>602</v>
      </c>
      <c r="F575" s="663" t="s">
        <v>3256</v>
      </c>
      <c r="G575" s="662" t="s">
        <v>628</v>
      </c>
      <c r="H575" s="662" t="s">
        <v>2289</v>
      </c>
      <c r="I575" s="662" t="s">
        <v>2290</v>
      </c>
      <c r="J575" s="662" t="s">
        <v>2291</v>
      </c>
      <c r="K575" s="662" t="s">
        <v>1129</v>
      </c>
      <c r="L575" s="664">
        <v>126.40999999999995</v>
      </c>
      <c r="M575" s="664">
        <v>2</v>
      </c>
      <c r="N575" s="665">
        <v>252.81999999999991</v>
      </c>
    </row>
    <row r="576" spans="1:14" ht="14.4" customHeight="1" x14ac:dyDescent="0.3">
      <c r="A576" s="660" t="s">
        <v>577</v>
      </c>
      <c r="B576" s="661" t="s">
        <v>578</v>
      </c>
      <c r="C576" s="662" t="s">
        <v>587</v>
      </c>
      <c r="D576" s="663" t="s">
        <v>3250</v>
      </c>
      <c r="E576" s="662" t="s">
        <v>602</v>
      </c>
      <c r="F576" s="663" t="s">
        <v>3256</v>
      </c>
      <c r="G576" s="662" t="s">
        <v>628</v>
      </c>
      <c r="H576" s="662" t="s">
        <v>1048</v>
      </c>
      <c r="I576" s="662" t="s">
        <v>1049</v>
      </c>
      <c r="J576" s="662" t="s">
        <v>1050</v>
      </c>
      <c r="K576" s="662" t="s">
        <v>1051</v>
      </c>
      <c r="L576" s="664">
        <v>208.69049388512255</v>
      </c>
      <c r="M576" s="664">
        <v>1</v>
      </c>
      <c r="N576" s="665">
        <v>208.69049388512255</v>
      </c>
    </row>
    <row r="577" spans="1:14" ht="14.4" customHeight="1" x14ac:dyDescent="0.3">
      <c r="A577" s="660" t="s">
        <v>577</v>
      </c>
      <c r="B577" s="661" t="s">
        <v>578</v>
      </c>
      <c r="C577" s="662" t="s">
        <v>587</v>
      </c>
      <c r="D577" s="663" t="s">
        <v>3250</v>
      </c>
      <c r="E577" s="662" t="s">
        <v>602</v>
      </c>
      <c r="F577" s="663" t="s">
        <v>3256</v>
      </c>
      <c r="G577" s="662" t="s">
        <v>628</v>
      </c>
      <c r="H577" s="662" t="s">
        <v>2292</v>
      </c>
      <c r="I577" s="662" t="s">
        <v>2293</v>
      </c>
      <c r="J577" s="662" t="s">
        <v>2294</v>
      </c>
      <c r="K577" s="662"/>
      <c r="L577" s="664">
        <v>496.25945204270437</v>
      </c>
      <c r="M577" s="664">
        <v>1</v>
      </c>
      <c r="N577" s="665">
        <v>496.25945204270437</v>
      </c>
    </row>
    <row r="578" spans="1:14" ht="14.4" customHeight="1" x14ac:dyDescent="0.3">
      <c r="A578" s="660" t="s">
        <v>577</v>
      </c>
      <c r="B578" s="661" t="s">
        <v>578</v>
      </c>
      <c r="C578" s="662" t="s">
        <v>587</v>
      </c>
      <c r="D578" s="663" t="s">
        <v>3250</v>
      </c>
      <c r="E578" s="662" t="s">
        <v>602</v>
      </c>
      <c r="F578" s="663" t="s">
        <v>3256</v>
      </c>
      <c r="G578" s="662" t="s">
        <v>628</v>
      </c>
      <c r="H578" s="662" t="s">
        <v>1052</v>
      </c>
      <c r="I578" s="662" t="s">
        <v>215</v>
      </c>
      <c r="J578" s="662" t="s">
        <v>1053</v>
      </c>
      <c r="K578" s="662"/>
      <c r="L578" s="664">
        <v>191.13080940901577</v>
      </c>
      <c r="M578" s="664">
        <v>15</v>
      </c>
      <c r="N578" s="665">
        <v>2866.9621411352364</v>
      </c>
    </row>
    <row r="579" spans="1:14" ht="14.4" customHeight="1" x14ac:dyDescent="0.3">
      <c r="A579" s="660" t="s">
        <v>577</v>
      </c>
      <c r="B579" s="661" t="s">
        <v>578</v>
      </c>
      <c r="C579" s="662" t="s">
        <v>587</v>
      </c>
      <c r="D579" s="663" t="s">
        <v>3250</v>
      </c>
      <c r="E579" s="662" t="s">
        <v>602</v>
      </c>
      <c r="F579" s="663" t="s">
        <v>3256</v>
      </c>
      <c r="G579" s="662" t="s">
        <v>628</v>
      </c>
      <c r="H579" s="662" t="s">
        <v>1054</v>
      </c>
      <c r="I579" s="662" t="s">
        <v>215</v>
      </c>
      <c r="J579" s="662" t="s">
        <v>1055</v>
      </c>
      <c r="K579" s="662"/>
      <c r="L579" s="664">
        <v>161.86160986769787</v>
      </c>
      <c r="M579" s="664">
        <v>6</v>
      </c>
      <c r="N579" s="665">
        <v>971.16965920618725</v>
      </c>
    </row>
    <row r="580" spans="1:14" ht="14.4" customHeight="1" x14ac:dyDescent="0.3">
      <c r="A580" s="660" t="s">
        <v>577</v>
      </c>
      <c r="B580" s="661" t="s">
        <v>578</v>
      </c>
      <c r="C580" s="662" t="s">
        <v>587</v>
      </c>
      <c r="D580" s="663" t="s">
        <v>3250</v>
      </c>
      <c r="E580" s="662" t="s">
        <v>602</v>
      </c>
      <c r="F580" s="663" t="s">
        <v>3256</v>
      </c>
      <c r="G580" s="662" t="s">
        <v>628</v>
      </c>
      <c r="H580" s="662" t="s">
        <v>2295</v>
      </c>
      <c r="I580" s="662" t="s">
        <v>2296</v>
      </c>
      <c r="J580" s="662" t="s">
        <v>2297</v>
      </c>
      <c r="K580" s="662" t="s">
        <v>2298</v>
      </c>
      <c r="L580" s="664">
        <v>54.579999999999991</v>
      </c>
      <c r="M580" s="664">
        <v>3</v>
      </c>
      <c r="N580" s="665">
        <v>163.73999999999998</v>
      </c>
    </row>
    <row r="581" spans="1:14" ht="14.4" customHeight="1" x14ac:dyDescent="0.3">
      <c r="A581" s="660" t="s">
        <v>577</v>
      </c>
      <c r="B581" s="661" t="s">
        <v>578</v>
      </c>
      <c r="C581" s="662" t="s">
        <v>587</v>
      </c>
      <c r="D581" s="663" t="s">
        <v>3250</v>
      </c>
      <c r="E581" s="662" t="s">
        <v>602</v>
      </c>
      <c r="F581" s="663" t="s">
        <v>3256</v>
      </c>
      <c r="G581" s="662" t="s">
        <v>628</v>
      </c>
      <c r="H581" s="662" t="s">
        <v>2299</v>
      </c>
      <c r="I581" s="662" t="s">
        <v>2299</v>
      </c>
      <c r="J581" s="662" t="s">
        <v>2300</v>
      </c>
      <c r="K581" s="662" t="s">
        <v>2301</v>
      </c>
      <c r="L581" s="664">
        <v>90.22</v>
      </c>
      <c r="M581" s="664">
        <v>4</v>
      </c>
      <c r="N581" s="665">
        <v>360.88</v>
      </c>
    </row>
    <row r="582" spans="1:14" ht="14.4" customHeight="1" x14ac:dyDescent="0.3">
      <c r="A582" s="660" t="s">
        <v>577</v>
      </c>
      <c r="B582" s="661" t="s">
        <v>578</v>
      </c>
      <c r="C582" s="662" t="s">
        <v>587</v>
      </c>
      <c r="D582" s="663" t="s">
        <v>3250</v>
      </c>
      <c r="E582" s="662" t="s">
        <v>602</v>
      </c>
      <c r="F582" s="663" t="s">
        <v>3256</v>
      </c>
      <c r="G582" s="662" t="s">
        <v>628</v>
      </c>
      <c r="H582" s="662" t="s">
        <v>1056</v>
      </c>
      <c r="I582" s="662" t="s">
        <v>1056</v>
      </c>
      <c r="J582" s="662" t="s">
        <v>630</v>
      </c>
      <c r="K582" s="662" t="s">
        <v>1057</v>
      </c>
      <c r="L582" s="664">
        <v>192.50071963104423</v>
      </c>
      <c r="M582" s="664">
        <v>36</v>
      </c>
      <c r="N582" s="665">
        <v>6930.0259067175921</v>
      </c>
    </row>
    <row r="583" spans="1:14" ht="14.4" customHeight="1" x14ac:dyDescent="0.3">
      <c r="A583" s="660" t="s">
        <v>577</v>
      </c>
      <c r="B583" s="661" t="s">
        <v>578</v>
      </c>
      <c r="C583" s="662" t="s">
        <v>587</v>
      </c>
      <c r="D583" s="663" t="s">
        <v>3250</v>
      </c>
      <c r="E583" s="662" t="s">
        <v>602</v>
      </c>
      <c r="F583" s="663" t="s">
        <v>3256</v>
      </c>
      <c r="G583" s="662" t="s">
        <v>628</v>
      </c>
      <c r="H583" s="662" t="s">
        <v>2302</v>
      </c>
      <c r="I583" s="662" t="s">
        <v>2302</v>
      </c>
      <c r="J583" s="662" t="s">
        <v>2303</v>
      </c>
      <c r="K583" s="662" t="s">
        <v>2304</v>
      </c>
      <c r="L583" s="664">
        <v>94.345000000000013</v>
      </c>
      <c r="M583" s="664">
        <v>2</v>
      </c>
      <c r="N583" s="665">
        <v>188.69000000000003</v>
      </c>
    </row>
    <row r="584" spans="1:14" ht="14.4" customHeight="1" x14ac:dyDescent="0.3">
      <c r="A584" s="660" t="s">
        <v>577</v>
      </c>
      <c r="B584" s="661" t="s">
        <v>578</v>
      </c>
      <c r="C584" s="662" t="s">
        <v>587</v>
      </c>
      <c r="D584" s="663" t="s">
        <v>3250</v>
      </c>
      <c r="E584" s="662" t="s">
        <v>602</v>
      </c>
      <c r="F584" s="663" t="s">
        <v>3256</v>
      </c>
      <c r="G584" s="662" t="s">
        <v>628</v>
      </c>
      <c r="H584" s="662" t="s">
        <v>2305</v>
      </c>
      <c r="I584" s="662" t="s">
        <v>2306</v>
      </c>
      <c r="J584" s="662" t="s">
        <v>2307</v>
      </c>
      <c r="K584" s="662" t="s">
        <v>2308</v>
      </c>
      <c r="L584" s="664">
        <v>69.149999999999949</v>
      </c>
      <c r="M584" s="664">
        <v>1</v>
      </c>
      <c r="N584" s="665">
        <v>69.149999999999949</v>
      </c>
    </row>
    <row r="585" spans="1:14" ht="14.4" customHeight="1" x14ac:dyDescent="0.3">
      <c r="A585" s="660" t="s">
        <v>577</v>
      </c>
      <c r="B585" s="661" t="s">
        <v>578</v>
      </c>
      <c r="C585" s="662" t="s">
        <v>587</v>
      </c>
      <c r="D585" s="663" t="s">
        <v>3250</v>
      </c>
      <c r="E585" s="662" t="s">
        <v>602</v>
      </c>
      <c r="F585" s="663" t="s">
        <v>3256</v>
      </c>
      <c r="G585" s="662" t="s">
        <v>628</v>
      </c>
      <c r="H585" s="662" t="s">
        <v>2309</v>
      </c>
      <c r="I585" s="662" t="s">
        <v>2310</v>
      </c>
      <c r="J585" s="662" t="s">
        <v>2124</v>
      </c>
      <c r="K585" s="662" t="s">
        <v>2311</v>
      </c>
      <c r="L585" s="664">
        <v>42.228333333333332</v>
      </c>
      <c r="M585" s="664">
        <v>6</v>
      </c>
      <c r="N585" s="665">
        <v>253.37</v>
      </c>
    </row>
    <row r="586" spans="1:14" ht="14.4" customHeight="1" x14ac:dyDescent="0.3">
      <c r="A586" s="660" t="s">
        <v>577</v>
      </c>
      <c r="B586" s="661" t="s">
        <v>578</v>
      </c>
      <c r="C586" s="662" t="s">
        <v>587</v>
      </c>
      <c r="D586" s="663" t="s">
        <v>3250</v>
      </c>
      <c r="E586" s="662" t="s">
        <v>602</v>
      </c>
      <c r="F586" s="663" t="s">
        <v>3256</v>
      </c>
      <c r="G586" s="662" t="s">
        <v>628</v>
      </c>
      <c r="H586" s="662" t="s">
        <v>1058</v>
      </c>
      <c r="I586" s="662" t="s">
        <v>1059</v>
      </c>
      <c r="J586" s="662" t="s">
        <v>1060</v>
      </c>
      <c r="K586" s="662" t="s">
        <v>656</v>
      </c>
      <c r="L586" s="664">
        <v>57.120000000000005</v>
      </c>
      <c r="M586" s="664">
        <v>2</v>
      </c>
      <c r="N586" s="665">
        <v>114.24000000000001</v>
      </c>
    </row>
    <row r="587" spans="1:14" ht="14.4" customHeight="1" x14ac:dyDescent="0.3">
      <c r="A587" s="660" t="s">
        <v>577</v>
      </c>
      <c r="B587" s="661" t="s">
        <v>578</v>
      </c>
      <c r="C587" s="662" t="s">
        <v>587</v>
      </c>
      <c r="D587" s="663" t="s">
        <v>3250</v>
      </c>
      <c r="E587" s="662" t="s">
        <v>602</v>
      </c>
      <c r="F587" s="663" t="s">
        <v>3256</v>
      </c>
      <c r="G587" s="662" t="s">
        <v>628</v>
      </c>
      <c r="H587" s="662" t="s">
        <v>1061</v>
      </c>
      <c r="I587" s="662" t="s">
        <v>1062</v>
      </c>
      <c r="J587" s="662" t="s">
        <v>1063</v>
      </c>
      <c r="K587" s="662" t="s">
        <v>1064</v>
      </c>
      <c r="L587" s="664">
        <v>60.279999999999987</v>
      </c>
      <c r="M587" s="664">
        <v>2</v>
      </c>
      <c r="N587" s="665">
        <v>120.55999999999997</v>
      </c>
    </row>
    <row r="588" spans="1:14" ht="14.4" customHeight="1" x14ac:dyDescent="0.3">
      <c r="A588" s="660" t="s">
        <v>577</v>
      </c>
      <c r="B588" s="661" t="s">
        <v>578</v>
      </c>
      <c r="C588" s="662" t="s">
        <v>587</v>
      </c>
      <c r="D588" s="663" t="s">
        <v>3250</v>
      </c>
      <c r="E588" s="662" t="s">
        <v>602</v>
      </c>
      <c r="F588" s="663" t="s">
        <v>3256</v>
      </c>
      <c r="G588" s="662" t="s">
        <v>628</v>
      </c>
      <c r="H588" s="662" t="s">
        <v>2312</v>
      </c>
      <c r="I588" s="662" t="s">
        <v>2313</v>
      </c>
      <c r="J588" s="662" t="s">
        <v>2314</v>
      </c>
      <c r="K588" s="662" t="s">
        <v>2315</v>
      </c>
      <c r="L588" s="664">
        <v>52.439999999999984</v>
      </c>
      <c r="M588" s="664">
        <v>5</v>
      </c>
      <c r="N588" s="665">
        <v>262.19999999999993</v>
      </c>
    </row>
    <row r="589" spans="1:14" ht="14.4" customHeight="1" x14ac:dyDescent="0.3">
      <c r="A589" s="660" t="s">
        <v>577</v>
      </c>
      <c r="B589" s="661" t="s">
        <v>578</v>
      </c>
      <c r="C589" s="662" t="s">
        <v>587</v>
      </c>
      <c r="D589" s="663" t="s">
        <v>3250</v>
      </c>
      <c r="E589" s="662" t="s">
        <v>602</v>
      </c>
      <c r="F589" s="663" t="s">
        <v>3256</v>
      </c>
      <c r="G589" s="662" t="s">
        <v>628</v>
      </c>
      <c r="H589" s="662" t="s">
        <v>1069</v>
      </c>
      <c r="I589" s="662" t="s">
        <v>1070</v>
      </c>
      <c r="J589" s="662" t="s">
        <v>1071</v>
      </c>
      <c r="K589" s="662" t="s">
        <v>1072</v>
      </c>
      <c r="L589" s="664">
        <v>109.93500099801467</v>
      </c>
      <c r="M589" s="664">
        <v>6</v>
      </c>
      <c r="N589" s="665">
        <v>659.61000598808801</v>
      </c>
    </row>
    <row r="590" spans="1:14" ht="14.4" customHeight="1" x14ac:dyDescent="0.3">
      <c r="A590" s="660" t="s">
        <v>577</v>
      </c>
      <c r="B590" s="661" t="s">
        <v>578</v>
      </c>
      <c r="C590" s="662" t="s">
        <v>587</v>
      </c>
      <c r="D590" s="663" t="s">
        <v>3250</v>
      </c>
      <c r="E590" s="662" t="s">
        <v>602</v>
      </c>
      <c r="F590" s="663" t="s">
        <v>3256</v>
      </c>
      <c r="G590" s="662" t="s">
        <v>628</v>
      </c>
      <c r="H590" s="662" t="s">
        <v>2316</v>
      </c>
      <c r="I590" s="662" t="s">
        <v>2317</v>
      </c>
      <c r="J590" s="662" t="s">
        <v>2318</v>
      </c>
      <c r="K590" s="662" t="s">
        <v>2319</v>
      </c>
      <c r="L590" s="664">
        <v>79.546666666666638</v>
      </c>
      <c r="M590" s="664">
        <v>3</v>
      </c>
      <c r="N590" s="665">
        <v>238.63999999999993</v>
      </c>
    </row>
    <row r="591" spans="1:14" ht="14.4" customHeight="1" x14ac:dyDescent="0.3">
      <c r="A591" s="660" t="s">
        <v>577</v>
      </c>
      <c r="B591" s="661" t="s">
        <v>578</v>
      </c>
      <c r="C591" s="662" t="s">
        <v>587</v>
      </c>
      <c r="D591" s="663" t="s">
        <v>3250</v>
      </c>
      <c r="E591" s="662" t="s">
        <v>602</v>
      </c>
      <c r="F591" s="663" t="s">
        <v>3256</v>
      </c>
      <c r="G591" s="662" t="s">
        <v>628</v>
      </c>
      <c r="H591" s="662" t="s">
        <v>2320</v>
      </c>
      <c r="I591" s="662" t="s">
        <v>2321</v>
      </c>
      <c r="J591" s="662" t="s">
        <v>2322</v>
      </c>
      <c r="K591" s="662" t="s">
        <v>2323</v>
      </c>
      <c r="L591" s="664">
        <v>116.11990113529176</v>
      </c>
      <c r="M591" s="664">
        <v>4</v>
      </c>
      <c r="N591" s="665">
        <v>464.47960454116702</v>
      </c>
    </row>
    <row r="592" spans="1:14" ht="14.4" customHeight="1" x14ac:dyDescent="0.3">
      <c r="A592" s="660" t="s">
        <v>577</v>
      </c>
      <c r="B592" s="661" t="s">
        <v>578</v>
      </c>
      <c r="C592" s="662" t="s">
        <v>587</v>
      </c>
      <c r="D592" s="663" t="s">
        <v>3250</v>
      </c>
      <c r="E592" s="662" t="s">
        <v>602</v>
      </c>
      <c r="F592" s="663" t="s">
        <v>3256</v>
      </c>
      <c r="G592" s="662" t="s">
        <v>628</v>
      </c>
      <c r="H592" s="662" t="s">
        <v>2324</v>
      </c>
      <c r="I592" s="662" t="s">
        <v>2325</v>
      </c>
      <c r="J592" s="662" t="s">
        <v>2326</v>
      </c>
      <c r="K592" s="662" t="s">
        <v>2327</v>
      </c>
      <c r="L592" s="664">
        <v>65.460000000000036</v>
      </c>
      <c r="M592" s="664">
        <v>1</v>
      </c>
      <c r="N592" s="665">
        <v>65.460000000000036</v>
      </c>
    </row>
    <row r="593" spans="1:14" ht="14.4" customHeight="1" x14ac:dyDescent="0.3">
      <c r="A593" s="660" t="s">
        <v>577</v>
      </c>
      <c r="B593" s="661" t="s">
        <v>578</v>
      </c>
      <c r="C593" s="662" t="s">
        <v>587</v>
      </c>
      <c r="D593" s="663" t="s">
        <v>3250</v>
      </c>
      <c r="E593" s="662" t="s">
        <v>602</v>
      </c>
      <c r="F593" s="663" t="s">
        <v>3256</v>
      </c>
      <c r="G593" s="662" t="s">
        <v>628</v>
      </c>
      <c r="H593" s="662" t="s">
        <v>2328</v>
      </c>
      <c r="I593" s="662" t="s">
        <v>2329</v>
      </c>
      <c r="J593" s="662" t="s">
        <v>2330</v>
      </c>
      <c r="K593" s="662" t="s">
        <v>2331</v>
      </c>
      <c r="L593" s="664">
        <v>51.959999999999987</v>
      </c>
      <c r="M593" s="664">
        <v>1</v>
      </c>
      <c r="N593" s="665">
        <v>51.959999999999987</v>
      </c>
    </row>
    <row r="594" spans="1:14" ht="14.4" customHeight="1" x14ac:dyDescent="0.3">
      <c r="A594" s="660" t="s">
        <v>577</v>
      </c>
      <c r="B594" s="661" t="s">
        <v>578</v>
      </c>
      <c r="C594" s="662" t="s">
        <v>587</v>
      </c>
      <c r="D594" s="663" t="s">
        <v>3250</v>
      </c>
      <c r="E594" s="662" t="s">
        <v>602</v>
      </c>
      <c r="F594" s="663" t="s">
        <v>3256</v>
      </c>
      <c r="G594" s="662" t="s">
        <v>628</v>
      </c>
      <c r="H594" s="662" t="s">
        <v>2332</v>
      </c>
      <c r="I594" s="662" t="s">
        <v>2333</v>
      </c>
      <c r="J594" s="662" t="s">
        <v>2334</v>
      </c>
      <c r="K594" s="662" t="s">
        <v>2335</v>
      </c>
      <c r="L594" s="664">
        <v>196.19000000000005</v>
      </c>
      <c r="M594" s="664">
        <v>1</v>
      </c>
      <c r="N594" s="665">
        <v>196.19000000000005</v>
      </c>
    </row>
    <row r="595" spans="1:14" ht="14.4" customHeight="1" x14ac:dyDescent="0.3">
      <c r="A595" s="660" t="s">
        <v>577</v>
      </c>
      <c r="B595" s="661" t="s">
        <v>578</v>
      </c>
      <c r="C595" s="662" t="s">
        <v>587</v>
      </c>
      <c r="D595" s="663" t="s">
        <v>3250</v>
      </c>
      <c r="E595" s="662" t="s">
        <v>602</v>
      </c>
      <c r="F595" s="663" t="s">
        <v>3256</v>
      </c>
      <c r="G595" s="662" t="s">
        <v>628</v>
      </c>
      <c r="H595" s="662" t="s">
        <v>1083</v>
      </c>
      <c r="I595" s="662" t="s">
        <v>1084</v>
      </c>
      <c r="J595" s="662" t="s">
        <v>1085</v>
      </c>
      <c r="K595" s="662" t="s">
        <v>1086</v>
      </c>
      <c r="L595" s="664">
        <v>120.55000000000003</v>
      </c>
      <c r="M595" s="664">
        <v>2</v>
      </c>
      <c r="N595" s="665">
        <v>241.10000000000005</v>
      </c>
    </row>
    <row r="596" spans="1:14" ht="14.4" customHeight="1" x14ac:dyDescent="0.3">
      <c r="A596" s="660" t="s">
        <v>577</v>
      </c>
      <c r="B596" s="661" t="s">
        <v>578</v>
      </c>
      <c r="C596" s="662" t="s">
        <v>587</v>
      </c>
      <c r="D596" s="663" t="s">
        <v>3250</v>
      </c>
      <c r="E596" s="662" t="s">
        <v>602</v>
      </c>
      <c r="F596" s="663" t="s">
        <v>3256</v>
      </c>
      <c r="G596" s="662" t="s">
        <v>628</v>
      </c>
      <c r="H596" s="662" t="s">
        <v>2336</v>
      </c>
      <c r="I596" s="662" t="s">
        <v>2337</v>
      </c>
      <c r="J596" s="662" t="s">
        <v>988</v>
      </c>
      <c r="K596" s="662" t="s">
        <v>2338</v>
      </c>
      <c r="L596" s="664">
        <v>59.319999999999993</v>
      </c>
      <c r="M596" s="664">
        <v>1</v>
      </c>
      <c r="N596" s="665">
        <v>59.319999999999993</v>
      </c>
    </row>
    <row r="597" spans="1:14" ht="14.4" customHeight="1" x14ac:dyDescent="0.3">
      <c r="A597" s="660" t="s">
        <v>577</v>
      </c>
      <c r="B597" s="661" t="s">
        <v>578</v>
      </c>
      <c r="C597" s="662" t="s">
        <v>587</v>
      </c>
      <c r="D597" s="663" t="s">
        <v>3250</v>
      </c>
      <c r="E597" s="662" t="s">
        <v>602</v>
      </c>
      <c r="F597" s="663" t="s">
        <v>3256</v>
      </c>
      <c r="G597" s="662" t="s">
        <v>628</v>
      </c>
      <c r="H597" s="662" t="s">
        <v>2339</v>
      </c>
      <c r="I597" s="662" t="s">
        <v>2340</v>
      </c>
      <c r="J597" s="662" t="s">
        <v>2341</v>
      </c>
      <c r="K597" s="662" t="s">
        <v>2342</v>
      </c>
      <c r="L597" s="664">
        <v>37.790000000000006</v>
      </c>
      <c r="M597" s="664">
        <v>1</v>
      </c>
      <c r="N597" s="665">
        <v>37.790000000000006</v>
      </c>
    </row>
    <row r="598" spans="1:14" ht="14.4" customHeight="1" x14ac:dyDescent="0.3">
      <c r="A598" s="660" t="s">
        <v>577</v>
      </c>
      <c r="B598" s="661" t="s">
        <v>578</v>
      </c>
      <c r="C598" s="662" t="s">
        <v>587</v>
      </c>
      <c r="D598" s="663" t="s">
        <v>3250</v>
      </c>
      <c r="E598" s="662" t="s">
        <v>602</v>
      </c>
      <c r="F598" s="663" t="s">
        <v>3256</v>
      </c>
      <c r="G598" s="662" t="s">
        <v>628</v>
      </c>
      <c r="H598" s="662" t="s">
        <v>2343</v>
      </c>
      <c r="I598" s="662" t="s">
        <v>2344</v>
      </c>
      <c r="J598" s="662" t="s">
        <v>2345</v>
      </c>
      <c r="K598" s="662" t="s">
        <v>2346</v>
      </c>
      <c r="L598" s="664">
        <v>91.289997508019795</v>
      </c>
      <c r="M598" s="664">
        <v>1</v>
      </c>
      <c r="N598" s="665">
        <v>91.289997508019795</v>
      </c>
    </row>
    <row r="599" spans="1:14" ht="14.4" customHeight="1" x14ac:dyDescent="0.3">
      <c r="A599" s="660" t="s">
        <v>577</v>
      </c>
      <c r="B599" s="661" t="s">
        <v>578</v>
      </c>
      <c r="C599" s="662" t="s">
        <v>587</v>
      </c>
      <c r="D599" s="663" t="s">
        <v>3250</v>
      </c>
      <c r="E599" s="662" t="s">
        <v>602</v>
      </c>
      <c r="F599" s="663" t="s">
        <v>3256</v>
      </c>
      <c r="G599" s="662" t="s">
        <v>628</v>
      </c>
      <c r="H599" s="662" t="s">
        <v>2347</v>
      </c>
      <c r="I599" s="662" t="s">
        <v>2348</v>
      </c>
      <c r="J599" s="662" t="s">
        <v>2349</v>
      </c>
      <c r="K599" s="662" t="s">
        <v>2350</v>
      </c>
      <c r="L599" s="664">
        <v>270.95952455031158</v>
      </c>
      <c r="M599" s="664">
        <v>1</v>
      </c>
      <c r="N599" s="665">
        <v>270.95952455031158</v>
      </c>
    </row>
    <row r="600" spans="1:14" ht="14.4" customHeight="1" x14ac:dyDescent="0.3">
      <c r="A600" s="660" t="s">
        <v>577</v>
      </c>
      <c r="B600" s="661" t="s">
        <v>578</v>
      </c>
      <c r="C600" s="662" t="s">
        <v>587</v>
      </c>
      <c r="D600" s="663" t="s">
        <v>3250</v>
      </c>
      <c r="E600" s="662" t="s">
        <v>602</v>
      </c>
      <c r="F600" s="663" t="s">
        <v>3256</v>
      </c>
      <c r="G600" s="662" t="s">
        <v>628</v>
      </c>
      <c r="H600" s="662" t="s">
        <v>1090</v>
      </c>
      <c r="I600" s="662" t="s">
        <v>1091</v>
      </c>
      <c r="J600" s="662" t="s">
        <v>1092</v>
      </c>
      <c r="K600" s="662" t="s">
        <v>1093</v>
      </c>
      <c r="L600" s="664">
        <v>188.88</v>
      </c>
      <c r="M600" s="664">
        <v>3</v>
      </c>
      <c r="N600" s="665">
        <v>566.64</v>
      </c>
    </row>
    <row r="601" spans="1:14" ht="14.4" customHeight="1" x14ac:dyDescent="0.3">
      <c r="A601" s="660" t="s">
        <v>577</v>
      </c>
      <c r="B601" s="661" t="s">
        <v>578</v>
      </c>
      <c r="C601" s="662" t="s">
        <v>587</v>
      </c>
      <c r="D601" s="663" t="s">
        <v>3250</v>
      </c>
      <c r="E601" s="662" t="s">
        <v>602</v>
      </c>
      <c r="F601" s="663" t="s">
        <v>3256</v>
      </c>
      <c r="G601" s="662" t="s">
        <v>628</v>
      </c>
      <c r="H601" s="662" t="s">
        <v>1094</v>
      </c>
      <c r="I601" s="662" t="s">
        <v>1095</v>
      </c>
      <c r="J601" s="662" t="s">
        <v>1096</v>
      </c>
      <c r="K601" s="662" t="s">
        <v>1097</v>
      </c>
      <c r="L601" s="664">
        <v>373.56095311046914</v>
      </c>
      <c r="M601" s="664">
        <v>12</v>
      </c>
      <c r="N601" s="665">
        <v>4482.7314373256295</v>
      </c>
    </row>
    <row r="602" spans="1:14" ht="14.4" customHeight="1" x14ac:dyDescent="0.3">
      <c r="A602" s="660" t="s">
        <v>577</v>
      </c>
      <c r="B602" s="661" t="s">
        <v>578</v>
      </c>
      <c r="C602" s="662" t="s">
        <v>587</v>
      </c>
      <c r="D602" s="663" t="s">
        <v>3250</v>
      </c>
      <c r="E602" s="662" t="s">
        <v>602</v>
      </c>
      <c r="F602" s="663" t="s">
        <v>3256</v>
      </c>
      <c r="G602" s="662" t="s">
        <v>628</v>
      </c>
      <c r="H602" s="662" t="s">
        <v>1098</v>
      </c>
      <c r="I602" s="662" t="s">
        <v>1099</v>
      </c>
      <c r="J602" s="662" t="s">
        <v>1100</v>
      </c>
      <c r="K602" s="662" t="s">
        <v>1101</v>
      </c>
      <c r="L602" s="664">
        <v>88.314999999999998</v>
      </c>
      <c r="M602" s="664">
        <v>2</v>
      </c>
      <c r="N602" s="665">
        <v>176.63</v>
      </c>
    </row>
    <row r="603" spans="1:14" ht="14.4" customHeight="1" x14ac:dyDescent="0.3">
      <c r="A603" s="660" t="s">
        <v>577</v>
      </c>
      <c r="B603" s="661" t="s">
        <v>578</v>
      </c>
      <c r="C603" s="662" t="s">
        <v>587</v>
      </c>
      <c r="D603" s="663" t="s">
        <v>3250</v>
      </c>
      <c r="E603" s="662" t="s">
        <v>602</v>
      </c>
      <c r="F603" s="663" t="s">
        <v>3256</v>
      </c>
      <c r="G603" s="662" t="s">
        <v>628</v>
      </c>
      <c r="H603" s="662" t="s">
        <v>2351</v>
      </c>
      <c r="I603" s="662" t="s">
        <v>2351</v>
      </c>
      <c r="J603" s="662" t="s">
        <v>2352</v>
      </c>
      <c r="K603" s="662" t="s">
        <v>1652</v>
      </c>
      <c r="L603" s="664">
        <v>241.36794699700548</v>
      </c>
      <c r="M603" s="664">
        <v>2</v>
      </c>
      <c r="N603" s="665">
        <v>482.73589399401095</v>
      </c>
    </row>
    <row r="604" spans="1:14" ht="14.4" customHeight="1" x14ac:dyDescent="0.3">
      <c r="A604" s="660" t="s">
        <v>577</v>
      </c>
      <c r="B604" s="661" t="s">
        <v>578</v>
      </c>
      <c r="C604" s="662" t="s">
        <v>587</v>
      </c>
      <c r="D604" s="663" t="s">
        <v>3250</v>
      </c>
      <c r="E604" s="662" t="s">
        <v>602</v>
      </c>
      <c r="F604" s="663" t="s">
        <v>3256</v>
      </c>
      <c r="G604" s="662" t="s">
        <v>628</v>
      </c>
      <c r="H604" s="662" t="s">
        <v>2353</v>
      </c>
      <c r="I604" s="662" t="s">
        <v>2354</v>
      </c>
      <c r="J604" s="662" t="s">
        <v>2355</v>
      </c>
      <c r="K604" s="662" t="s">
        <v>2356</v>
      </c>
      <c r="L604" s="664">
        <v>75.284867020472035</v>
      </c>
      <c r="M604" s="664">
        <v>2</v>
      </c>
      <c r="N604" s="665">
        <v>150.56973404094407</v>
      </c>
    </row>
    <row r="605" spans="1:14" ht="14.4" customHeight="1" x14ac:dyDescent="0.3">
      <c r="A605" s="660" t="s">
        <v>577</v>
      </c>
      <c r="B605" s="661" t="s">
        <v>578</v>
      </c>
      <c r="C605" s="662" t="s">
        <v>587</v>
      </c>
      <c r="D605" s="663" t="s">
        <v>3250</v>
      </c>
      <c r="E605" s="662" t="s">
        <v>602</v>
      </c>
      <c r="F605" s="663" t="s">
        <v>3256</v>
      </c>
      <c r="G605" s="662" t="s">
        <v>628</v>
      </c>
      <c r="H605" s="662" t="s">
        <v>1102</v>
      </c>
      <c r="I605" s="662" t="s">
        <v>1103</v>
      </c>
      <c r="J605" s="662" t="s">
        <v>774</v>
      </c>
      <c r="K605" s="662" t="s">
        <v>1104</v>
      </c>
      <c r="L605" s="664">
        <v>64.912499999999994</v>
      </c>
      <c r="M605" s="664">
        <v>8</v>
      </c>
      <c r="N605" s="665">
        <v>519.29999999999995</v>
      </c>
    </row>
    <row r="606" spans="1:14" ht="14.4" customHeight="1" x14ac:dyDescent="0.3">
      <c r="A606" s="660" t="s">
        <v>577</v>
      </c>
      <c r="B606" s="661" t="s">
        <v>578</v>
      </c>
      <c r="C606" s="662" t="s">
        <v>587</v>
      </c>
      <c r="D606" s="663" t="s">
        <v>3250</v>
      </c>
      <c r="E606" s="662" t="s">
        <v>602</v>
      </c>
      <c r="F606" s="663" t="s">
        <v>3256</v>
      </c>
      <c r="G606" s="662" t="s">
        <v>628</v>
      </c>
      <c r="H606" s="662" t="s">
        <v>1105</v>
      </c>
      <c r="I606" s="662" t="s">
        <v>1106</v>
      </c>
      <c r="J606" s="662" t="s">
        <v>1107</v>
      </c>
      <c r="K606" s="662" t="s">
        <v>1108</v>
      </c>
      <c r="L606" s="664">
        <v>68.513333333333335</v>
      </c>
      <c r="M606" s="664">
        <v>3</v>
      </c>
      <c r="N606" s="665">
        <v>205.54000000000002</v>
      </c>
    </row>
    <row r="607" spans="1:14" ht="14.4" customHeight="1" x14ac:dyDescent="0.3">
      <c r="A607" s="660" t="s">
        <v>577</v>
      </c>
      <c r="B607" s="661" t="s">
        <v>578</v>
      </c>
      <c r="C607" s="662" t="s">
        <v>587</v>
      </c>
      <c r="D607" s="663" t="s">
        <v>3250</v>
      </c>
      <c r="E607" s="662" t="s">
        <v>602</v>
      </c>
      <c r="F607" s="663" t="s">
        <v>3256</v>
      </c>
      <c r="G607" s="662" t="s">
        <v>628</v>
      </c>
      <c r="H607" s="662" t="s">
        <v>2357</v>
      </c>
      <c r="I607" s="662" t="s">
        <v>2358</v>
      </c>
      <c r="J607" s="662" t="s">
        <v>2359</v>
      </c>
      <c r="K607" s="662" t="s">
        <v>2338</v>
      </c>
      <c r="L607" s="664">
        <v>43.849640817497367</v>
      </c>
      <c r="M607" s="664">
        <v>1</v>
      </c>
      <c r="N607" s="665">
        <v>43.849640817497367</v>
      </c>
    </row>
    <row r="608" spans="1:14" ht="14.4" customHeight="1" x14ac:dyDescent="0.3">
      <c r="A608" s="660" t="s">
        <v>577</v>
      </c>
      <c r="B608" s="661" t="s">
        <v>578</v>
      </c>
      <c r="C608" s="662" t="s">
        <v>587</v>
      </c>
      <c r="D608" s="663" t="s">
        <v>3250</v>
      </c>
      <c r="E608" s="662" t="s">
        <v>602</v>
      </c>
      <c r="F608" s="663" t="s">
        <v>3256</v>
      </c>
      <c r="G608" s="662" t="s">
        <v>628</v>
      </c>
      <c r="H608" s="662" t="s">
        <v>2360</v>
      </c>
      <c r="I608" s="662" t="s">
        <v>2361</v>
      </c>
      <c r="J608" s="662" t="s">
        <v>2362</v>
      </c>
      <c r="K608" s="662" t="s">
        <v>2363</v>
      </c>
      <c r="L608" s="664">
        <v>36.519939069867945</v>
      </c>
      <c r="M608" s="664">
        <v>3</v>
      </c>
      <c r="N608" s="665">
        <v>109.55981720960384</v>
      </c>
    </row>
    <row r="609" spans="1:14" ht="14.4" customHeight="1" x14ac:dyDescent="0.3">
      <c r="A609" s="660" t="s">
        <v>577</v>
      </c>
      <c r="B609" s="661" t="s">
        <v>578</v>
      </c>
      <c r="C609" s="662" t="s">
        <v>587</v>
      </c>
      <c r="D609" s="663" t="s">
        <v>3250</v>
      </c>
      <c r="E609" s="662" t="s">
        <v>602</v>
      </c>
      <c r="F609" s="663" t="s">
        <v>3256</v>
      </c>
      <c r="G609" s="662" t="s">
        <v>628</v>
      </c>
      <c r="H609" s="662" t="s">
        <v>2364</v>
      </c>
      <c r="I609" s="662" t="s">
        <v>2365</v>
      </c>
      <c r="J609" s="662" t="s">
        <v>2362</v>
      </c>
      <c r="K609" s="662" t="s">
        <v>2366</v>
      </c>
      <c r="L609" s="664">
        <v>65.620000000000019</v>
      </c>
      <c r="M609" s="664">
        <v>6</v>
      </c>
      <c r="N609" s="665">
        <v>393.72000000000008</v>
      </c>
    </row>
    <row r="610" spans="1:14" ht="14.4" customHeight="1" x14ac:dyDescent="0.3">
      <c r="A610" s="660" t="s">
        <v>577</v>
      </c>
      <c r="B610" s="661" t="s">
        <v>578</v>
      </c>
      <c r="C610" s="662" t="s">
        <v>587</v>
      </c>
      <c r="D610" s="663" t="s">
        <v>3250</v>
      </c>
      <c r="E610" s="662" t="s">
        <v>602</v>
      </c>
      <c r="F610" s="663" t="s">
        <v>3256</v>
      </c>
      <c r="G610" s="662" t="s">
        <v>628</v>
      </c>
      <c r="H610" s="662" t="s">
        <v>1109</v>
      </c>
      <c r="I610" s="662" t="s">
        <v>1110</v>
      </c>
      <c r="J610" s="662" t="s">
        <v>1111</v>
      </c>
      <c r="K610" s="662" t="s">
        <v>1112</v>
      </c>
      <c r="L610" s="664">
        <v>53.243999999999957</v>
      </c>
      <c r="M610" s="664">
        <v>5</v>
      </c>
      <c r="N610" s="665">
        <v>266.2199999999998</v>
      </c>
    </row>
    <row r="611" spans="1:14" ht="14.4" customHeight="1" x14ac:dyDescent="0.3">
      <c r="A611" s="660" t="s">
        <v>577</v>
      </c>
      <c r="B611" s="661" t="s">
        <v>578</v>
      </c>
      <c r="C611" s="662" t="s">
        <v>587</v>
      </c>
      <c r="D611" s="663" t="s">
        <v>3250</v>
      </c>
      <c r="E611" s="662" t="s">
        <v>602</v>
      </c>
      <c r="F611" s="663" t="s">
        <v>3256</v>
      </c>
      <c r="G611" s="662" t="s">
        <v>628</v>
      </c>
      <c r="H611" s="662" t="s">
        <v>1113</v>
      </c>
      <c r="I611" s="662" t="s">
        <v>1114</v>
      </c>
      <c r="J611" s="662" t="s">
        <v>1115</v>
      </c>
      <c r="K611" s="662" t="s">
        <v>1116</v>
      </c>
      <c r="L611" s="664">
        <v>14.557435695312911</v>
      </c>
      <c r="M611" s="664">
        <v>192</v>
      </c>
      <c r="N611" s="665">
        <v>2795.0276535000789</v>
      </c>
    </row>
    <row r="612" spans="1:14" ht="14.4" customHeight="1" x14ac:dyDescent="0.3">
      <c r="A612" s="660" t="s">
        <v>577</v>
      </c>
      <c r="B612" s="661" t="s">
        <v>578</v>
      </c>
      <c r="C612" s="662" t="s">
        <v>587</v>
      </c>
      <c r="D612" s="663" t="s">
        <v>3250</v>
      </c>
      <c r="E612" s="662" t="s">
        <v>602</v>
      </c>
      <c r="F612" s="663" t="s">
        <v>3256</v>
      </c>
      <c r="G612" s="662" t="s">
        <v>628</v>
      </c>
      <c r="H612" s="662" t="s">
        <v>1117</v>
      </c>
      <c r="I612" s="662" t="s">
        <v>1118</v>
      </c>
      <c r="J612" s="662" t="s">
        <v>1119</v>
      </c>
      <c r="K612" s="662" t="s">
        <v>1120</v>
      </c>
      <c r="L612" s="664">
        <v>9.4062298672418017</v>
      </c>
      <c r="M612" s="664">
        <v>287</v>
      </c>
      <c r="N612" s="665">
        <v>2699.587971898397</v>
      </c>
    </row>
    <row r="613" spans="1:14" ht="14.4" customHeight="1" x14ac:dyDescent="0.3">
      <c r="A613" s="660" t="s">
        <v>577</v>
      </c>
      <c r="B613" s="661" t="s">
        <v>578</v>
      </c>
      <c r="C613" s="662" t="s">
        <v>587</v>
      </c>
      <c r="D613" s="663" t="s">
        <v>3250</v>
      </c>
      <c r="E613" s="662" t="s">
        <v>602</v>
      </c>
      <c r="F613" s="663" t="s">
        <v>3256</v>
      </c>
      <c r="G613" s="662" t="s">
        <v>628</v>
      </c>
      <c r="H613" s="662" t="s">
        <v>2367</v>
      </c>
      <c r="I613" s="662" t="s">
        <v>215</v>
      </c>
      <c r="J613" s="662" t="s">
        <v>2368</v>
      </c>
      <c r="K613" s="662"/>
      <c r="L613" s="664">
        <v>116.07887223240968</v>
      </c>
      <c r="M613" s="664">
        <v>1</v>
      </c>
      <c r="N613" s="665">
        <v>116.07887223240968</v>
      </c>
    </row>
    <row r="614" spans="1:14" ht="14.4" customHeight="1" x14ac:dyDescent="0.3">
      <c r="A614" s="660" t="s">
        <v>577</v>
      </c>
      <c r="B614" s="661" t="s">
        <v>578</v>
      </c>
      <c r="C614" s="662" t="s">
        <v>587</v>
      </c>
      <c r="D614" s="663" t="s">
        <v>3250</v>
      </c>
      <c r="E614" s="662" t="s">
        <v>602</v>
      </c>
      <c r="F614" s="663" t="s">
        <v>3256</v>
      </c>
      <c r="G614" s="662" t="s">
        <v>628</v>
      </c>
      <c r="H614" s="662" t="s">
        <v>1121</v>
      </c>
      <c r="I614" s="662" t="s">
        <v>215</v>
      </c>
      <c r="J614" s="662" t="s">
        <v>1122</v>
      </c>
      <c r="K614" s="662"/>
      <c r="L614" s="664">
        <v>137.89000000000004</v>
      </c>
      <c r="M614" s="664">
        <v>1</v>
      </c>
      <c r="N614" s="665">
        <v>137.89000000000004</v>
      </c>
    </row>
    <row r="615" spans="1:14" ht="14.4" customHeight="1" x14ac:dyDescent="0.3">
      <c r="A615" s="660" t="s">
        <v>577</v>
      </c>
      <c r="B615" s="661" t="s">
        <v>578</v>
      </c>
      <c r="C615" s="662" t="s">
        <v>587</v>
      </c>
      <c r="D615" s="663" t="s">
        <v>3250</v>
      </c>
      <c r="E615" s="662" t="s">
        <v>602</v>
      </c>
      <c r="F615" s="663" t="s">
        <v>3256</v>
      </c>
      <c r="G615" s="662" t="s">
        <v>628</v>
      </c>
      <c r="H615" s="662" t="s">
        <v>2369</v>
      </c>
      <c r="I615" s="662" t="s">
        <v>215</v>
      </c>
      <c r="J615" s="662" t="s">
        <v>2370</v>
      </c>
      <c r="K615" s="662"/>
      <c r="L615" s="664">
        <v>275.76987129657027</v>
      </c>
      <c r="M615" s="664">
        <v>2</v>
      </c>
      <c r="N615" s="665">
        <v>551.53974259314055</v>
      </c>
    </row>
    <row r="616" spans="1:14" ht="14.4" customHeight="1" x14ac:dyDescent="0.3">
      <c r="A616" s="660" t="s">
        <v>577</v>
      </c>
      <c r="B616" s="661" t="s">
        <v>578</v>
      </c>
      <c r="C616" s="662" t="s">
        <v>587</v>
      </c>
      <c r="D616" s="663" t="s">
        <v>3250</v>
      </c>
      <c r="E616" s="662" t="s">
        <v>602</v>
      </c>
      <c r="F616" s="663" t="s">
        <v>3256</v>
      </c>
      <c r="G616" s="662" t="s">
        <v>628</v>
      </c>
      <c r="H616" s="662" t="s">
        <v>2371</v>
      </c>
      <c r="I616" s="662" t="s">
        <v>215</v>
      </c>
      <c r="J616" s="662" t="s">
        <v>2372</v>
      </c>
      <c r="K616" s="662"/>
      <c r="L616" s="664">
        <v>114.21000000000002</v>
      </c>
      <c r="M616" s="664">
        <v>2</v>
      </c>
      <c r="N616" s="665">
        <v>228.42000000000004</v>
      </c>
    </row>
    <row r="617" spans="1:14" ht="14.4" customHeight="1" x14ac:dyDescent="0.3">
      <c r="A617" s="660" t="s">
        <v>577</v>
      </c>
      <c r="B617" s="661" t="s">
        <v>578</v>
      </c>
      <c r="C617" s="662" t="s">
        <v>587</v>
      </c>
      <c r="D617" s="663" t="s">
        <v>3250</v>
      </c>
      <c r="E617" s="662" t="s">
        <v>602</v>
      </c>
      <c r="F617" s="663" t="s">
        <v>3256</v>
      </c>
      <c r="G617" s="662" t="s">
        <v>628</v>
      </c>
      <c r="H617" s="662" t="s">
        <v>1123</v>
      </c>
      <c r="I617" s="662" t="s">
        <v>1124</v>
      </c>
      <c r="J617" s="662" t="s">
        <v>1125</v>
      </c>
      <c r="K617" s="662" t="s">
        <v>1126</v>
      </c>
      <c r="L617" s="664">
        <v>163.01314495363371</v>
      </c>
      <c r="M617" s="664">
        <v>7</v>
      </c>
      <c r="N617" s="665">
        <v>1141.0920146754361</v>
      </c>
    </row>
    <row r="618" spans="1:14" ht="14.4" customHeight="1" x14ac:dyDescent="0.3">
      <c r="A618" s="660" t="s">
        <v>577</v>
      </c>
      <c r="B618" s="661" t="s">
        <v>578</v>
      </c>
      <c r="C618" s="662" t="s">
        <v>587</v>
      </c>
      <c r="D618" s="663" t="s">
        <v>3250</v>
      </c>
      <c r="E618" s="662" t="s">
        <v>602</v>
      </c>
      <c r="F618" s="663" t="s">
        <v>3256</v>
      </c>
      <c r="G618" s="662" t="s">
        <v>628</v>
      </c>
      <c r="H618" s="662" t="s">
        <v>1127</v>
      </c>
      <c r="I618" s="662" t="s">
        <v>1128</v>
      </c>
      <c r="J618" s="662" t="s">
        <v>1088</v>
      </c>
      <c r="K618" s="662" t="s">
        <v>1129</v>
      </c>
      <c r="L618" s="664">
        <v>106.38955804766299</v>
      </c>
      <c r="M618" s="664">
        <v>6</v>
      </c>
      <c r="N618" s="665">
        <v>638.3373482859779</v>
      </c>
    </row>
    <row r="619" spans="1:14" ht="14.4" customHeight="1" x14ac:dyDescent="0.3">
      <c r="A619" s="660" t="s">
        <v>577</v>
      </c>
      <c r="B619" s="661" t="s">
        <v>578</v>
      </c>
      <c r="C619" s="662" t="s">
        <v>587</v>
      </c>
      <c r="D619" s="663" t="s">
        <v>3250</v>
      </c>
      <c r="E619" s="662" t="s">
        <v>602</v>
      </c>
      <c r="F619" s="663" t="s">
        <v>3256</v>
      </c>
      <c r="G619" s="662" t="s">
        <v>628</v>
      </c>
      <c r="H619" s="662" t="s">
        <v>1130</v>
      </c>
      <c r="I619" s="662" t="s">
        <v>1131</v>
      </c>
      <c r="J619" s="662" t="s">
        <v>1132</v>
      </c>
      <c r="K619" s="662" t="s">
        <v>1133</v>
      </c>
      <c r="L619" s="664">
        <v>169.45902204456965</v>
      </c>
      <c r="M619" s="664">
        <v>2</v>
      </c>
      <c r="N619" s="665">
        <v>338.9180440891393</v>
      </c>
    </row>
    <row r="620" spans="1:14" ht="14.4" customHeight="1" x14ac:dyDescent="0.3">
      <c r="A620" s="660" t="s">
        <v>577</v>
      </c>
      <c r="B620" s="661" t="s">
        <v>578</v>
      </c>
      <c r="C620" s="662" t="s">
        <v>587</v>
      </c>
      <c r="D620" s="663" t="s">
        <v>3250</v>
      </c>
      <c r="E620" s="662" t="s">
        <v>602</v>
      </c>
      <c r="F620" s="663" t="s">
        <v>3256</v>
      </c>
      <c r="G620" s="662" t="s">
        <v>628</v>
      </c>
      <c r="H620" s="662" t="s">
        <v>1134</v>
      </c>
      <c r="I620" s="662" t="s">
        <v>1135</v>
      </c>
      <c r="J620" s="662" t="s">
        <v>1088</v>
      </c>
      <c r="K620" s="662" t="s">
        <v>1136</v>
      </c>
      <c r="L620" s="664">
        <v>68.03666666666669</v>
      </c>
      <c r="M620" s="664">
        <v>12</v>
      </c>
      <c r="N620" s="665">
        <v>816.44000000000028</v>
      </c>
    </row>
    <row r="621" spans="1:14" ht="14.4" customHeight="1" x14ac:dyDescent="0.3">
      <c r="A621" s="660" t="s">
        <v>577</v>
      </c>
      <c r="B621" s="661" t="s">
        <v>578</v>
      </c>
      <c r="C621" s="662" t="s">
        <v>587</v>
      </c>
      <c r="D621" s="663" t="s">
        <v>3250</v>
      </c>
      <c r="E621" s="662" t="s">
        <v>602</v>
      </c>
      <c r="F621" s="663" t="s">
        <v>3256</v>
      </c>
      <c r="G621" s="662" t="s">
        <v>628</v>
      </c>
      <c r="H621" s="662" t="s">
        <v>2373</v>
      </c>
      <c r="I621" s="662" t="s">
        <v>2374</v>
      </c>
      <c r="J621" s="662" t="s">
        <v>2375</v>
      </c>
      <c r="K621" s="662" t="s">
        <v>1028</v>
      </c>
      <c r="L621" s="664">
        <v>76.2</v>
      </c>
      <c r="M621" s="664">
        <v>2</v>
      </c>
      <c r="N621" s="665">
        <v>152.4</v>
      </c>
    </row>
    <row r="622" spans="1:14" ht="14.4" customHeight="1" x14ac:dyDescent="0.3">
      <c r="A622" s="660" t="s">
        <v>577</v>
      </c>
      <c r="B622" s="661" t="s">
        <v>578</v>
      </c>
      <c r="C622" s="662" t="s">
        <v>587</v>
      </c>
      <c r="D622" s="663" t="s">
        <v>3250</v>
      </c>
      <c r="E622" s="662" t="s">
        <v>602</v>
      </c>
      <c r="F622" s="663" t="s">
        <v>3256</v>
      </c>
      <c r="G622" s="662" t="s">
        <v>628</v>
      </c>
      <c r="H622" s="662" t="s">
        <v>2376</v>
      </c>
      <c r="I622" s="662" t="s">
        <v>2377</v>
      </c>
      <c r="J622" s="662" t="s">
        <v>2378</v>
      </c>
      <c r="K622" s="662" t="s">
        <v>2379</v>
      </c>
      <c r="L622" s="664">
        <v>33.119917113664833</v>
      </c>
      <c r="M622" s="664">
        <v>2</v>
      </c>
      <c r="N622" s="665">
        <v>66.239834227329666</v>
      </c>
    </row>
    <row r="623" spans="1:14" ht="14.4" customHeight="1" x14ac:dyDescent="0.3">
      <c r="A623" s="660" t="s">
        <v>577</v>
      </c>
      <c r="B623" s="661" t="s">
        <v>578</v>
      </c>
      <c r="C623" s="662" t="s">
        <v>587</v>
      </c>
      <c r="D623" s="663" t="s">
        <v>3250</v>
      </c>
      <c r="E623" s="662" t="s">
        <v>602</v>
      </c>
      <c r="F623" s="663" t="s">
        <v>3256</v>
      </c>
      <c r="G623" s="662" t="s">
        <v>628</v>
      </c>
      <c r="H623" s="662" t="s">
        <v>1137</v>
      </c>
      <c r="I623" s="662" t="s">
        <v>1138</v>
      </c>
      <c r="J623" s="662" t="s">
        <v>662</v>
      </c>
      <c r="K623" s="662" t="s">
        <v>1139</v>
      </c>
      <c r="L623" s="664">
        <v>56.188677686339616</v>
      </c>
      <c r="M623" s="664">
        <v>9</v>
      </c>
      <c r="N623" s="665">
        <v>505.69809917705652</v>
      </c>
    </row>
    <row r="624" spans="1:14" ht="14.4" customHeight="1" x14ac:dyDescent="0.3">
      <c r="A624" s="660" t="s">
        <v>577</v>
      </c>
      <c r="B624" s="661" t="s">
        <v>578</v>
      </c>
      <c r="C624" s="662" t="s">
        <v>587</v>
      </c>
      <c r="D624" s="663" t="s">
        <v>3250</v>
      </c>
      <c r="E624" s="662" t="s">
        <v>602</v>
      </c>
      <c r="F624" s="663" t="s">
        <v>3256</v>
      </c>
      <c r="G624" s="662" t="s">
        <v>628</v>
      </c>
      <c r="H624" s="662" t="s">
        <v>1140</v>
      </c>
      <c r="I624" s="662" t="s">
        <v>1141</v>
      </c>
      <c r="J624" s="662" t="s">
        <v>700</v>
      </c>
      <c r="K624" s="662" t="s">
        <v>1142</v>
      </c>
      <c r="L624" s="664">
        <v>141.68384379953497</v>
      </c>
      <c r="M624" s="664">
        <v>13</v>
      </c>
      <c r="N624" s="665">
        <v>1841.8899693939545</v>
      </c>
    </row>
    <row r="625" spans="1:14" ht="14.4" customHeight="1" x14ac:dyDescent="0.3">
      <c r="A625" s="660" t="s">
        <v>577</v>
      </c>
      <c r="B625" s="661" t="s">
        <v>578</v>
      </c>
      <c r="C625" s="662" t="s">
        <v>587</v>
      </c>
      <c r="D625" s="663" t="s">
        <v>3250</v>
      </c>
      <c r="E625" s="662" t="s">
        <v>602</v>
      </c>
      <c r="F625" s="663" t="s">
        <v>3256</v>
      </c>
      <c r="G625" s="662" t="s">
        <v>628</v>
      </c>
      <c r="H625" s="662" t="s">
        <v>2380</v>
      </c>
      <c r="I625" s="662" t="s">
        <v>2381</v>
      </c>
      <c r="J625" s="662" t="s">
        <v>2382</v>
      </c>
      <c r="K625" s="662" t="s">
        <v>2383</v>
      </c>
      <c r="L625" s="664">
        <v>51.389999999999993</v>
      </c>
      <c r="M625" s="664">
        <v>3</v>
      </c>
      <c r="N625" s="665">
        <v>154.16999999999999</v>
      </c>
    </row>
    <row r="626" spans="1:14" ht="14.4" customHeight="1" x14ac:dyDescent="0.3">
      <c r="A626" s="660" t="s">
        <v>577</v>
      </c>
      <c r="B626" s="661" t="s">
        <v>578</v>
      </c>
      <c r="C626" s="662" t="s">
        <v>587</v>
      </c>
      <c r="D626" s="663" t="s">
        <v>3250</v>
      </c>
      <c r="E626" s="662" t="s">
        <v>602</v>
      </c>
      <c r="F626" s="663" t="s">
        <v>3256</v>
      </c>
      <c r="G626" s="662" t="s">
        <v>628</v>
      </c>
      <c r="H626" s="662" t="s">
        <v>2384</v>
      </c>
      <c r="I626" s="662" t="s">
        <v>215</v>
      </c>
      <c r="J626" s="662" t="s">
        <v>2385</v>
      </c>
      <c r="K626" s="662"/>
      <c r="L626" s="664">
        <v>75.165129776170019</v>
      </c>
      <c r="M626" s="664">
        <v>3</v>
      </c>
      <c r="N626" s="665">
        <v>225.49538932851004</v>
      </c>
    </row>
    <row r="627" spans="1:14" ht="14.4" customHeight="1" x14ac:dyDescent="0.3">
      <c r="A627" s="660" t="s">
        <v>577</v>
      </c>
      <c r="B627" s="661" t="s">
        <v>578</v>
      </c>
      <c r="C627" s="662" t="s">
        <v>587</v>
      </c>
      <c r="D627" s="663" t="s">
        <v>3250</v>
      </c>
      <c r="E627" s="662" t="s">
        <v>602</v>
      </c>
      <c r="F627" s="663" t="s">
        <v>3256</v>
      </c>
      <c r="G627" s="662" t="s">
        <v>628</v>
      </c>
      <c r="H627" s="662" t="s">
        <v>2386</v>
      </c>
      <c r="I627" s="662" t="s">
        <v>2386</v>
      </c>
      <c r="J627" s="662" t="s">
        <v>2387</v>
      </c>
      <c r="K627" s="662" t="s">
        <v>2388</v>
      </c>
      <c r="L627" s="664">
        <v>254.86042994591648</v>
      </c>
      <c r="M627" s="664">
        <v>3</v>
      </c>
      <c r="N627" s="665">
        <v>764.58128983774941</v>
      </c>
    </row>
    <row r="628" spans="1:14" ht="14.4" customHeight="1" x14ac:dyDescent="0.3">
      <c r="A628" s="660" t="s">
        <v>577</v>
      </c>
      <c r="B628" s="661" t="s">
        <v>578</v>
      </c>
      <c r="C628" s="662" t="s">
        <v>587</v>
      </c>
      <c r="D628" s="663" t="s">
        <v>3250</v>
      </c>
      <c r="E628" s="662" t="s">
        <v>602</v>
      </c>
      <c r="F628" s="663" t="s">
        <v>3256</v>
      </c>
      <c r="G628" s="662" t="s">
        <v>628</v>
      </c>
      <c r="H628" s="662" t="s">
        <v>1146</v>
      </c>
      <c r="I628" s="662" t="s">
        <v>1147</v>
      </c>
      <c r="J628" s="662" t="s">
        <v>1148</v>
      </c>
      <c r="K628" s="662" t="s">
        <v>1149</v>
      </c>
      <c r="L628" s="664">
        <v>254.98000000000002</v>
      </c>
      <c r="M628" s="664">
        <v>1</v>
      </c>
      <c r="N628" s="665">
        <v>254.98000000000002</v>
      </c>
    </row>
    <row r="629" spans="1:14" ht="14.4" customHeight="1" x14ac:dyDescent="0.3">
      <c r="A629" s="660" t="s">
        <v>577</v>
      </c>
      <c r="B629" s="661" t="s">
        <v>578</v>
      </c>
      <c r="C629" s="662" t="s">
        <v>587</v>
      </c>
      <c r="D629" s="663" t="s">
        <v>3250</v>
      </c>
      <c r="E629" s="662" t="s">
        <v>602</v>
      </c>
      <c r="F629" s="663" t="s">
        <v>3256</v>
      </c>
      <c r="G629" s="662" t="s">
        <v>628</v>
      </c>
      <c r="H629" s="662" t="s">
        <v>2389</v>
      </c>
      <c r="I629" s="662" t="s">
        <v>2390</v>
      </c>
      <c r="J629" s="662" t="s">
        <v>2391</v>
      </c>
      <c r="K629" s="662" t="s">
        <v>2392</v>
      </c>
      <c r="L629" s="664">
        <v>11.614439480879174</v>
      </c>
      <c r="M629" s="664">
        <v>1</v>
      </c>
      <c r="N629" s="665">
        <v>11.614439480879174</v>
      </c>
    </row>
    <row r="630" spans="1:14" ht="14.4" customHeight="1" x14ac:dyDescent="0.3">
      <c r="A630" s="660" t="s">
        <v>577</v>
      </c>
      <c r="B630" s="661" t="s">
        <v>578</v>
      </c>
      <c r="C630" s="662" t="s">
        <v>587</v>
      </c>
      <c r="D630" s="663" t="s">
        <v>3250</v>
      </c>
      <c r="E630" s="662" t="s">
        <v>602</v>
      </c>
      <c r="F630" s="663" t="s">
        <v>3256</v>
      </c>
      <c r="G630" s="662" t="s">
        <v>628</v>
      </c>
      <c r="H630" s="662" t="s">
        <v>2393</v>
      </c>
      <c r="I630" s="662" t="s">
        <v>2394</v>
      </c>
      <c r="J630" s="662" t="s">
        <v>2395</v>
      </c>
      <c r="K630" s="662" t="s">
        <v>2396</v>
      </c>
      <c r="L630" s="664">
        <v>473.41000000000014</v>
      </c>
      <c r="M630" s="664">
        <v>1</v>
      </c>
      <c r="N630" s="665">
        <v>473.41000000000014</v>
      </c>
    </row>
    <row r="631" spans="1:14" ht="14.4" customHeight="1" x14ac:dyDescent="0.3">
      <c r="A631" s="660" t="s">
        <v>577</v>
      </c>
      <c r="B631" s="661" t="s">
        <v>578</v>
      </c>
      <c r="C631" s="662" t="s">
        <v>587</v>
      </c>
      <c r="D631" s="663" t="s">
        <v>3250</v>
      </c>
      <c r="E631" s="662" t="s">
        <v>602</v>
      </c>
      <c r="F631" s="663" t="s">
        <v>3256</v>
      </c>
      <c r="G631" s="662" t="s">
        <v>628</v>
      </c>
      <c r="H631" s="662" t="s">
        <v>2397</v>
      </c>
      <c r="I631" s="662" t="s">
        <v>2398</v>
      </c>
      <c r="J631" s="662" t="s">
        <v>2399</v>
      </c>
      <c r="K631" s="662" t="s">
        <v>2366</v>
      </c>
      <c r="L631" s="664">
        <v>215.05999999999995</v>
      </c>
      <c r="M631" s="664">
        <v>3</v>
      </c>
      <c r="N631" s="665">
        <v>645.17999999999984</v>
      </c>
    </row>
    <row r="632" spans="1:14" ht="14.4" customHeight="1" x14ac:dyDescent="0.3">
      <c r="A632" s="660" t="s">
        <v>577</v>
      </c>
      <c r="B632" s="661" t="s">
        <v>578</v>
      </c>
      <c r="C632" s="662" t="s">
        <v>587</v>
      </c>
      <c r="D632" s="663" t="s">
        <v>3250</v>
      </c>
      <c r="E632" s="662" t="s">
        <v>602</v>
      </c>
      <c r="F632" s="663" t="s">
        <v>3256</v>
      </c>
      <c r="G632" s="662" t="s">
        <v>628</v>
      </c>
      <c r="H632" s="662" t="s">
        <v>1150</v>
      </c>
      <c r="I632" s="662" t="s">
        <v>1151</v>
      </c>
      <c r="J632" s="662" t="s">
        <v>1152</v>
      </c>
      <c r="K632" s="662" t="s">
        <v>1153</v>
      </c>
      <c r="L632" s="664">
        <v>19.406428530840312</v>
      </c>
      <c r="M632" s="664">
        <v>1654</v>
      </c>
      <c r="N632" s="665">
        <v>32098.232790009879</v>
      </c>
    </row>
    <row r="633" spans="1:14" ht="14.4" customHeight="1" x14ac:dyDescent="0.3">
      <c r="A633" s="660" t="s">
        <v>577</v>
      </c>
      <c r="B633" s="661" t="s">
        <v>578</v>
      </c>
      <c r="C633" s="662" t="s">
        <v>587</v>
      </c>
      <c r="D633" s="663" t="s">
        <v>3250</v>
      </c>
      <c r="E633" s="662" t="s">
        <v>602</v>
      </c>
      <c r="F633" s="663" t="s">
        <v>3256</v>
      </c>
      <c r="G633" s="662" t="s">
        <v>628</v>
      </c>
      <c r="H633" s="662" t="s">
        <v>1154</v>
      </c>
      <c r="I633" s="662" t="s">
        <v>215</v>
      </c>
      <c r="J633" s="662" t="s">
        <v>1155</v>
      </c>
      <c r="K633" s="662"/>
      <c r="L633" s="664">
        <v>64.649999999999949</v>
      </c>
      <c r="M633" s="664">
        <v>3</v>
      </c>
      <c r="N633" s="665">
        <v>193.94999999999985</v>
      </c>
    </row>
    <row r="634" spans="1:14" ht="14.4" customHeight="1" x14ac:dyDescent="0.3">
      <c r="A634" s="660" t="s">
        <v>577</v>
      </c>
      <c r="B634" s="661" t="s">
        <v>578</v>
      </c>
      <c r="C634" s="662" t="s">
        <v>587</v>
      </c>
      <c r="D634" s="663" t="s">
        <v>3250</v>
      </c>
      <c r="E634" s="662" t="s">
        <v>602</v>
      </c>
      <c r="F634" s="663" t="s">
        <v>3256</v>
      </c>
      <c r="G634" s="662" t="s">
        <v>628</v>
      </c>
      <c r="H634" s="662" t="s">
        <v>2400</v>
      </c>
      <c r="I634" s="662" t="s">
        <v>2401</v>
      </c>
      <c r="J634" s="662" t="s">
        <v>2402</v>
      </c>
      <c r="K634" s="662" t="s">
        <v>1064</v>
      </c>
      <c r="L634" s="664">
        <v>50.130000000000017</v>
      </c>
      <c r="M634" s="664">
        <v>2</v>
      </c>
      <c r="N634" s="665">
        <v>100.26000000000003</v>
      </c>
    </row>
    <row r="635" spans="1:14" ht="14.4" customHeight="1" x14ac:dyDescent="0.3">
      <c r="A635" s="660" t="s">
        <v>577</v>
      </c>
      <c r="B635" s="661" t="s">
        <v>578</v>
      </c>
      <c r="C635" s="662" t="s">
        <v>587</v>
      </c>
      <c r="D635" s="663" t="s">
        <v>3250</v>
      </c>
      <c r="E635" s="662" t="s">
        <v>602</v>
      </c>
      <c r="F635" s="663" t="s">
        <v>3256</v>
      </c>
      <c r="G635" s="662" t="s">
        <v>628</v>
      </c>
      <c r="H635" s="662" t="s">
        <v>1158</v>
      </c>
      <c r="I635" s="662" t="s">
        <v>1159</v>
      </c>
      <c r="J635" s="662" t="s">
        <v>1160</v>
      </c>
      <c r="K635" s="662" t="s">
        <v>1161</v>
      </c>
      <c r="L635" s="664">
        <v>49.75</v>
      </c>
      <c r="M635" s="664">
        <v>5</v>
      </c>
      <c r="N635" s="665">
        <v>248.75</v>
      </c>
    </row>
    <row r="636" spans="1:14" ht="14.4" customHeight="1" x14ac:dyDescent="0.3">
      <c r="A636" s="660" t="s">
        <v>577</v>
      </c>
      <c r="B636" s="661" t="s">
        <v>578</v>
      </c>
      <c r="C636" s="662" t="s">
        <v>587</v>
      </c>
      <c r="D636" s="663" t="s">
        <v>3250</v>
      </c>
      <c r="E636" s="662" t="s">
        <v>602</v>
      </c>
      <c r="F636" s="663" t="s">
        <v>3256</v>
      </c>
      <c r="G636" s="662" t="s">
        <v>628</v>
      </c>
      <c r="H636" s="662" t="s">
        <v>2403</v>
      </c>
      <c r="I636" s="662" t="s">
        <v>2404</v>
      </c>
      <c r="J636" s="662" t="s">
        <v>2405</v>
      </c>
      <c r="K636" s="662" t="s">
        <v>2406</v>
      </c>
      <c r="L636" s="664">
        <v>555.41999999999996</v>
      </c>
      <c r="M636" s="664">
        <v>5</v>
      </c>
      <c r="N636" s="665">
        <v>2777.1</v>
      </c>
    </row>
    <row r="637" spans="1:14" ht="14.4" customHeight="1" x14ac:dyDescent="0.3">
      <c r="A637" s="660" t="s">
        <v>577</v>
      </c>
      <c r="B637" s="661" t="s">
        <v>578</v>
      </c>
      <c r="C637" s="662" t="s">
        <v>587</v>
      </c>
      <c r="D637" s="663" t="s">
        <v>3250</v>
      </c>
      <c r="E637" s="662" t="s">
        <v>602</v>
      </c>
      <c r="F637" s="663" t="s">
        <v>3256</v>
      </c>
      <c r="G637" s="662" t="s">
        <v>628</v>
      </c>
      <c r="H637" s="662" t="s">
        <v>2407</v>
      </c>
      <c r="I637" s="662" t="s">
        <v>2408</v>
      </c>
      <c r="J637" s="662" t="s">
        <v>2405</v>
      </c>
      <c r="K637" s="662" t="s">
        <v>2409</v>
      </c>
      <c r="L637" s="664">
        <v>240.97499999999999</v>
      </c>
      <c r="M637" s="664">
        <v>6</v>
      </c>
      <c r="N637" s="665">
        <v>1445.85</v>
      </c>
    </row>
    <row r="638" spans="1:14" ht="14.4" customHeight="1" x14ac:dyDescent="0.3">
      <c r="A638" s="660" t="s">
        <v>577</v>
      </c>
      <c r="B638" s="661" t="s">
        <v>578</v>
      </c>
      <c r="C638" s="662" t="s">
        <v>587</v>
      </c>
      <c r="D638" s="663" t="s">
        <v>3250</v>
      </c>
      <c r="E638" s="662" t="s">
        <v>602</v>
      </c>
      <c r="F638" s="663" t="s">
        <v>3256</v>
      </c>
      <c r="G638" s="662" t="s">
        <v>628</v>
      </c>
      <c r="H638" s="662" t="s">
        <v>2410</v>
      </c>
      <c r="I638" s="662" t="s">
        <v>2411</v>
      </c>
      <c r="J638" s="662" t="s">
        <v>2412</v>
      </c>
      <c r="K638" s="662" t="s">
        <v>2413</v>
      </c>
      <c r="L638" s="664">
        <v>52.020000965982454</v>
      </c>
      <c r="M638" s="664">
        <v>2</v>
      </c>
      <c r="N638" s="665">
        <v>104.04000193196491</v>
      </c>
    </row>
    <row r="639" spans="1:14" ht="14.4" customHeight="1" x14ac:dyDescent="0.3">
      <c r="A639" s="660" t="s">
        <v>577</v>
      </c>
      <c r="B639" s="661" t="s">
        <v>578</v>
      </c>
      <c r="C639" s="662" t="s">
        <v>587</v>
      </c>
      <c r="D639" s="663" t="s">
        <v>3250</v>
      </c>
      <c r="E639" s="662" t="s">
        <v>602</v>
      </c>
      <c r="F639" s="663" t="s">
        <v>3256</v>
      </c>
      <c r="G639" s="662" t="s">
        <v>628</v>
      </c>
      <c r="H639" s="662" t="s">
        <v>1173</v>
      </c>
      <c r="I639" s="662" t="s">
        <v>1174</v>
      </c>
      <c r="J639" s="662" t="s">
        <v>1060</v>
      </c>
      <c r="K639" s="662" t="s">
        <v>1175</v>
      </c>
      <c r="L639" s="664">
        <v>56.8197151286139</v>
      </c>
      <c r="M639" s="664">
        <v>4</v>
      </c>
      <c r="N639" s="665">
        <v>227.2788605144556</v>
      </c>
    </row>
    <row r="640" spans="1:14" ht="14.4" customHeight="1" x14ac:dyDescent="0.3">
      <c r="A640" s="660" t="s">
        <v>577</v>
      </c>
      <c r="B640" s="661" t="s">
        <v>578</v>
      </c>
      <c r="C640" s="662" t="s">
        <v>587</v>
      </c>
      <c r="D640" s="663" t="s">
        <v>3250</v>
      </c>
      <c r="E640" s="662" t="s">
        <v>602</v>
      </c>
      <c r="F640" s="663" t="s">
        <v>3256</v>
      </c>
      <c r="G640" s="662" t="s">
        <v>628</v>
      </c>
      <c r="H640" s="662" t="s">
        <v>1176</v>
      </c>
      <c r="I640" s="662" t="s">
        <v>1177</v>
      </c>
      <c r="J640" s="662" t="s">
        <v>1178</v>
      </c>
      <c r="K640" s="662" t="s">
        <v>1179</v>
      </c>
      <c r="L640" s="664">
        <v>28.949999999999985</v>
      </c>
      <c r="M640" s="664">
        <v>1</v>
      </c>
      <c r="N640" s="665">
        <v>28.949999999999985</v>
      </c>
    </row>
    <row r="641" spans="1:14" ht="14.4" customHeight="1" x14ac:dyDescent="0.3">
      <c r="A641" s="660" t="s">
        <v>577</v>
      </c>
      <c r="B641" s="661" t="s">
        <v>578</v>
      </c>
      <c r="C641" s="662" t="s">
        <v>587</v>
      </c>
      <c r="D641" s="663" t="s">
        <v>3250</v>
      </c>
      <c r="E641" s="662" t="s">
        <v>602</v>
      </c>
      <c r="F641" s="663" t="s">
        <v>3256</v>
      </c>
      <c r="G641" s="662" t="s">
        <v>628</v>
      </c>
      <c r="H641" s="662" t="s">
        <v>1180</v>
      </c>
      <c r="I641" s="662" t="s">
        <v>1181</v>
      </c>
      <c r="J641" s="662" t="s">
        <v>1182</v>
      </c>
      <c r="K641" s="662" t="s">
        <v>1183</v>
      </c>
      <c r="L641" s="664">
        <v>122.59964623705963</v>
      </c>
      <c r="M641" s="664">
        <v>2</v>
      </c>
      <c r="N641" s="665">
        <v>245.19929247411926</v>
      </c>
    </row>
    <row r="642" spans="1:14" ht="14.4" customHeight="1" x14ac:dyDescent="0.3">
      <c r="A642" s="660" t="s">
        <v>577</v>
      </c>
      <c r="B642" s="661" t="s">
        <v>578</v>
      </c>
      <c r="C642" s="662" t="s">
        <v>587</v>
      </c>
      <c r="D642" s="663" t="s">
        <v>3250</v>
      </c>
      <c r="E642" s="662" t="s">
        <v>602</v>
      </c>
      <c r="F642" s="663" t="s">
        <v>3256</v>
      </c>
      <c r="G642" s="662" t="s">
        <v>628</v>
      </c>
      <c r="H642" s="662" t="s">
        <v>2414</v>
      </c>
      <c r="I642" s="662" t="s">
        <v>2415</v>
      </c>
      <c r="J642" s="662" t="s">
        <v>2416</v>
      </c>
      <c r="K642" s="662" t="s">
        <v>2417</v>
      </c>
      <c r="L642" s="664">
        <v>64.670000000000016</v>
      </c>
      <c r="M642" s="664">
        <v>3</v>
      </c>
      <c r="N642" s="665">
        <v>194.01000000000005</v>
      </c>
    </row>
    <row r="643" spans="1:14" ht="14.4" customHeight="1" x14ac:dyDescent="0.3">
      <c r="A643" s="660" t="s">
        <v>577</v>
      </c>
      <c r="B643" s="661" t="s">
        <v>578</v>
      </c>
      <c r="C643" s="662" t="s">
        <v>587</v>
      </c>
      <c r="D643" s="663" t="s">
        <v>3250</v>
      </c>
      <c r="E643" s="662" t="s">
        <v>602</v>
      </c>
      <c r="F643" s="663" t="s">
        <v>3256</v>
      </c>
      <c r="G643" s="662" t="s">
        <v>628</v>
      </c>
      <c r="H643" s="662" t="s">
        <v>1184</v>
      </c>
      <c r="I643" s="662" t="s">
        <v>1185</v>
      </c>
      <c r="J643" s="662" t="s">
        <v>1186</v>
      </c>
      <c r="K643" s="662" t="s">
        <v>1187</v>
      </c>
      <c r="L643" s="664">
        <v>40.733256400758876</v>
      </c>
      <c r="M643" s="664">
        <v>9</v>
      </c>
      <c r="N643" s="665">
        <v>366.59930760682988</v>
      </c>
    </row>
    <row r="644" spans="1:14" ht="14.4" customHeight="1" x14ac:dyDescent="0.3">
      <c r="A644" s="660" t="s">
        <v>577</v>
      </c>
      <c r="B644" s="661" t="s">
        <v>578</v>
      </c>
      <c r="C644" s="662" t="s">
        <v>587</v>
      </c>
      <c r="D644" s="663" t="s">
        <v>3250</v>
      </c>
      <c r="E644" s="662" t="s">
        <v>602</v>
      </c>
      <c r="F644" s="663" t="s">
        <v>3256</v>
      </c>
      <c r="G644" s="662" t="s">
        <v>628</v>
      </c>
      <c r="H644" s="662" t="s">
        <v>1188</v>
      </c>
      <c r="I644" s="662" t="s">
        <v>1189</v>
      </c>
      <c r="J644" s="662" t="s">
        <v>1190</v>
      </c>
      <c r="K644" s="662" t="s">
        <v>1191</v>
      </c>
      <c r="L644" s="664">
        <v>695.85399999999993</v>
      </c>
      <c r="M644" s="664">
        <v>5</v>
      </c>
      <c r="N644" s="665">
        <v>3479.2699999999995</v>
      </c>
    </row>
    <row r="645" spans="1:14" ht="14.4" customHeight="1" x14ac:dyDescent="0.3">
      <c r="A645" s="660" t="s">
        <v>577</v>
      </c>
      <c r="B645" s="661" t="s">
        <v>578</v>
      </c>
      <c r="C645" s="662" t="s">
        <v>587</v>
      </c>
      <c r="D645" s="663" t="s">
        <v>3250</v>
      </c>
      <c r="E645" s="662" t="s">
        <v>602</v>
      </c>
      <c r="F645" s="663" t="s">
        <v>3256</v>
      </c>
      <c r="G645" s="662" t="s">
        <v>628</v>
      </c>
      <c r="H645" s="662" t="s">
        <v>2418</v>
      </c>
      <c r="I645" s="662" t="s">
        <v>2419</v>
      </c>
      <c r="J645" s="662" t="s">
        <v>2420</v>
      </c>
      <c r="K645" s="662" t="s">
        <v>2421</v>
      </c>
      <c r="L645" s="664">
        <v>292.80666666666667</v>
      </c>
      <c r="M645" s="664">
        <v>3</v>
      </c>
      <c r="N645" s="665">
        <v>878.42</v>
      </c>
    </row>
    <row r="646" spans="1:14" ht="14.4" customHeight="1" x14ac:dyDescent="0.3">
      <c r="A646" s="660" t="s">
        <v>577</v>
      </c>
      <c r="B646" s="661" t="s">
        <v>578</v>
      </c>
      <c r="C646" s="662" t="s">
        <v>587</v>
      </c>
      <c r="D646" s="663" t="s">
        <v>3250</v>
      </c>
      <c r="E646" s="662" t="s">
        <v>602</v>
      </c>
      <c r="F646" s="663" t="s">
        <v>3256</v>
      </c>
      <c r="G646" s="662" t="s">
        <v>628</v>
      </c>
      <c r="H646" s="662" t="s">
        <v>1192</v>
      </c>
      <c r="I646" s="662" t="s">
        <v>1193</v>
      </c>
      <c r="J646" s="662" t="s">
        <v>1194</v>
      </c>
      <c r="K646" s="662" t="s">
        <v>1195</v>
      </c>
      <c r="L646" s="664">
        <v>103.94440806196097</v>
      </c>
      <c r="M646" s="664">
        <v>43</v>
      </c>
      <c r="N646" s="665">
        <v>4469.6095466643219</v>
      </c>
    </row>
    <row r="647" spans="1:14" ht="14.4" customHeight="1" x14ac:dyDescent="0.3">
      <c r="A647" s="660" t="s">
        <v>577</v>
      </c>
      <c r="B647" s="661" t="s">
        <v>578</v>
      </c>
      <c r="C647" s="662" t="s">
        <v>587</v>
      </c>
      <c r="D647" s="663" t="s">
        <v>3250</v>
      </c>
      <c r="E647" s="662" t="s">
        <v>602</v>
      </c>
      <c r="F647" s="663" t="s">
        <v>3256</v>
      </c>
      <c r="G647" s="662" t="s">
        <v>628</v>
      </c>
      <c r="H647" s="662" t="s">
        <v>2422</v>
      </c>
      <c r="I647" s="662" t="s">
        <v>2423</v>
      </c>
      <c r="J647" s="662" t="s">
        <v>2424</v>
      </c>
      <c r="K647" s="662" t="s">
        <v>2425</v>
      </c>
      <c r="L647" s="664">
        <v>1003.0199999999998</v>
      </c>
      <c r="M647" s="664">
        <v>1</v>
      </c>
      <c r="N647" s="665">
        <v>1003.0199999999998</v>
      </c>
    </row>
    <row r="648" spans="1:14" ht="14.4" customHeight="1" x14ac:dyDescent="0.3">
      <c r="A648" s="660" t="s">
        <v>577</v>
      </c>
      <c r="B648" s="661" t="s">
        <v>578</v>
      </c>
      <c r="C648" s="662" t="s">
        <v>587</v>
      </c>
      <c r="D648" s="663" t="s">
        <v>3250</v>
      </c>
      <c r="E648" s="662" t="s">
        <v>602</v>
      </c>
      <c r="F648" s="663" t="s">
        <v>3256</v>
      </c>
      <c r="G648" s="662" t="s">
        <v>628</v>
      </c>
      <c r="H648" s="662" t="s">
        <v>2426</v>
      </c>
      <c r="I648" s="662" t="s">
        <v>2427</v>
      </c>
      <c r="J648" s="662" t="s">
        <v>2428</v>
      </c>
      <c r="K648" s="662" t="s">
        <v>751</v>
      </c>
      <c r="L648" s="664">
        <v>1114.43</v>
      </c>
      <c r="M648" s="664">
        <v>1</v>
      </c>
      <c r="N648" s="665">
        <v>1114.43</v>
      </c>
    </row>
    <row r="649" spans="1:14" ht="14.4" customHeight="1" x14ac:dyDescent="0.3">
      <c r="A649" s="660" t="s">
        <v>577</v>
      </c>
      <c r="B649" s="661" t="s">
        <v>578</v>
      </c>
      <c r="C649" s="662" t="s">
        <v>587</v>
      </c>
      <c r="D649" s="663" t="s">
        <v>3250</v>
      </c>
      <c r="E649" s="662" t="s">
        <v>602</v>
      </c>
      <c r="F649" s="663" t="s">
        <v>3256</v>
      </c>
      <c r="G649" s="662" t="s">
        <v>628</v>
      </c>
      <c r="H649" s="662" t="s">
        <v>2429</v>
      </c>
      <c r="I649" s="662" t="s">
        <v>2430</v>
      </c>
      <c r="J649" s="662" t="s">
        <v>2431</v>
      </c>
      <c r="K649" s="662" t="s">
        <v>2432</v>
      </c>
      <c r="L649" s="664">
        <v>3617.3866666666663</v>
      </c>
      <c r="M649" s="664">
        <v>9</v>
      </c>
      <c r="N649" s="665">
        <v>32556.479999999996</v>
      </c>
    </row>
    <row r="650" spans="1:14" ht="14.4" customHeight="1" x14ac:dyDescent="0.3">
      <c r="A650" s="660" t="s">
        <v>577</v>
      </c>
      <c r="B650" s="661" t="s">
        <v>578</v>
      </c>
      <c r="C650" s="662" t="s">
        <v>587</v>
      </c>
      <c r="D650" s="663" t="s">
        <v>3250</v>
      </c>
      <c r="E650" s="662" t="s">
        <v>602</v>
      </c>
      <c r="F650" s="663" t="s">
        <v>3256</v>
      </c>
      <c r="G650" s="662" t="s">
        <v>628</v>
      </c>
      <c r="H650" s="662" t="s">
        <v>1199</v>
      </c>
      <c r="I650" s="662" t="s">
        <v>1200</v>
      </c>
      <c r="J650" s="662" t="s">
        <v>1201</v>
      </c>
      <c r="K650" s="662" t="s">
        <v>1202</v>
      </c>
      <c r="L650" s="664">
        <v>290.6702162909998</v>
      </c>
      <c r="M650" s="664">
        <v>30</v>
      </c>
      <c r="N650" s="665">
        <v>8720.1064887299945</v>
      </c>
    </row>
    <row r="651" spans="1:14" ht="14.4" customHeight="1" x14ac:dyDescent="0.3">
      <c r="A651" s="660" t="s">
        <v>577</v>
      </c>
      <c r="B651" s="661" t="s">
        <v>578</v>
      </c>
      <c r="C651" s="662" t="s">
        <v>587</v>
      </c>
      <c r="D651" s="663" t="s">
        <v>3250</v>
      </c>
      <c r="E651" s="662" t="s">
        <v>602</v>
      </c>
      <c r="F651" s="663" t="s">
        <v>3256</v>
      </c>
      <c r="G651" s="662" t="s">
        <v>628</v>
      </c>
      <c r="H651" s="662" t="s">
        <v>1203</v>
      </c>
      <c r="I651" s="662" t="s">
        <v>1204</v>
      </c>
      <c r="J651" s="662" t="s">
        <v>1205</v>
      </c>
      <c r="K651" s="662" t="s">
        <v>1206</v>
      </c>
      <c r="L651" s="664">
        <v>778.11305555555555</v>
      </c>
      <c r="M651" s="664">
        <v>12</v>
      </c>
      <c r="N651" s="665">
        <v>9337.3566666666666</v>
      </c>
    </row>
    <row r="652" spans="1:14" ht="14.4" customHeight="1" x14ac:dyDescent="0.3">
      <c r="A652" s="660" t="s">
        <v>577</v>
      </c>
      <c r="B652" s="661" t="s">
        <v>578</v>
      </c>
      <c r="C652" s="662" t="s">
        <v>587</v>
      </c>
      <c r="D652" s="663" t="s">
        <v>3250</v>
      </c>
      <c r="E652" s="662" t="s">
        <v>602</v>
      </c>
      <c r="F652" s="663" t="s">
        <v>3256</v>
      </c>
      <c r="G652" s="662" t="s">
        <v>628</v>
      </c>
      <c r="H652" s="662" t="s">
        <v>1207</v>
      </c>
      <c r="I652" s="662" t="s">
        <v>1208</v>
      </c>
      <c r="J652" s="662" t="s">
        <v>1209</v>
      </c>
      <c r="K652" s="662" t="s">
        <v>1210</v>
      </c>
      <c r="L652" s="664">
        <v>54.988691856311597</v>
      </c>
      <c r="M652" s="664">
        <v>25</v>
      </c>
      <c r="N652" s="665">
        <v>1374.7172964077899</v>
      </c>
    </row>
    <row r="653" spans="1:14" ht="14.4" customHeight="1" x14ac:dyDescent="0.3">
      <c r="A653" s="660" t="s">
        <v>577</v>
      </c>
      <c r="B653" s="661" t="s">
        <v>578</v>
      </c>
      <c r="C653" s="662" t="s">
        <v>587</v>
      </c>
      <c r="D653" s="663" t="s">
        <v>3250</v>
      </c>
      <c r="E653" s="662" t="s">
        <v>602</v>
      </c>
      <c r="F653" s="663" t="s">
        <v>3256</v>
      </c>
      <c r="G653" s="662" t="s">
        <v>628</v>
      </c>
      <c r="H653" s="662" t="s">
        <v>2433</v>
      </c>
      <c r="I653" s="662" t="s">
        <v>2434</v>
      </c>
      <c r="J653" s="662" t="s">
        <v>742</v>
      </c>
      <c r="K653" s="662" t="s">
        <v>2435</v>
      </c>
      <c r="L653" s="664">
        <v>692.08749999999998</v>
      </c>
      <c r="M653" s="664">
        <v>4</v>
      </c>
      <c r="N653" s="665">
        <v>2768.35</v>
      </c>
    </row>
    <row r="654" spans="1:14" ht="14.4" customHeight="1" x14ac:dyDescent="0.3">
      <c r="A654" s="660" t="s">
        <v>577</v>
      </c>
      <c r="B654" s="661" t="s">
        <v>578</v>
      </c>
      <c r="C654" s="662" t="s">
        <v>587</v>
      </c>
      <c r="D654" s="663" t="s">
        <v>3250</v>
      </c>
      <c r="E654" s="662" t="s">
        <v>602</v>
      </c>
      <c r="F654" s="663" t="s">
        <v>3256</v>
      </c>
      <c r="G654" s="662" t="s">
        <v>628</v>
      </c>
      <c r="H654" s="662" t="s">
        <v>1215</v>
      </c>
      <c r="I654" s="662" t="s">
        <v>1216</v>
      </c>
      <c r="J654" s="662" t="s">
        <v>1217</v>
      </c>
      <c r="K654" s="662" t="s">
        <v>1218</v>
      </c>
      <c r="L654" s="664">
        <v>41.663950091713339</v>
      </c>
      <c r="M654" s="664">
        <v>5</v>
      </c>
      <c r="N654" s="665">
        <v>208.31975045856669</v>
      </c>
    </row>
    <row r="655" spans="1:14" ht="14.4" customHeight="1" x14ac:dyDescent="0.3">
      <c r="A655" s="660" t="s">
        <v>577</v>
      </c>
      <c r="B655" s="661" t="s">
        <v>578</v>
      </c>
      <c r="C655" s="662" t="s">
        <v>587</v>
      </c>
      <c r="D655" s="663" t="s">
        <v>3250</v>
      </c>
      <c r="E655" s="662" t="s">
        <v>602</v>
      </c>
      <c r="F655" s="663" t="s">
        <v>3256</v>
      </c>
      <c r="G655" s="662" t="s">
        <v>628</v>
      </c>
      <c r="H655" s="662" t="s">
        <v>1219</v>
      </c>
      <c r="I655" s="662" t="s">
        <v>1220</v>
      </c>
      <c r="J655" s="662" t="s">
        <v>1221</v>
      </c>
      <c r="K655" s="662" t="s">
        <v>1222</v>
      </c>
      <c r="L655" s="664">
        <v>13.110900452313828</v>
      </c>
      <c r="M655" s="664">
        <v>55</v>
      </c>
      <c r="N655" s="665">
        <v>721.09952487726059</v>
      </c>
    </row>
    <row r="656" spans="1:14" ht="14.4" customHeight="1" x14ac:dyDescent="0.3">
      <c r="A656" s="660" t="s">
        <v>577</v>
      </c>
      <c r="B656" s="661" t="s">
        <v>578</v>
      </c>
      <c r="C656" s="662" t="s">
        <v>587</v>
      </c>
      <c r="D656" s="663" t="s">
        <v>3250</v>
      </c>
      <c r="E656" s="662" t="s">
        <v>602</v>
      </c>
      <c r="F656" s="663" t="s">
        <v>3256</v>
      </c>
      <c r="G656" s="662" t="s">
        <v>628</v>
      </c>
      <c r="H656" s="662" t="s">
        <v>2436</v>
      </c>
      <c r="I656" s="662" t="s">
        <v>215</v>
      </c>
      <c r="J656" s="662" t="s">
        <v>2437</v>
      </c>
      <c r="K656" s="662"/>
      <c r="L656" s="664">
        <v>105.17</v>
      </c>
      <c r="M656" s="664">
        <v>1</v>
      </c>
      <c r="N656" s="665">
        <v>105.17</v>
      </c>
    </row>
    <row r="657" spans="1:14" ht="14.4" customHeight="1" x14ac:dyDescent="0.3">
      <c r="A657" s="660" t="s">
        <v>577</v>
      </c>
      <c r="B657" s="661" t="s">
        <v>578</v>
      </c>
      <c r="C657" s="662" t="s">
        <v>587</v>
      </c>
      <c r="D657" s="663" t="s">
        <v>3250</v>
      </c>
      <c r="E657" s="662" t="s">
        <v>602</v>
      </c>
      <c r="F657" s="663" t="s">
        <v>3256</v>
      </c>
      <c r="G657" s="662" t="s">
        <v>628</v>
      </c>
      <c r="H657" s="662" t="s">
        <v>2438</v>
      </c>
      <c r="I657" s="662" t="s">
        <v>215</v>
      </c>
      <c r="J657" s="662" t="s">
        <v>2439</v>
      </c>
      <c r="K657" s="662"/>
      <c r="L657" s="664">
        <v>146.11000000000001</v>
      </c>
      <c r="M657" s="664">
        <v>4</v>
      </c>
      <c r="N657" s="665">
        <v>584.44000000000005</v>
      </c>
    </row>
    <row r="658" spans="1:14" ht="14.4" customHeight="1" x14ac:dyDescent="0.3">
      <c r="A658" s="660" t="s">
        <v>577</v>
      </c>
      <c r="B658" s="661" t="s">
        <v>578</v>
      </c>
      <c r="C658" s="662" t="s">
        <v>587</v>
      </c>
      <c r="D658" s="663" t="s">
        <v>3250</v>
      </c>
      <c r="E658" s="662" t="s">
        <v>602</v>
      </c>
      <c r="F658" s="663" t="s">
        <v>3256</v>
      </c>
      <c r="G658" s="662" t="s">
        <v>628</v>
      </c>
      <c r="H658" s="662" t="s">
        <v>2440</v>
      </c>
      <c r="I658" s="662" t="s">
        <v>2441</v>
      </c>
      <c r="J658" s="662" t="s">
        <v>2442</v>
      </c>
      <c r="K658" s="662"/>
      <c r="L658" s="664">
        <v>76.89</v>
      </c>
      <c r="M658" s="664">
        <v>3</v>
      </c>
      <c r="N658" s="665">
        <v>230.67000000000002</v>
      </c>
    </row>
    <row r="659" spans="1:14" ht="14.4" customHeight="1" x14ac:dyDescent="0.3">
      <c r="A659" s="660" t="s">
        <v>577</v>
      </c>
      <c r="B659" s="661" t="s">
        <v>578</v>
      </c>
      <c r="C659" s="662" t="s">
        <v>587</v>
      </c>
      <c r="D659" s="663" t="s">
        <v>3250</v>
      </c>
      <c r="E659" s="662" t="s">
        <v>602</v>
      </c>
      <c r="F659" s="663" t="s">
        <v>3256</v>
      </c>
      <c r="G659" s="662" t="s">
        <v>628</v>
      </c>
      <c r="H659" s="662" t="s">
        <v>1223</v>
      </c>
      <c r="I659" s="662" t="s">
        <v>1224</v>
      </c>
      <c r="J659" s="662" t="s">
        <v>1225</v>
      </c>
      <c r="K659" s="662" t="s">
        <v>1226</v>
      </c>
      <c r="L659" s="664">
        <v>157.69998738571823</v>
      </c>
      <c r="M659" s="664">
        <v>2</v>
      </c>
      <c r="N659" s="665">
        <v>315.39997477143646</v>
      </c>
    </row>
    <row r="660" spans="1:14" ht="14.4" customHeight="1" x14ac:dyDescent="0.3">
      <c r="A660" s="660" t="s">
        <v>577</v>
      </c>
      <c r="B660" s="661" t="s">
        <v>578</v>
      </c>
      <c r="C660" s="662" t="s">
        <v>587</v>
      </c>
      <c r="D660" s="663" t="s">
        <v>3250</v>
      </c>
      <c r="E660" s="662" t="s">
        <v>602</v>
      </c>
      <c r="F660" s="663" t="s">
        <v>3256</v>
      </c>
      <c r="G660" s="662" t="s">
        <v>628</v>
      </c>
      <c r="H660" s="662" t="s">
        <v>2443</v>
      </c>
      <c r="I660" s="662" t="s">
        <v>2444</v>
      </c>
      <c r="J660" s="662" t="s">
        <v>2445</v>
      </c>
      <c r="K660" s="662" t="s">
        <v>2446</v>
      </c>
      <c r="L660" s="664">
        <v>193.55642112190205</v>
      </c>
      <c r="M660" s="664">
        <v>2</v>
      </c>
      <c r="N660" s="665">
        <v>387.1128422438041</v>
      </c>
    </row>
    <row r="661" spans="1:14" ht="14.4" customHeight="1" x14ac:dyDescent="0.3">
      <c r="A661" s="660" t="s">
        <v>577</v>
      </c>
      <c r="B661" s="661" t="s">
        <v>578</v>
      </c>
      <c r="C661" s="662" t="s">
        <v>587</v>
      </c>
      <c r="D661" s="663" t="s">
        <v>3250</v>
      </c>
      <c r="E661" s="662" t="s">
        <v>602</v>
      </c>
      <c r="F661" s="663" t="s">
        <v>3256</v>
      </c>
      <c r="G661" s="662" t="s">
        <v>628</v>
      </c>
      <c r="H661" s="662" t="s">
        <v>2447</v>
      </c>
      <c r="I661" s="662" t="s">
        <v>2448</v>
      </c>
      <c r="J661" s="662" t="s">
        <v>2449</v>
      </c>
      <c r="K661" s="662" t="s">
        <v>2450</v>
      </c>
      <c r="L661" s="664">
        <v>85.1</v>
      </c>
      <c r="M661" s="664">
        <v>1</v>
      </c>
      <c r="N661" s="665">
        <v>85.1</v>
      </c>
    </row>
    <row r="662" spans="1:14" ht="14.4" customHeight="1" x14ac:dyDescent="0.3">
      <c r="A662" s="660" t="s">
        <v>577</v>
      </c>
      <c r="B662" s="661" t="s">
        <v>578</v>
      </c>
      <c r="C662" s="662" t="s">
        <v>587</v>
      </c>
      <c r="D662" s="663" t="s">
        <v>3250</v>
      </c>
      <c r="E662" s="662" t="s">
        <v>602</v>
      </c>
      <c r="F662" s="663" t="s">
        <v>3256</v>
      </c>
      <c r="G662" s="662" t="s">
        <v>628</v>
      </c>
      <c r="H662" s="662" t="s">
        <v>2451</v>
      </c>
      <c r="I662" s="662" t="s">
        <v>2451</v>
      </c>
      <c r="J662" s="662" t="s">
        <v>2452</v>
      </c>
      <c r="K662" s="662" t="s">
        <v>2453</v>
      </c>
      <c r="L662" s="664">
        <v>158.79999999999998</v>
      </c>
      <c r="M662" s="664">
        <v>1</v>
      </c>
      <c r="N662" s="665">
        <v>158.79999999999998</v>
      </c>
    </row>
    <row r="663" spans="1:14" ht="14.4" customHeight="1" x14ac:dyDescent="0.3">
      <c r="A663" s="660" t="s">
        <v>577</v>
      </c>
      <c r="B663" s="661" t="s">
        <v>578</v>
      </c>
      <c r="C663" s="662" t="s">
        <v>587</v>
      </c>
      <c r="D663" s="663" t="s">
        <v>3250</v>
      </c>
      <c r="E663" s="662" t="s">
        <v>602</v>
      </c>
      <c r="F663" s="663" t="s">
        <v>3256</v>
      </c>
      <c r="G663" s="662" t="s">
        <v>628</v>
      </c>
      <c r="H663" s="662" t="s">
        <v>2454</v>
      </c>
      <c r="I663" s="662" t="s">
        <v>2455</v>
      </c>
      <c r="J663" s="662" t="s">
        <v>2456</v>
      </c>
      <c r="K663" s="662" t="s">
        <v>2457</v>
      </c>
      <c r="L663" s="664">
        <v>544.00692307692316</v>
      </c>
      <c r="M663" s="664">
        <v>26</v>
      </c>
      <c r="N663" s="665">
        <v>14144.180000000002</v>
      </c>
    </row>
    <row r="664" spans="1:14" ht="14.4" customHeight="1" x14ac:dyDescent="0.3">
      <c r="A664" s="660" t="s">
        <v>577</v>
      </c>
      <c r="B664" s="661" t="s">
        <v>578</v>
      </c>
      <c r="C664" s="662" t="s">
        <v>587</v>
      </c>
      <c r="D664" s="663" t="s">
        <v>3250</v>
      </c>
      <c r="E664" s="662" t="s">
        <v>602</v>
      </c>
      <c r="F664" s="663" t="s">
        <v>3256</v>
      </c>
      <c r="G664" s="662" t="s">
        <v>628</v>
      </c>
      <c r="H664" s="662" t="s">
        <v>2458</v>
      </c>
      <c r="I664" s="662" t="s">
        <v>2459</v>
      </c>
      <c r="J664" s="662" t="s">
        <v>2460</v>
      </c>
      <c r="K664" s="662" t="s">
        <v>2461</v>
      </c>
      <c r="L664" s="664">
        <v>71.450120535335998</v>
      </c>
      <c r="M664" s="664">
        <v>1</v>
      </c>
      <c r="N664" s="665">
        <v>71.450120535335998</v>
      </c>
    </row>
    <row r="665" spans="1:14" ht="14.4" customHeight="1" x14ac:dyDescent="0.3">
      <c r="A665" s="660" t="s">
        <v>577</v>
      </c>
      <c r="B665" s="661" t="s">
        <v>578</v>
      </c>
      <c r="C665" s="662" t="s">
        <v>587</v>
      </c>
      <c r="D665" s="663" t="s">
        <v>3250</v>
      </c>
      <c r="E665" s="662" t="s">
        <v>602</v>
      </c>
      <c r="F665" s="663" t="s">
        <v>3256</v>
      </c>
      <c r="G665" s="662" t="s">
        <v>628</v>
      </c>
      <c r="H665" s="662" t="s">
        <v>1227</v>
      </c>
      <c r="I665" s="662" t="s">
        <v>1228</v>
      </c>
      <c r="J665" s="662" t="s">
        <v>1182</v>
      </c>
      <c r="K665" s="662" t="s">
        <v>1229</v>
      </c>
      <c r="L665" s="664">
        <v>132.66125</v>
      </c>
      <c r="M665" s="664">
        <v>8</v>
      </c>
      <c r="N665" s="665">
        <v>1061.29</v>
      </c>
    </row>
    <row r="666" spans="1:14" ht="14.4" customHeight="1" x14ac:dyDescent="0.3">
      <c r="A666" s="660" t="s">
        <v>577</v>
      </c>
      <c r="B666" s="661" t="s">
        <v>578</v>
      </c>
      <c r="C666" s="662" t="s">
        <v>587</v>
      </c>
      <c r="D666" s="663" t="s">
        <v>3250</v>
      </c>
      <c r="E666" s="662" t="s">
        <v>602</v>
      </c>
      <c r="F666" s="663" t="s">
        <v>3256</v>
      </c>
      <c r="G666" s="662" t="s">
        <v>628</v>
      </c>
      <c r="H666" s="662" t="s">
        <v>2462</v>
      </c>
      <c r="I666" s="662" t="s">
        <v>2463</v>
      </c>
      <c r="J666" s="662" t="s">
        <v>2464</v>
      </c>
      <c r="K666" s="662" t="s">
        <v>2005</v>
      </c>
      <c r="L666" s="664">
        <v>119.29000000000003</v>
      </c>
      <c r="M666" s="664">
        <v>2</v>
      </c>
      <c r="N666" s="665">
        <v>238.58000000000007</v>
      </c>
    </row>
    <row r="667" spans="1:14" ht="14.4" customHeight="1" x14ac:dyDescent="0.3">
      <c r="A667" s="660" t="s">
        <v>577</v>
      </c>
      <c r="B667" s="661" t="s">
        <v>578</v>
      </c>
      <c r="C667" s="662" t="s">
        <v>587</v>
      </c>
      <c r="D667" s="663" t="s">
        <v>3250</v>
      </c>
      <c r="E667" s="662" t="s">
        <v>602</v>
      </c>
      <c r="F667" s="663" t="s">
        <v>3256</v>
      </c>
      <c r="G667" s="662" t="s">
        <v>628</v>
      </c>
      <c r="H667" s="662" t="s">
        <v>2465</v>
      </c>
      <c r="I667" s="662" t="s">
        <v>2466</v>
      </c>
      <c r="J667" s="662" t="s">
        <v>2467</v>
      </c>
      <c r="K667" s="662" t="s">
        <v>2468</v>
      </c>
      <c r="L667" s="664">
        <v>80.789887235889822</v>
      </c>
      <c r="M667" s="664">
        <v>1</v>
      </c>
      <c r="N667" s="665">
        <v>80.789887235889822</v>
      </c>
    </row>
    <row r="668" spans="1:14" ht="14.4" customHeight="1" x14ac:dyDescent="0.3">
      <c r="A668" s="660" t="s">
        <v>577</v>
      </c>
      <c r="B668" s="661" t="s">
        <v>578</v>
      </c>
      <c r="C668" s="662" t="s">
        <v>587</v>
      </c>
      <c r="D668" s="663" t="s">
        <v>3250</v>
      </c>
      <c r="E668" s="662" t="s">
        <v>602</v>
      </c>
      <c r="F668" s="663" t="s">
        <v>3256</v>
      </c>
      <c r="G668" s="662" t="s">
        <v>628</v>
      </c>
      <c r="H668" s="662" t="s">
        <v>2469</v>
      </c>
      <c r="I668" s="662" t="s">
        <v>2470</v>
      </c>
      <c r="J668" s="662" t="s">
        <v>2471</v>
      </c>
      <c r="K668" s="662" t="s">
        <v>898</v>
      </c>
      <c r="L668" s="664">
        <v>52.92</v>
      </c>
      <c r="M668" s="664">
        <v>10</v>
      </c>
      <c r="N668" s="665">
        <v>529.20000000000005</v>
      </c>
    </row>
    <row r="669" spans="1:14" ht="14.4" customHeight="1" x14ac:dyDescent="0.3">
      <c r="A669" s="660" t="s">
        <v>577</v>
      </c>
      <c r="B669" s="661" t="s">
        <v>578</v>
      </c>
      <c r="C669" s="662" t="s">
        <v>587</v>
      </c>
      <c r="D669" s="663" t="s">
        <v>3250</v>
      </c>
      <c r="E669" s="662" t="s">
        <v>602</v>
      </c>
      <c r="F669" s="663" t="s">
        <v>3256</v>
      </c>
      <c r="G669" s="662" t="s">
        <v>628</v>
      </c>
      <c r="H669" s="662" t="s">
        <v>2472</v>
      </c>
      <c r="I669" s="662" t="s">
        <v>2473</v>
      </c>
      <c r="J669" s="662" t="s">
        <v>2474</v>
      </c>
      <c r="K669" s="662" t="s">
        <v>2475</v>
      </c>
      <c r="L669" s="664">
        <v>198.57</v>
      </c>
      <c r="M669" s="664">
        <v>1</v>
      </c>
      <c r="N669" s="665">
        <v>198.57</v>
      </c>
    </row>
    <row r="670" spans="1:14" ht="14.4" customHeight="1" x14ac:dyDescent="0.3">
      <c r="A670" s="660" t="s">
        <v>577</v>
      </c>
      <c r="B670" s="661" t="s">
        <v>578</v>
      </c>
      <c r="C670" s="662" t="s">
        <v>587</v>
      </c>
      <c r="D670" s="663" t="s">
        <v>3250</v>
      </c>
      <c r="E670" s="662" t="s">
        <v>602</v>
      </c>
      <c r="F670" s="663" t="s">
        <v>3256</v>
      </c>
      <c r="G670" s="662" t="s">
        <v>628</v>
      </c>
      <c r="H670" s="662" t="s">
        <v>1247</v>
      </c>
      <c r="I670" s="662" t="s">
        <v>215</v>
      </c>
      <c r="J670" s="662" t="s">
        <v>1248</v>
      </c>
      <c r="K670" s="662"/>
      <c r="L670" s="664">
        <v>91.577323185917152</v>
      </c>
      <c r="M670" s="664">
        <v>35</v>
      </c>
      <c r="N670" s="665">
        <v>3205.2063115071005</v>
      </c>
    </row>
    <row r="671" spans="1:14" ht="14.4" customHeight="1" x14ac:dyDescent="0.3">
      <c r="A671" s="660" t="s">
        <v>577</v>
      </c>
      <c r="B671" s="661" t="s">
        <v>578</v>
      </c>
      <c r="C671" s="662" t="s">
        <v>587</v>
      </c>
      <c r="D671" s="663" t="s">
        <v>3250</v>
      </c>
      <c r="E671" s="662" t="s">
        <v>602</v>
      </c>
      <c r="F671" s="663" t="s">
        <v>3256</v>
      </c>
      <c r="G671" s="662" t="s">
        <v>628</v>
      </c>
      <c r="H671" s="662" t="s">
        <v>2476</v>
      </c>
      <c r="I671" s="662" t="s">
        <v>215</v>
      </c>
      <c r="J671" s="662" t="s">
        <v>2477</v>
      </c>
      <c r="K671" s="662"/>
      <c r="L671" s="664">
        <v>194.78264615460023</v>
      </c>
      <c r="M671" s="664">
        <v>6</v>
      </c>
      <c r="N671" s="665">
        <v>1168.6958769276014</v>
      </c>
    </row>
    <row r="672" spans="1:14" ht="14.4" customHeight="1" x14ac:dyDescent="0.3">
      <c r="A672" s="660" t="s">
        <v>577</v>
      </c>
      <c r="B672" s="661" t="s">
        <v>578</v>
      </c>
      <c r="C672" s="662" t="s">
        <v>587</v>
      </c>
      <c r="D672" s="663" t="s">
        <v>3250</v>
      </c>
      <c r="E672" s="662" t="s">
        <v>602</v>
      </c>
      <c r="F672" s="663" t="s">
        <v>3256</v>
      </c>
      <c r="G672" s="662" t="s">
        <v>628</v>
      </c>
      <c r="H672" s="662" t="s">
        <v>2478</v>
      </c>
      <c r="I672" s="662" t="s">
        <v>2478</v>
      </c>
      <c r="J672" s="662" t="s">
        <v>2479</v>
      </c>
      <c r="K672" s="662" t="s">
        <v>2480</v>
      </c>
      <c r="L672" s="664">
        <v>48.846666666666671</v>
      </c>
      <c r="M672" s="664">
        <v>3</v>
      </c>
      <c r="N672" s="665">
        <v>146.54000000000002</v>
      </c>
    </row>
    <row r="673" spans="1:14" ht="14.4" customHeight="1" x14ac:dyDescent="0.3">
      <c r="A673" s="660" t="s">
        <v>577</v>
      </c>
      <c r="B673" s="661" t="s">
        <v>578</v>
      </c>
      <c r="C673" s="662" t="s">
        <v>587</v>
      </c>
      <c r="D673" s="663" t="s">
        <v>3250</v>
      </c>
      <c r="E673" s="662" t="s">
        <v>602</v>
      </c>
      <c r="F673" s="663" t="s">
        <v>3256</v>
      </c>
      <c r="G673" s="662" t="s">
        <v>628</v>
      </c>
      <c r="H673" s="662" t="s">
        <v>1249</v>
      </c>
      <c r="I673" s="662" t="s">
        <v>1250</v>
      </c>
      <c r="J673" s="662" t="s">
        <v>1251</v>
      </c>
      <c r="K673" s="662" t="s">
        <v>1252</v>
      </c>
      <c r="L673" s="664">
        <v>2609.68230707978</v>
      </c>
      <c r="M673" s="664">
        <v>19</v>
      </c>
      <c r="N673" s="665">
        <v>49583.963834515816</v>
      </c>
    </row>
    <row r="674" spans="1:14" ht="14.4" customHeight="1" x14ac:dyDescent="0.3">
      <c r="A674" s="660" t="s">
        <v>577</v>
      </c>
      <c r="B674" s="661" t="s">
        <v>578</v>
      </c>
      <c r="C674" s="662" t="s">
        <v>587</v>
      </c>
      <c r="D674" s="663" t="s">
        <v>3250</v>
      </c>
      <c r="E674" s="662" t="s">
        <v>602</v>
      </c>
      <c r="F674" s="663" t="s">
        <v>3256</v>
      </c>
      <c r="G674" s="662" t="s">
        <v>628</v>
      </c>
      <c r="H674" s="662" t="s">
        <v>1253</v>
      </c>
      <c r="I674" s="662" t="s">
        <v>1254</v>
      </c>
      <c r="J674" s="662" t="s">
        <v>1255</v>
      </c>
      <c r="K674" s="662" t="s">
        <v>1256</v>
      </c>
      <c r="L674" s="664">
        <v>361.14249999999998</v>
      </c>
      <c r="M674" s="664">
        <v>8</v>
      </c>
      <c r="N674" s="665">
        <v>2889.14</v>
      </c>
    </row>
    <row r="675" spans="1:14" ht="14.4" customHeight="1" x14ac:dyDescent="0.3">
      <c r="A675" s="660" t="s">
        <v>577</v>
      </c>
      <c r="B675" s="661" t="s">
        <v>578</v>
      </c>
      <c r="C675" s="662" t="s">
        <v>587</v>
      </c>
      <c r="D675" s="663" t="s">
        <v>3250</v>
      </c>
      <c r="E675" s="662" t="s">
        <v>602</v>
      </c>
      <c r="F675" s="663" t="s">
        <v>3256</v>
      </c>
      <c r="G675" s="662" t="s">
        <v>628</v>
      </c>
      <c r="H675" s="662" t="s">
        <v>2481</v>
      </c>
      <c r="I675" s="662" t="s">
        <v>2482</v>
      </c>
      <c r="J675" s="662" t="s">
        <v>2483</v>
      </c>
      <c r="K675" s="662" t="s">
        <v>2484</v>
      </c>
      <c r="L675" s="664">
        <v>228.15500000000003</v>
      </c>
      <c r="M675" s="664">
        <v>2</v>
      </c>
      <c r="N675" s="665">
        <v>456.31000000000006</v>
      </c>
    </row>
    <row r="676" spans="1:14" ht="14.4" customHeight="1" x14ac:dyDescent="0.3">
      <c r="A676" s="660" t="s">
        <v>577</v>
      </c>
      <c r="B676" s="661" t="s">
        <v>578</v>
      </c>
      <c r="C676" s="662" t="s">
        <v>587</v>
      </c>
      <c r="D676" s="663" t="s">
        <v>3250</v>
      </c>
      <c r="E676" s="662" t="s">
        <v>602</v>
      </c>
      <c r="F676" s="663" t="s">
        <v>3256</v>
      </c>
      <c r="G676" s="662" t="s">
        <v>628</v>
      </c>
      <c r="H676" s="662" t="s">
        <v>2485</v>
      </c>
      <c r="I676" s="662" t="s">
        <v>2486</v>
      </c>
      <c r="J676" s="662" t="s">
        <v>2487</v>
      </c>
      <c r="K676" s="662" t="s">
        <v>2488</v>
      </c>
      <c r="L676" s="664">
        <v>175.95</v>
      </c>
      <c r="M676" s="664">
        <v>1</v>
      </c>
      <c r="N676" s="665">
        <v>175.95</v>
      </c>
    </row>
    <row r="677" spans="1:14" ht="14.4" customHeight="1" x14ac:dyDescent="0.3">
      <c r="A677" s="660" t="s">
        <v>577</v>
      </c>
      <c r="B677" s="661" t="s">
        <v>578</v>
      </c>
      <c r="C677" s="662" t="s">
        <v>587</v>
      </c>
      <c r="D677" s="663" t="s">
        <v>3250</v>
      </c>
      <c r="E677" s="662" t="s">
        <v>602</v>
      </c>
      <c r="F677" s="663" t="s">
        <v>3256</v>
      </c>
      <c r="G677" s="662" t="s">
        <v>628</v>
      </c>
      <c r="H677" s="662" t="s">
        <v>2489</v>
      </c>
      <c r="I677" s="662" t="s">
        <v>2490</v>
      </c>
      <c r="J677" s="662" t="s">
        <v>2491</v>
      </c>
      <c r="K677" s="662" t="s">
        <v>2492</v>
      </c>
      <c r="L677" s="664">
        <v>57.939658790703362</v>
      </c>
      <c r="M677" s="664">
        <v>2</v>
      </c>
      <c r="N677" s="665">
        <v>115.87931758140672</v>
      </c>
    </row>
    <row r="678" spans="1:14" ht="14.4" customHeight="1" x14ac:dyDescent="0.3">
      <c r="A678" s="660" t="s">
        <v>577</v>
      </c>
      <c r="B678" s="661" t="s">
        <v>578</v>
      </c>
      <c r="C678" s="662" t="s">
        <v>587</v>
      </c>
      <c r="D678" s="663" t="s">
        <v>3250</v>
      </c>
      <c r="E678" s="662" t="s">
        <v>602</v>
      </c>
      <c r="F678" s="663" t="s">
        <v>3256</v>
      </c>
      <c r="G678" s="662" t="s">
        <v>628</v>
      </c>
      <c r="H678" s="662" t="s">
        <v>2493</v>
      </c>
      <c r="I678" s="662" t="s">
        <v>2494</v>
      </c>
      <c r="J678" s="662" t="s">
        <v>2495</v>
      </c>
      <c r="K678" s="662" t="s">
        <v>1129</v>
      </c>
      <c r="L678" s="664">
        <v>139.97999999999999</v>
      </c>
      <c r="M678" s="664">
        <v>1</v>
      </c>
      <c r="N678" s="665">
        <v>139.97999999999999</v>
      </c>
    </row>
    <row r="679" spans="1:14" ht="14.4" customHeight="1" x14ac:dyDescent="0.3">
      <c r="A679" s="660" t="s">
        <v>577</v>
      </c>
      <c r="B679" s="661" t="s">
        <v>578</v>
      </c>
      <c r="C679" s="662" t="s">
        <v>587</v>
      </c>
      <c r="D679" s="663" t="s">
        <v>3250</v>
      </c>
      <c r="E679" s="662" t="s">
        <v>602</v>
      </c>
      <c r="F679" s="663" t="s">
        <v>3256</v>
      </c>
      <c r="G679" s="662" t="s">
        <v>628</v>
      </c>
      <c r="H679" s="662" t="s">
        <v>2496</v>
      </c>
      <c r="I679" s="662" t="s">
        <v>2497</v>
      </c>
      <c r="J679" s="662" t="s">
        <v>2341</v>
      </c>
      <c r="K679" s="662" t="s">
        <v>2498</v>
      </c>
      <c r="L679" s="664">
        <v>135.10968286419799</v>
      </c>
      <c r="M679" s="664">
        <v>1</v>
      </c>
      <c r="N679" s="665">
        <v>135.10968286419799</v>
      </c>
    </row>
    <row r="680" spans="1:14" ht="14.4" customHeight="1" x14ac:dyDescent="0.3">
      <c r="A680" s="660" t="s">
        <v>577</v>
      </c>
      <c r="B680" s="661" t="s">
        <v>578</v>
      </c>
      <c r="C680" s="662" t="s">
        <v>587</v>
      </c>
      <c r="D680" s="663" t="s">
        <v>3250</v>
      </c>
      <c r="E680" s="662" t="s">
        <v>602</v>
      </c>
      <c r="F680" s="663" t="s">
        <v>3256</v>
      </c>
      <c r="G680" s="662" t="s">
        <v>628</v>
      </c>
      <c r="H680" s="662" t="s">
        <v>1261</v>
      </c>
      <c r="I680" s="662" t="s">
        <v>1262</v>
      </c>
      <c r="J680" s="662" t="s">
        <v>1263</v>
      </c>
      <c r="K680" s="662" t="s">
        <v>1264</v>
      </c>
      <c r="L680" s="664">
        <v>631.38932088713557</v>
      </c>
      <c r="M680" s="664">
        <v>1.0069545999999998</v>
      </c>
      <c r="N680" s="665">
        <v>635.78038105817711</v>
      </c>
    </row>
    <row r="681" spans="1:14" ht="14.4" customHeight="1" x14ac:dyDescent="0.3">
      <c r="A681" s="660" t="s">
        <v>577</v>
      </c>
      <c r="B681" s="661" t="s">
        <v>578</v>
      </c>
      <c r="C681" s="662" t="s">
        <v>587</v>
      </c>
      <c r="D681" s="663" t="s">
        <v>3250</v>
      </c>
      <c r="E681" s="662" t="s">
        <v>602</v>
      </c>
      <c r="F681" s="663" t="s">
        <v>3256</v>
      </c>
      <c r="G681" s="662" t="s">
        <v>628</v>
      </c>
      <c r="H681" s="662" t="s">
        <v>1265</v>
      </c>
      <c r="I681" s="662" t="s">
        <v>1266</v>
      </c>
      <c r="J681" s="662" t="s">
        <v>1267</v>
      </c>
      <c r="K681" s="662" t="s">
        <v>1268</v>
      </c>
      <c r="L681" s="664">
        <v>152.86733814459157</v>
      </c>
      <c r="M681" s="664">
        <v>3.1059999999999999</v>
      </c>
      <c r="N681" s="665">
        <v>474.80595227710137</v>
      </c>
    </row>
    <row r="682" spans="1:14" ht="14.4" customHeight="1" x14ac:dyDescent="0.3">
      <c r="A682" s="660" t="s">
        <v>577</v>
      </c>
      <c r="B682" s="661" t="s">
        <v>578</v>
      </c>
      <c r="C682" s="662" t="s">
        <v>587</v>
      </c>
      <c r="D682" s="663" t="s">
        <v>3250</v>
      </c>
      <c r="E682" s="662" t="s">
        <v>602</v>
      </c>
      <c r="F682" s="663" t="s">
        <v>3256</v>
      </c>
      <c r="G682" s="662" t="s">
        <v>628</v>
      </c>
      <c r="H682" s="662" t="s">
        <v>1269</v>
      </c>
      <c r="I682" s="662" t="s">
        <v>1270</v>
      </c>
      <c r="J682" s="662" t="s">
        <v>1271</v>
      </c>
      <c r="K682" s="662" t="s">
        <v>1272</v>
      </c>
      <c r="L682" s="664">
        <v>316.47648946767265</v>
      </c>
      <c r="M682" s="664">
        <v>3.7842636999999999</v>
      </c>
      <c r="N682" s="665">
        <v>1197.6304909959458</v>
      </c>
    </row>
    <row r="683" spans="1:14" ht="14.4" customHeight="1" x14ac:dyDescent="0.3">
      <c r="A683" s="660" t="s">
        <v>577</v>
      </c>
      <c r="B683" s="661" t="s">
        <v>578</v>
      </c>
      <c r="C683" s="662" t="s">
        <v>587</v>
      </c>
      <c r="D683" s="663" t="s">
        <v>3250</v>
      </c>
      <c r="E683" s="662" t="s">
        <v>602</v>
      </c>
      <c r="F683" s="663" t="s">
        <v>3256</v>
      </c>
      <c r="G683" s="662" t="s">
        <v>628</v>
      </c>
      <c r="H683" s="662" t="s">
        <v>1273</v>
      </c>
      <c r="I683" s="662" t="s">
        <v>1274</v>
      </c>
      <c r="J683" s="662" t="s">
        <v>1275</v>
      </c>
      <c r="K683" s="662" t="s">
        <v>1276</v>
      </c>
      <c r="L683" s="664">
        <v>71.881363636363645</v>
      </c>
      <c r="M683" s="664">
        <v>22</v>
      </c>
      <c r="N683" s="665">
        <v>1581.39</v>
      </c>
    </row>
    <row r="684" spans="1:14" ht="14.4" customHeight="1" x14ac:dyDescent="0.3">
      <c r="A684" s="660" t="s">
        <v>577</v>
      </c>
      <c r="B684" s="661" t="s">
        <v>578</v>
      </c>
      <c r="C684" s="662" t="s">
        <v>587</v>
      </c>
      <c r="D684" s="663" t="s">
        <v>3250</v>
      </c>
      <c r="E684" s="662" t="s">
        <v>602</v>
      </c>
      <c r="F684" s="663" t="s">
        <v>3256</v>
      </c>
      <c r="G684" s="662" t="s">
        <v>628</v>
      </c>
      <c r="H684" s="662" t="s">
        <v>2499</v>
      </c>
      <c r="I684" s="662" t="s">
        <v>2500</v>
      </c>
      <c r="J684" s="662" t="s">
        <v>2501</v>
      </c>
      <c r="K684" s="662" t="s">
        <v>2502</v>
      </c>
      <c r="L684" s="664">
        <v>52.590000000000011</v>
      </c>
      <c r="M684" s="664">
        <v>2</v>
      </c>
      <c r="N684" s="665">
        <v>105.18000000000002</v>
      </c>
    </row>
    <row r="685" spans="1:14" ht="14.4" customHeight="1" x14ac:dyDescent="0.3">
      <c r="A685" s="660" t="s">
        <v>577</v>
      </c>
      <c r="B685" s="661" t="s">
        <v>578</v>
      </c>
      <c r="C685" s="662" t="s">
        <v>587</v>
      </c>
      <c r="D685" s="663" t="s">
        <v>3250</v>
      </c>
      <c r="E685" s="662" t="s">
        <v>602</v>
      </c>
      <c r="F685" s="663" t="s">
        <v>3256</v>
      </c>
      <c r="G685" s="662" t="s">
        <v>628</v>
      </c>
      <c r="H685" s="662" t="s">
        <v>2503</v>
      </c>
      <c r="I685" s="662" t="s">
        <v>2504</v>
      </c>
      <c r="J685" s="662" t="s">
        <v>2505</v>
      </c>
      <c r="K685" s="662" t="s">
        <v>2506</v>
      </c>
      <c r="L685" s="664">
        <v>112.73999999999997</v>
      </c>
      <c r="M685" s="664">
        <v>1</v>
      </c>
      <c r="N685" s="665">
        <v>112.73999999999997</v>
      </c>
    </row>
    <row r="686" spans="1:14" ht="14.4" customHeight="1" x14ac:dyDescent="0.3">
      <c r="A686" s="660" t="s">
        <v>577</v>
      </c>
      <c r="B686" s="661" t="s">
        <v>578</v>
      </c>
      <c r="C686" s="662" t="s">
        <v>587</v>
      </c>
      <c r="D686" s="663" t="s">
        <v>3250</v>
      </c>
      <c r="E686" s="662" t="s">
        <v>602</v>
      </c>
      <c r="F686" s="663" t="s">
        <v>3256</v>
      </c>
      <c r="G686" s="662" t="s">
        <v>628</v>
      </c>
      <c r="H686" s="662" t="s">
        <v>2507</v>
      </c>
      <c r="I686" s="662" t="s">
        <v>2508</v>
      </c>
      <c r="J686" s="662" t="s">
        <v>2509</v>
      </c>
      <c r="K686" s="662" t="s">
        <v>2510</v>
      </c>
      <c r="L686" s="664">
        <v>357.78</v>
      </c>
      <c r="M686" s="664">
        <v>2</v>
      </c>
      <c r="N686" s="665">
        <v>715.56</v>
      </c>
    </row>
    <row r="687" spans="1:14" ht="14.4" customHeight="1" x14ac:dyDescent="0.3">
      <c r="A687" s="660" t="s">
        <v>577</v>
      </c>
      <c r="B687" s="661" t="s">
        <v>578</v>
      </c>
      <c r="C687" s="662" t="s">
        <v>587</v>
      </c>
      <c r="D687" s="663" t="s">
        <v>3250</v>
      </c>
      <c r="E687" s="662" t="s">
        <v>602</v>
      </c>
      <c r="F687" s="663" t="s">
        <v>3256</v>
      </c>
      <c r="G687" s="662" t="s">
        <v>628</v>
      </c>
      <c r="H687" s="662" t="s">
        <v>2511</v>
      </c>
      <c r="I687" s="662" t="s">
        <v>2511</v>
      </c>
      <c r="J687" s="662" t="s">
        <v>2512</v>
      </c>
      <c r="K687" s="662" t="s">
        <v>2409</v>
      </c>
      <c r="L687" s="664">
        <v>334.78</v>
      </c>
      <c r="M687" s="664">
        <v>3</v>
      </c>
      <c r="N687" s="665">
        <v>1004.3399999999999</v>
      </c>
    </row>
    <row r="688" spans="1:14" ht="14.4" customHeight="1" x14ac:dyDescent="0.3">
      <c r="A688" s="660" t="s">
        <v>577</v>
      </c>
      <c r="B688" s="661" t="s">
        <v>578</v>
      </c>
      <c r="C688" s="662" t="s">
        <v>587</v>
      </c>
      <c r="D688" s="663" t="s">
        <v>3250</v>
      </c>
      <c r="E688" s="662" t="s">
        <v>602</v>
      </c>
      <c r="F688" s="663" t="s">
        <v>3256</v>
      </c>
      <c r="G688" s="662" t="s">
        <v>628</v>
      </c>
      <c r="H688" s="662" t="s">
        <v>1296</v>
      </c>
      <c r="I688" s="662" t="s">
        <v>1297</v>
      </c>
      <c r="J688" s="662" t="s">
        <v>1298</v>
      </c>
      <c r="K688" s="662" t="s">
        <v>1299</v>
      </c>
      <c r="L688" s="664">
        <v>792.06666666666695</v>
      </c>
      <c r="M688" s="664">
        <v>3</v>
      </c>
      <c r="N688" s="665">
        <v>2376.2000000000007</v>
      </c>
    </row>
    <row r="689" spans="1:14" ht="14.4" customHeight="1" x14ac:dyDescent="0.3">
      <c r="A689" s="660" t="s">
        <v>577</v>
      </c>
      <c r="B689" s="661" t="s">
        <v>578</v>
      </c>
      <c r="C689" s="662" t="s">
        <v>587</v>
      </c>
      <c r="D689" s="663" t="s">
        <v>3250</v>
      </c>
      <c r="E689" s="662" t="s">
        <v>602</v>
      </c>
      <c r="F689" s="663" t="s">
        <v>3256</v>
      </c>
      <c r="G689" s="662" t="s">
        <v>628</v>
      </c>
      <c r="H689" s="662" t="s">
        <v>2513</v>
      </c>
      <c r="I689" s="662" t="s">
        <v>2514</v>
      </c>
      <c r="J689" s="662" t="s">
        <v>2515</v>
      </c>
      <c r="K689" s="662" t="s">
        <v>2516</v>
      </c>
      <c r="L689" s="664">
        <v>1195.1833090301361</v>
      </c>
      <c r="M689" s="664">
        <v>6</v>
      </c>
      <c r="N689" s="665">
        <v>7171.0998541808167</v>
      </c>
    </row>
    <row r="690" spans="1:14" ht="14.4" customHeight="1" x14ac:dyDescent="0.3">
      <c r="A690" s="660" t="s">
        <v>577</v>
      </c>
      <c r="B690" s="661" t="s">
        <v>578</v>
      </c>
      <c r="C690" s="662" t="s">
        <v>587</v>
      </c>
      <c r="D690" s="663" t="s">
        <v>3250</v>
      </c>
      <c r="E690" s="662" t="s">
        <v>602</v>
      </c>
      <c r="F690" s="663" t="s">
        <v>3256</v>
      </c>
      <c r="G690" s="662" t="s">
        <v>628</v>
      </c>
      <c r="H690" s="662" t="s">
        <v>1306</v>
      </c>
      <c r="I690" s="662" t="s">
        <v>1306</v>
      </c>
      <c r="J690" s="662" t="s">
        <v>1307</v>
      </c>
      <c r="K690" s="662" t="s">
        <v>1308</v>
      </c>
      <c r="L690" s="664">
        <v>602.69284148253439</v>
      </c>
      <c r="M690" s="664">
        <v>22.0541093</v>
      </c>
      <c r="N690" s="665">
        <v>13291.853800383387</v>
      </c>
    </row>
    <row r="691" spans="1:14" ht="14.4" customHeight="1" x14ac:dyDescent="0.3">
      <c r="A691" s="660" t="s">
        <v>577</v>
      </c>
      <c r="B691" s="661" t="s">
        <v>578</v>
      </c>
      <c r="C691" s="662" t="s">
        <v>587</v>
      </c>
      <c r="D691" s="663" t="s">
        <v>3250</v>
      </c>
      <c r="E691" s="662" t="s">
        <v>602</v>
      </c>
      <c r="F691" s="663" t="s">
        <v>3256</v>
      </c>
      <c r="G691" s="662" t="s">
        <v>628</v>
      </c>
      <c r="H691" s="662" t="s">
        <v>2517</v>
      </c>
      <c r="I691" s="662" t="s">
        <v>2518</v>
      </c>
      <c r="J691" s="662" t="s">
        <v>2519</v>
      </c>
      <c r="K691" s="662" t="s">
        <v>2520</v>
      </c>
      <c r="L691" s="664">
        <v>135.83000000000001</v>
      </c>
      <c r="M691" s="664">
        <v>1</v>
      </c>
      <c r="N691" s="665">
        <v>135.83000000000001</v>
      </c>
    </row>
    <row r="692" spans="1:14" ht="14.4" customHeight="1" x14ac:dyDescent="0.3">
      <c r="A692" s="660" t="s">
        <v>577</v>
      </c>
      <c r="B692" s="661" t="s">
        <v>578</v>
      </c>
      <c r="C692" s="662" t="s">
        <v>587</v>
      </c>
      <c r="D692" s="663" t="s">
        <v>3250</v>
      </c>
      <c r="E692" s="662" t="s">
        <v>602</v>
      </c>
      <c r="F692" s="663" t="s">
        <v>3256</v>
      </c>
      <c r="G692" s="662" t="s">
        <v>628</v>
      </c>
      <c r="H692" s="662" t="s">
        <v>2521</v>
      </c>
      <c r="I692" s="662" t="s">
        <v>215</v>
      </c>
      <c r="J692" s="662" t="s">
        <v>2522</v>
      </c>
      <c r="K692" s="662"/>
      <c r="L692" s="664">
        <v>125.77999999999996</v>
      </c>
      <c r="M692" s="664">
        <v>1</v>
      </c>
      <c r="N692" s="665">
        <v>125.77999999999996</v>
      </c>
    </row>
    <row r="693" spans="1:14" ht="14.4" customHeight="1" x14ac:dyDescent="0.3">
      <c r="A693" s="660" t="s">
        <v>577</v>
      </c>
      <c r="B693" s="661" t="s">
        <v>578</v>
      </c>
      <c r="C693" s="662" t="s">
        <v>587</v>
      </c>
      <c r="D693" s="663" t="s">
        <v>3250</v>
      </c>
      <c r="E693" s="662" t="s">
        <v>602</v>
      </c>
      <c r="F693" s="663" t="s">
        <v>3256</v>
      </c>
      <c r="G693" s="662" t="s">
        <v>628</v>
      </c>
      <c r="H693" s="662" t="s">
        <v>2523</v>
      </c>
      <c r="I693" s="662" t="s">
        <v>215</v>
      </c>
      <c r="J693" s="662" t="s">
        <v>2524</v>
      </c>
      <c r="K693" s="662"/>
      <c r="L693" s="664">
        <v>109.53482337177434</v>
      </c>
      <c r="M693" s="664">
        <v>7</v>
      </c>
      <c r="N693" s="665">
        <v>766.74376360242036</v>
      </c>
    </row>
    <row r="694" spans="1:14" ht="14.4" customHeight="1" x14ac:dyDescent="0.3">
      <c r="A694" s="660" t="s">
        <v>577</v>
      </c>
      <c r="B694" s="661" t="s">
        <v>578</v>
      </c>
      <c r="C694" s="662" t="s">
        <v>587</v>
      </c>
      <c r="D694" s="663" t="s">
        <v>3250</v>
      </c>
      <c r="E694" s="662" t="s">
        <v>602</v>
      </c>
      <c r="F694" s="663" t="s">
        <v>3256</v>
      </c>
      <c r="G694" s="662" t="s">
        <v>628</v>
      </c>
      <c r="H694" s="662" t="s">
        <v>2525</v>
      </c>
      <c r="I694" s="662" t="s">
        <v>1310</v>
      </c>
      <c r="J694" s="662" t="s">
        <v>2526</v>
      </c>
      <c r="K694" s="662"/>
      <c r="L694" s="664">
        <v>2.6225404876947773</v>
      </c>
      <c r="M694" s="664">
        <v>81</v>
      </c>
      <c r="N694" s="665">
        <v>212.42577950327697</v>
      </c>
    </row>
    <row r="695" spans="1:14" ht="14.4" customHeight="1" x14ac:dyDescent="0.3">
      <c r="A695" s="660" t="s">
        <v>577</v>
      </c>
      <c r="B695" s="661" t="s">
        <v>578</v>
      </c>
      <c r="C695" s="662" t="s">
        <v>587</v>
      </c>
      <c r="D695" s="663" t="s">
        <v>3250</v>
      </c>
      <c r="E695" s="662" t="s">
        <v>602</v>
      </c>
      <c r="F695" s="663" t="s">
        <v>3256</v>
      </c>
      <c r="G695" s="662" t="s">
        <v>628</v>
      </c>
      <c r="H695" s="662" t="s">
        <v>1309</v>
      </c>
      <c r="I695" s="662" t="s">
        <v>1310</v>
      </c>
      <c r="J695" s="662" t="s">
        <v>1311</v>
      </c>
      <c r="K695" s="662"/>
      <c r="L695" s="664">
        <v>3.7339184173459876</v>
      </c>
      <c r="M695" s="664">
        <v>18</v>
      </c>
      <c r="N695" s="665">
        <v>67.210531512227774</v>
      </c>
    </row>
    <row r="696" spans="1:14" ht="14.4" customHeight="1" x14ac:dyDescent="0.3">
      <c r="A696" s="660" t="s">
        <v>577</v>
      </c>
      <c r="B696" s="661" t="s">
        <v>578</v>
      </c>
      <c r="C696" s="662" t="s">
        <v>587</v>
      </c>
      <c r="D696" s="663" t="s">
        <v>3250</v>
      </c>
      <c r="E696" s="662" t="s">
        <v>602</v>
      </c>
      <c r="F696" s="663" t="s">
        <v>3256</v>
      </c>
      <c r="G696" s="662" t="s">
        <v>628</v>
      </c>
      <c r="H696" s="662" t="s">
        <v>2527</v>
      </c>
      <c r="I696" s="662" t="s">
        <v>2528</v>
      </c>
      <c r="J696" s="662" t="s">
        <v>2529</v>
      </c>
      <c r="K696" s="662" t="s">
        <v>2530</v>
      </c>
      <c r="L696" s="664">
        <v>72.300001342570766</v>
      </c>
      <c r="M696" s="664">
        <v>2</v>
      </c>
      <c r="N696" s="665">
        <v>144.60000268514153</v>
      </c>
    </row>
    <row r="697" spans="1:14" ht="14.4" customHeight="1" x14ac:dyDescent="0.3">
      <c r="A697" s="660" t="s">
        <v>577</v>
      </c>
      <c r="B697" s="661" t="s">
        <v>578</v>
      </c>
      <c r="C697" s="662" t="s">
        <v>587</v>
      </c>
      <c r="D697" s="663" t="s">
        <v>3250</v>
      </c>
      <c r="E697" s="662" t="s">
        <v>602</v>
      </c>
      <c r="F697" s="663" t="s">
        <v>3256</v>
      </c>
      <c r="G697" s="662" t="s">
        <v>628</v>
      </c>
      <c r="H697" s="662" t="s">
        <v>2531</v>
      </c>
      <c r="I697" s="662" t="s">
        <v>2532</v>
      </c>
      <c r="J697" s="662" t="s">
        <v>2405</v>
      </c>
      <c r="K697" s="662" t="s">
        <v>739</v>
      </c>
      <c r="L697" s="664">
        <v>201.3</v>
      </c>
      <c r="M697" s="664">
        <v>8</v>
      </c>
      <c r="N697" s="665">
        <v>1610.4</v>
      </c>
    </row>
    <row r="698" spans="1:14" ht="14.4" customHeight="1" x14ac:dyDescent="0.3">
      <c r="A698" s="660" t="s">
        <v>577</v>
      </c>
      <c r="B698" s="661" t="s">
        <v>578</v>
      </c>
      <c r="C698" s="662" t="s">
        <v>587</v>
      </c>
      <c r="D698" s="663" t="s">
        <v>3250</v>
      </c>
      <c r="E698" s="662" t="s">
        <v>602</v>
      </c>
      <c r="F698" s="663" t="s">
        <v>3256</v>
      </c>
      <c r="G698" s="662" t="s">
        <v>628</v>
      </c>
      <c r="H698" s="662" t="s">
        <v>1316</v>
      </c>
      <c r="I698" s="662" t="s">
        <v>1317</v>
      </c>
      <c r="J698" s="662" t="s">
        <v>1318</v>
      </c>
      <c r="K698" s="662" t="s">
        <v>1319</v>
      </c>
      <c r="L698" s="664">
        <v>69.144354419721623</v>
      </c>
      <c r="M698" s="664">
        <v>16</v>
      </c>
      <c r="N698" s="665">
        <v>1106.309670715546</v>
      </c>
    </row>
    <row r="699" spans="1:14" ht="14.4" customHeight="1" x14ac:dyDescent="0.3">
      <c r="A699" s="660" t="s">
        <v>577</v>
      </c>
      <c r="B699" s="661" t="s">
        <v>578</v>
      </c>
      <c r="C699" s="662" t="s">
        <v>587</v>
      </c>
      <c r="D699" s="663" t="s">
        <v>3250</v>
      </c>
      <c r="E699" s="662" t="s">
        <v>602</v>
      </c>
      <c r="F699" s="663" t="s">
        <v>3256</v>
      </c>
      <c r="G699" s="662" t="s">
        <v>628</v>
      </c>
      <c r="H699" s="662" t="s">
        <v>1320</v>
      </c>
      <c r="I699" s="662" t="s">
        <v>1321</v>
      </c>
      <c r="J699" s="662" t="s">
        <v>1322</v>
      </c>
      <c r="K699" s="662" t="s">
        <v>1323</v>
      </c>
      <c r="L699" s="664">
        <v>87.525875295629845</v>
      </c>
      <c r="M699" s="664">
        <v>5</v>
      </c>
      <c r="N699" s="665">
        <v>437.6293764781492</v>
      </c>
    </row>
    <row r="700" spans="1:14" ht="14.4" customHeight="1" x14ac:dyDescent="0.3">
      <c r="A700" s="660" t="s">
        <v>577</v>
      </c>
      <c r="B700" s="661" t="s">
        <v>578</v>
      </c>
      <c r="C700" s="662" t="s">
        <v>587</v>
      </c>
      <c r="D700" s="663" t="s">
        <v>3250</v>
      </c>
      <c r="E700" s="662" t="s">
        <v>602</v>
      </c>
      <c r="F700" s="663" t="s">
        <v>3256</v>
      </c>
      <c r="G700" s="662" t="s">
        <v>628</v>
      </c>
      <c r="H700" s="662" t="s">
        <v>2533</v>
      </c>
      <c r="I700" s="662" t="s">
        <v>2534</v>
      </c>
      <c r="J700" s="662" t="s">
        <v>2535</v>
      </c>
      <c r="K700" s="662" t="s">
        <v>2536</v>
      </c>
      <c r="L700" s="664">
        <v>3507.8330357860082</v>
      </c>
      <c r="M700" s="664">
        <v>2</v>
      </c>
      <c r="N700" s="665">
        <v>7015.6660715720163</v>
      </c>
    </row>
    <row r="701" spans="1:14" ht="14.4" customHeight="1" x14ac:dyDescent="0.3">
      <c r="A701" s="660" t="s">
        <v>577</v>
      </c>
      <c r="B701" s="661" t="s">
        <v>578</v>
      </c>
      <c r="C701" s="662" t="s">
        <v>587</v>
      </c>
      <c r="D701" s="663" t="s">
        <v>3250</v>
      </c>
      <c r="E701" s="662" t="s">
        <v>602</v>
      </c>
      <c r="F701" s="663" t="s">
        <v>3256</v>
      </c>
      <c r="G701" s="662" t="s">
        <v>628</v>
      </c>
      <c r="H701" s="662" t="s">
        <v>1328</v>
      </c>
      <c r="I701" s="662" t="s">
        <v>1329</v>
      </c>
      <c r="J701" s="662" t="s">
        <v>1330</v>
      </c>
      <c r="K701" s="662" t="s">
        <v>1331</v>
      </c>
      <c r="L701" s="664">
        <v>33.94986671205131</v>
      </c>
      <c r="M701" s="664">
        <v>3</v>
      </c>
      <c r="N701" s="665">
        <v>101.84960013615394</v>
      </c>
    </row>
    <row r="702" spans="1:14" ht="14.4" customHeight="1" x14ac:dyDescent="0.3">
      <c r="A702" s="660" t="s">
        <v>577</v>
      </c>
      <c r="B702" s="661" t="s">
        <v>578</v>
      </c>
      <c r="C702" s="662" t="s">
        <v>587</v>
      </c>
      <c r="D702" s="663" t="s">
        <v>3250</v>
      </c>
      <c r="E702" s="662" t="s">
        <v>602</v>
      </c>
      <c r="F702" s="663" t="s">
        <v>3256</v>
      </c>
      <c r="G702" s="662" t="s">
        <v>628</v>
      </c>
      <c r="H702" s="662" t="s">
        <v>1332</v>
      </c>
      <c r="I702" s="662" t="s">
        <v>1333</v>
      </c>
      <c r="J702" s="662" t="s">
        <v>1334</v>
      </c>
      <c r="K702" s="662" t="s">
        <v>1335</v>
      </c>
      <c r="L702" s="664">
        <v>43.98966517645546</v>
      </c>
      <c r="M702" s="664">
        <v>1</v>
      </c>
      <c r="N702" s="665">
        <v>43.98966517645546</v>
      </c>
    </row>
    <row r="703" spans="1:14" ht="14.4" customHeight="1" x14ac:dyDescent="0.3">
      <c r="A703" s="660" t="s">
        <v>577</v>
      </c>
      <c r="B703" s="661" t="s">
        <v>578</v>
      </c>
      <c r="C703" s="662" t="s">
        <v>587</v>
      </c>
      <c r="D703" s="663" t="s">
        <v>3250</v>
      </c>
      <c r="E703" s="662" t="s">
        <v>602</v>
      </c>
      <c r="F703" s="663" t="s">
        <v>3256</v>
      </c>
      <c r="G703" s="662" t="s">
        <v>628</v>
      </c>
      <c r="H703" s="662" t="s">
        <v>2537</v>
      </c>
      <c r="I703" s="662" t="s">
        <v>215</v>
      </c>
      <c r="J703" s="662" t="s">
        <v>2538</v>
      </c>
      <c r="K703" s="662"/>
      <c r="L703" s="664">
        <v>57.536666666666633</v>
      </c>
      <c r="M703" s="664">
        <v>3</v>
      </c>
      <c r="N703" s="665">
        <v>172.6099999999999</v>
      </c>
    </row>
    <row r="704" spans="1:14" ht="14.4" customHeight="1" x14ac:dyDescent="0.3">
      <c r="A704" s="660" t="s">
        <v>577</v>
      </c>
      <c r="B704" s="661" t="s">
        <v>578</v>
      </c>
      <c r="C704" s="662" t="s">
        <v>587</v>
      </c>
      <c r="D704" s="663" t="s">
        <v>3250</v>
      </c>
      <c r="E704" s="662" t="s">
        <v>602</v>
      </c>
      <c r="F704" s="663" t="s">
        <v>3256</v>
      </c>
      <c r="G704" s="662" t="s">
        <v>628</v>
      </c>
      <c r="H704" s="662" t="s">
        <v>1336</v>
      </c>
      <c r="I704" s="662" t="s">
        <v>1337</v>
      </c>
      <c r="J704" s="662" t="s">
        <v>1338</v>
      </c>
      <c r="K704" s="662" t="s">
        <v>1339</v>
      </c>
      <c r="L704" s="664">
        <v>54.560036815614922</v>
      </c>
      <c r="M704" s="664">
        <v>3</v>
      </c>
      <c r="N704" s="665">
        <v>163.68011044684476</v>
      </c>
    </row>
    <row r="705" spans="1:14" ht="14.4" customHeight="1" x14ac:dyDescent="0.3">
      <c r="A705" s="660" t="s">
        <v>577</v>
      </c>
      <c r="B705" s="661" t="s">
        <v>578</v>
      </c>
      <c r="C705" s="662" t="s">
        <v>587</v>
      </c>
      <c r="D705" s="663" t="s">
        <v>3250</v>
      </c>
      <c r="E705" s="662" t="s">
        <v>602</v>
      </c>
      <c r="F705" s="663" t="s">
        <v>3256</v>
      </c>
      <c r="G705" s="662" t="s">
        <v>628</v>
      </c>
      <c r="H705" s="662" t="s">
        <v>2539</v>
      </c>
      <c r="I705" s="662" t="s">
        <v>2540</v>
      </c>
      <c r="J705" s="662" t="s">
        <v>2541</v>
      </c>
      <c r="K705" s="662" t="s">
        <v>2542</v>
      </c>
      <c r="L705" s="664">
        <v>75.689264638792977</v>
      </c>
      <c r="M705" s="664">
        <v>3</v>
      </c>
      <c r="N705" s="665">
        <v>227.06779391637895</v>
      </c>
    </row>
    <row r="706" spans="1:14" ht="14.4" customHeight="1" x14ac:dyDescent="0.3">
      <c r="A706" s="660" t="s">
        <v>577</v>
      </c>
      <c r="B706" s="661" t="s">
        <v>578</v>
      </c>
      <c r="C706" s="662" t="s">
        <v>587</v>
      </c>
      <c r="D706" s="663" t="s">
        <v>3250</v>
      </c>
      <c r="E706" s="662" t="s">
        <v>602</v>
      </c>
      <c r="F706" s="663" t="s">
        <v>3256</v>
      </c>
      <c r="G706" s="662" t="s">
        <v>628</v>
      </c>
      <c r="H706" s="662" t="s">
        <v>2543</v>
      </c>
      <c r="I706" s="662" t="s">
        <v>2544</v>
      </c>
      <c r="J706" s="662" t="s">
        <v>2545</v>
      </c>
      <c r="K706" s="662" t="s">
        <v>2546</v>
      </c>
      <c r="L706" s="664">
        <v>58.890222691967359</v>
      </c>
      <c r="M706" s="664">
        <v>3</v>
      </c>
      <c r="N706" s="665">
        <v>176.67066807590209</v>
      </c>
    </row>
    <row r="707" spans="1:14" ht="14.4" customHeight="1" x14ac:dyDescent="0.3">
      <c r="A707" s="660" t="s">
        <v>577</v>
      </c>
      <c r="B707" s="661" t="s">
        <v>578</v>
      </c>
      <c r="C707" s="662" t="s">
        <v>587</v>
      </c>
      <c r="D707" s="663" t="s">
        <v>3250</v>
      </c>
      <c r="E707" s="662" t="s">
        <v>602</v>
      </c>
      <c r="F707" s="663" t="s">
        <v>3256</v>
      </c>
      <c r="G707" s="662" t="s">
        <v>628</v>
      </c>
      <c r="H707" s="662" t="s">
        <v>1340</v>
      </c>
      <c r="I707" s="662" t="s">
        <v>215</v>
      </c>
      <c r="J707" s="662" t="s">
        <v>1341</v>
      </c>
      <c r="K707" s="662"/>
      <c r="L707" s="664">
        <v>383.41679119826244</v>
      </c>
      <c r="M707" s="664">
        <v>2</v>
      </c>
      <c r="N707" s="665">
        <v>766.83358239652489</v>
      </c>
    </row>
    <row r="708" spans="1:14" ht="14.4" customHeight="1" x14ac:dyDescent="0.3">
      <c r="A708" s="660" t="s">
        <v>577</v>
      </c>
      <c r="B708" s="661" t="s">
        <v>578</v>
      </c>
      <c r="C708" s="662" t="s">
        <v>587</v>
      </c>
      <c r="D708" s="663" t="s">
        <v>3250</v>
      </c>
      <c r="E708" s="662" t="s">
        <v>602</v>
      </c>
      <c r="F708" s="663" t="s">
        <v>3256</v>
      </c>
      <c r="G708" s="662" t="s">
        <v>628</v>
      </c>
      <c r="H708" s="662" t="s">
        <v>1345</v>
      </c>
      <c r="I708" s="662" t="s">
        <v>215</v>
      </c>
      <c r="J708" s="662" t="s">
        <v>1346</v>
      </c>
      <c r="K708" s="662"/>
      <c r="L708" s="664">
        <v>36.569999999999993</v>
      </c>
      <c r="M708" s="664">
        <v>14</v>
      </c>
      <c r="N708" s="665">
        <v>511.9799999999999</v>
      </c>
    </row>
    <row r="709" spans="1:14" ht="14.4" customHeight="1" x14ac:dyDescent="0.3">
      <c r="A709" s="660" t="s">
        <v>577</v>
      </c>
      <c r="B709" s="661" t="s">
        <v>578</v>
      </c>
      <c r="C709" s="662" t="s">
        <v>587</v>
      </c>
      <c r="D709" s="663" t="s">
        <v>3250</v>
      </c>
      <c r="E709" s="662" t="s">
        <v>602</v>
      </c>
      <c r="F709" s="663" t="s">
        <v>3256</v>
      </c>
      <c r="G709" s="662" t="s">
        <v>628</v>
      </c>
      <c r="H709" s="662" t="s">
        <v>1351</v>
      </c>
      <c r="I709" s="662" t="s">
        <v>1352</v>
      </c>
      <c r="J709" s="662" t="s">
        <v>1353</v>
      </c>
      <c r="K709" s="662" t="s">
        <v>1354</v>
      </c>
      <c r="L709" s="664">
        <v>136.24671673666509</v>
      </c>
      <c r="M709" s="664">
        <v>7</v>
      </c>
      <c r="N709" s="665">
        <v>953.72701715665562</v>
      </c>
    </row>
    <row r="710" spans="1:14" ht="14.4" customHeight="1" x14ac:dyDescent="0.3">
      <c r="A710" s="660" t="s">
        <v>577</v>
      </c>
      <c r="B710" s="661" t="s">
        <v>578</v>
      </c>
      <c r="C710" s="662" t="s">
        <v>587</v>
      </c>
      <c r="D710" s="663" t="s">
        <v>3250</v>
      </c>
      <c r="E710" s="662" t="s">
        <v>602</v>
      </c>
      <c r="F710" s="663" t="s">
        <v>3256</v>
      </c>
      <c r="G710" s="662" t="s">
        <v>628</v>
      </c>
      <c r="H710" s="662" t="s">
        <v>1359</v>
      </c>
      <c r="I710" s="662" t="s">
        <v>1360</v>
      </c>
      <c r="J710" s="662" t="s">
        <v>1361</v>
      </c>
      <c r="K710" s="662" t="s">
        <v>1362</v>
      </c>
      <c r="L710" s="664">
        <v>112.52</v>
      </c>
      <c r="M710" s="664">
        <v>1</v>
      </c>
      <c r="N710" s="665">
        <v>112.52</v>
      </c>
    </row>
    <row r="711" spans="1:14" ht="14.4" customHeight="1" x14ac:dyDescent="0.3">
      <c r="A711" s="660" t="s">
        <v>577</v>
      </c>
      <c r="B711" s="661" t="s">
        <v>578</v>
      </c>
      <c r="C711" s="662" t="s">
        <v>587</v>
      </c>
      <c r="D711" s="663" t="s">
        <v>3250</v>
      </c>
      <c r="E711" s="662" t="s">
        <v>602</v>
      </c>
      <c r="F711" s="663" t="s">
        <v>3256</v>
      </c>
      <c r="G711" s="662" t="s">
        <v>628</v>
      </c>
      <c r="H711" s="662" t="s">
        <v>2547</v>
      </c>
      <c r="I711" s="662" t="s">
        <v>2548</v>
      </c>
      <c r="J711" s="662" t="s">
        <v>2549</v>
      </c>
      <c r="K711" s="662" t="s">
        <v>898</v>
      </c>
      <c r="L711" s="664">
        <v>36.00333333333333</v>
      </c>
      <c r="M711" s="664">
        <v>60</v>
      </c>
      <c r="N711" s="665">
        <v>2160.1999999999998</v>
      </c>
    </row>
    <row r="712" spans="1:14" ht="14.4" customHeight="1" x14ac:dyDescent="0.3">
      <c r="A712" s="660" t="s">
        <v>577</v>
      </c>
      <c r="B712" s="661" t="s">
        <v>578</v>
      </c>
      <c r="C712" s="662" t="s">
        <v>587</v>
      </c>
      <c r="D712" s="663" t="s">
        <v>3250</v>
      </c>
      <c r="E712" s="662" t="s">
        <v>602</v>
      </c>
      <c r="F712" s="663" t="s">
        <v>3256</v>
      </c>
      <c r="G712" s="662" t="s">
        <v>628</v>
      </c>
      <c r="H712" s="662" t="s">
        <v>2550</v>
      </c>
      <c r="I712" s="662" t="s">
        <v>2551</v>
      </c>
      <c r="J712" s="662" t="s">
        <v>2552</v>
      </c>
      <c r="K712" s="662"/>
      <c r="L712" s="664">
        <v>62.11</v>
      </c>
      <c r="M712" s="664">
        <v>1</v>
      </c>
      <c r="N712" s="665">
        <v>62.11</v>
      </c>
    </row>
    <row r="713" spans="1:14" ht="14.4" customHeight="1" x14ac:dyDescent="0.3">
      <c r="A713" s="660" t="s">
        <v>577</v>
      </c>
      <c r="B713" s="661" t="s">
        <v>578</v>
      </c>
      <c r="C713" s="662" t="s">
        <v>587</v>
      </c>
      <c r="D713" s="663" t="s">
        <v>3250</v>
      </c>
      <c r="E713" s="662" t="s">
        <v>602</v>
      </c>
      <c r="F713" s="663" t="s">
        <v>3256</v>
      </c>
      <c r="G713" s="662" t="s">
        <v>628</v>
      </c>
      <c r="H713" s="662" t="s">
        <v>2553</v>
      </c>
      <c r="I713" s="662" t="s">
        <v>2554</v>
      </c>
      <c r="J713" s="662" t="s">
        <v>2555</v>
      </c>
      <c r="K713" s="662" t="s">
        <v>2217</v>
      </c>
      <c r="L713" s="664">
        <v>99.45</v>
      </c>
      <c r="M713" s="664">
        <v>1</v>
      </c>
      <c r="N713" s="665">
        <v>99.45</v>
      </c>
    </row>
    <row r="714" spans="1:14" ht="14.4" customHeight="1" x14ac:dyDescent="0.3">
      <c r="A714" s="660" t="s">
        <v>577</v>
      </c>
      <c r="B714" s="661" t="s">
        <v>578</v>
      </c>
      <c r="C714" s="662" t="s">
        <v>587</v>
      </c>
      <c r="D714" s="663" t="s">
        <v>3250</v>
      </c>
      <c r="E714" s="662" t="s">
        <v>602</v>
      </c>
      <c r="F714" s="663" t="s">
        <v>3256</v>
      </c>
      <c r="G714" s="662" t="s">
        <v>628</v>
      </c>
      <c r="H714" s="662" t="s">
        <v>2556</v>
      </c>
      <c r="I714" s="662" t="s">
        <v>2557</v>
      </c>
      <c r="J714" s="662" t="s">
        <v>2558</v>
      </c>
      <c r="K714" s="662" t="s">
        <v>2559</v>
      </c>
      <c r="L714" s="664">
        <v>88.219999999999914</v>
      </c>
      <c r="M714" s="664">
        <v>1</v>
      </c>
      <c r="N714" s="665">
        <v>88.219999999999914</v>
      </c>
    </row>
    <row r="715" spans="1:14" ht="14.4" customHeight="1" x14ac:dyDescent="0.3">
      <c r="A715" s="660" t="s">
        <v>577</v>
      </c>
      <c r="B715" s="661" t="s">
        <v>578</v>
      </c>
      <c r="C715" s="662" t="s">
        <v>587</v>
      </c>
      <c r="D715" s="663" t="s">
        <v>3250</v>
      </c>
      <c r="E715" s="662" t="s">
        <v>602</v>
      </c>
      <c r="F715" s="663" t="s">
        <v>3256</v>
      </c>
      <c r="G715" s="662" t="s">
        <v>628</v>
      </c>
      <c r="H715" s="662" t="s">
        <v>2560</v>
      </c>
      <c r="I715" s="662" t="s">
        <v>2561</v>
      </c>
      <c r="J715" s="662" t="s">
        <v>2562</v>
      </c>
      <c r="K715" s="662" t="s">
        <v>2563</v>
      </c>
      <c r="L715" s="664">
        <v>75.816666666666677</v>
      </c>
      <c r="M715" s="664">
        <v>3</v>
      </c>
      <c r="N715" s="665">
        <v>227.45000000000002</v>
      </c>
    </row>
    <row r="716" spans="1:14" ht="14.4" customHeight="1" x14ac:dyDescent="0.3">
      <c r="A716" s="660" t="s">
        <v>577</v>
      </c>
      <c r="B716" s="661" t="s">
        <v>578</v>
      </c>
      <c r="C716" s="662" t="s">
        <v>587</v>
      </c>
      <c r="D716" s="663" t="s">
        <v>3250</v>
      </c>
      <c r="E716" s="662" t="s">
        <v>602</v>
      </c>
      <c r="F716" s="663" t="s">
        <v>3256</v>
      </c>
      <c r="G716" s="662" t="s">
        <v>628</v>
      </c>
      <c r="H716" s="662" t="s">
        <v>2564</v>
      </c>
      <c r="I716" s="662" t="s">
        <v>215</v>
      </c>
      <c r="J716" s="662" t="s">
        <v>2565</v>
      </c>
      <c r="K716" s="662"/>
      <c r="L716" s="664">
        <v>248.90317353891646</v>
      </c>
      <c r="M716" s="664">
        <v>1</v>
      </c>
      <c r="N716" s="665">
        <v>248.90317353891646</v>
      </c>
    </row>
    <row r="717" spans="1:14" ht="14.4" customHeight="1" x14ac:dyDescent="0.3">
      <c r="A717" s="660" t="s">
        <v>577</v>
      </c>
      <c r="B717" s="661" t="s">
        <v>578</v>
      </c>
      <c r="C717" s="662" t="s">
        <v>587</v>
      </c>
      <c r="D717" s="663" t="s">
        <v>3250</v>
      </c>
      <c r="E717" s="662" t="s">
        <v>602</v>
      </c>
      <c r="F717" s="663" t="s">
        <v>3256</v>
      </c>
      <c r="G717" s="662" t="s">
        <v>628</v>
      </c>
      <c r="H717" s="662" t="s">
        <v>2566</v>
      </c>
      <c r="I717" s="662" t="s">
        <v>2567</v>
      </c>
      <c r="J717" s="662" t="s">
        <v>2568</v>
      </c>
      <c r="K717" s="662" t="s">
        <v>2569</v>
      </c>
      <c r="L717" s="664">
        <v>7150.329999999999</v>
      </c>
      <c r="M717" s="664">
        <v>1</v>
      </c>
      <c r="N717" s="665">
        <v>7150.329999999999</v>
      </c>
    </row>
    <row r="718" spans="1:14" ht="14.4" customHeight="1" x14ac:dyDescent="0.3">
      <c r="A718" s="660" t="s">
        <v>577</v>
      </c>
      <c r="B718" s="661" t="s">
        <v>578</v>
      </c>
      <c r="C718" s="662" t="s">
        <v>587</v>
      </c>
      <c r="D718" s="663" t="s">
        <v>3250</v>
      </c>
      <c r="E718" s="662" t="s">
        <v>602</v>
      </c>
      <c r="F718" s="663" t="s">
        <v>3256</v>
      </c>
      <c r="G718" s="662" t="s">
        <v>628</v>
      </c>
      <c r="H718" s="662" t="s">
        <v>1393</v>
      </c>
      <c r="I718" s="662" t="s">
        <v>1394</v>
      </c>
      <c r="J718" s="662" t="s">
        <v>1395</v>
      </c>
      <c r="K718" s="662" t="s">
        <v>1396</v>
      </c>
      <c r="L718" s="664">
        <v>243.97470161822275</v>
      </c>
      <c r="M718" s="664">
        <v>39.766072899999998</v>
      </c>
      <c r="N718" s="665">
        <v>9701.9157703059936</v>
      </c>
    </row>
    <row r="719" spans="1:14" ht="14.4" customHeight="1" x14ac:dyDescent="0.3">
      <c r="A719" s="660" t="s">
        <v>577</v>
      </c>
      <c r="B719" s="661" t="s">
        <v>578</v>
      </c>
      <c r="C719" s="662" t="s">
        <v>587</v>
      </c>
      <c r="D719" s="663" t="s">
        <v>3250</v>
      </c>
      <c r="E719" s="662" t="s">
        <v>602</v>
      </c>
      <c r="F719" s="663" t="s">
        <v>3256</v>
      </c>
      <c r="G719" s="662" t="s">
        <v>628</v>
      </c>
      <c r="H719" s="662" t="s">
        <v>1397</v>
      </c>
      <c r="I719" s="662" t="s">
        <v>1398</v>
      </c>
      <c r="J719" s="662" t="s">
        <v>1395</v>
      </c>
      <c r="K719" s="662" t="s">
        <v>1399</v>
      </c>
      <c r="L719" s="664">
        <v>1133.2342895901602</v>
      </c>
      <c r="M719" s="664">
        <v>25.453194000000003</v>
      </c>
      <c r="N719" s="665">
        <v>28844.432220390532</v>
      </c>
    </row>
    <row r="720" spans="1:14" ht="14.4" customHeight="1" x14ac:dyDescent="0.3">
      <c r="A720" s="660" t="s">
        <v>577</v>
      </c>
      <c r="B720" s="661" t="s">
        <v>578</v>
      </c>
      <c r="C720" s="662" t="s">
        <v>587</v>
      </c>
      <c r="D720" s="663" t="s">
        <v>3250</v>
      </c>
      <c r="E720" s="662" t="s">
        <v>602</v>
      </c>
      <c r="F720" s="663" t="s">
        <v>3256</v>
      </c>
      <c r="G720" s="662" t="s">
        <v>628</v>
      </c>
      <c r="H720" s="662" t="s">
        <v>1400</v>
      </c>
      <c r="I720" s="662" t="s">
        <v>1401</v>
      </c>
      <c r="J720" s="662" t="s">
        <v>1402</v>
      </c>
      <c r="K720" s="662" t="s">
        <v>1268</v>
      </c>
      <c r="L720" s="664">
        <v>417.74020087078594</v>
      </c>
      <c r="M720" s="664">
        <v>24.16538280000001</v>
      </c>
      <c r="N720" s="665">
        <v>10094.85186499144</v>
      </c>
    </row>
    <row r="721" spans="1:14" ht="14.4" customHeight="1" x14ac:dyDescent="0.3">
      <c r="A721" s="660" t="s">
        <v>577</v>
      </c>
      <c r="B721" s="661" t="s">
        <v>578</v>
      </c>
      <c r="C721" s="662" t="s">
        <v>587</v>
      </c>
      <c r="D721" s="663" t="s">
        <v>3250</v>
      </c>
      <c r="E721" s="662" t="s">
        <v>602</v>
      </c>
      <c r="F721" s="663" t="s">
        <v>3256</v>
      </c>
      <c r="G721" s="662" t="s">
        <v>628</v>
      </c>
      <c r="H721" s="662" t="s">
        <v>1403</v>
      </c>
      <c r="I721" s="662" t="s">
        <v>1404</v>
      </c>
      <c r="J721" s="662" t="s">
        <v>1405</v>
      </c>
      <c r="K721" s="662" t="s">
        <v>1272</v>
      </c>
      <c r="L721" s="664">
        <v>908.31335211243254</v>
      </c>
      <c r="M721" s="664">
        <v>5.2809667999999999</v>
      </c>
      <c r="N721" s="665">
        <v>4796.7726565024659</v>
      </c>
    </row>
    <row r="722" spans="1:14" ht="14.4" customHeight="1" x14ac:dyDescent="0.3">
      <c r="A722" s="660" t="s">
        <v>577</v>
      </c>
      <c r="B722" s="661" t="s">
        <v>578</v>
      </c>
      <c r="C722" s="662" t="s">
        <v>587</v>
      </c>
      <c r="D722" s="663" t="s">
        <v>3250</v>
      </c>
      <c r="E722" s="662" t="s">
        <v>602</v>
      </c>
      <c r="F722" s="663" t="s">
        <v>3256</v>
      </c>
      <c r="G722" s="662" t="s">
        <v>628</v>
      </c>
      <c r="H722" s="662" t="s">
        <v>1406</v>
      </c>
      <c r="I722" s="662" t="s">
        <v>1407</v>
      </c>
      <c r="J722" s="662" t="s">
        <v>1408</v>
      </c>
      <c r="K722" s="662" t="s">
        <v>1409</v>
      </c>
      <c r="L722" s="664">
        <v>1708.0684059943301</v>
      </c>
      <c r="M722" s="664">
        <v>32.862098400000001</v>
      </c>
      <c r="N722" s="665">
        <v>56130.712031716823</v>
      </c>
    </row>
    <row r="723" spans="1:14" ht="14.4" customHeight="1" x14ac:dyDescent="0.3">
      <c r="A723" s="660" t="s">
        <v>577</v>
      </c>
      <c r="B723" s="661" t="s">
        <v>578</v>
      </c>
      <c r="C723" s="662" t="s">
        <v>587</v>
      </c>
      <c r="D723" s="663" t="s">
        <v>3250</v>
      </c>
      <c r="E723" s="662" t="s">
        <v>602</v>
      </c>
      <c r="F723" s="663" t="s">
        <v>3256</v>
      </c>
      <c r="G723" s="662" t="s">
        <v>628</v>
      </c>
      <c r="H723" s="662" t="s">
        <v>1414</v>
      </c>
      <c r="I723" s="662" t="s">
        <v>1415</v>
      </c>
      <c r="J723" s="662" t="s">
        <v>1416</v>
      </c>
      <c r="K723" s="662" t="s">
        <v>1417</v>
      </c>
      <c r="L723" s="664">
        <v>1390.4400349986815</v>
      </c>
      <c r="M723" s="664">
        <v>15</v>
      </c>
      <c r="N723" s="665">
        <v>20856.600524980222</v>
      </c>
    </row>
    <row r="724" spans="1:14" ht="14.4" customHeight="1" x14ac:dyDescent="0.3">
      <c r="A724" s="660" t="s">
        <v>577</v>
      </c>
      <c r="B724" s="661" t="s">
        <v>578</v>
      </c>
      <c r="C724" s="662" t="s">
        <v>587</v>
      </c>
      <c r="D724" s="663" t="s">
        <v>3250</v>
      </c>
      <c r="E724" s="662" t="s">
        <v>602</v>
      </c>
      <c r="F724" s="663" t="s">
        <v>3256</v>
      </c>
      <c r="G724" s="662" t="s">
        <v>628</v>
      </c>
      <c r="H724" s="662" t="s">
        <v>1418</v>
      </c>
      <c r="I724" s="662" t="s">
        <v>1419</v>
      </c>
      <c r="J724" s="662" t="s">
        <v>1420</v>
      </c>
      <c r="K724" s="662" t="s">
        <v>1421</v>
      </c>
      <c r="L724" s="664">
        <v>111.31929156646734</v>
      </c>
      <c r="M724" s="664">
        <v>188.17622149999988</v>
      </c>
      <c r="N724" s="665">
        <v>20947.643667034627</v>
      </c>
    </row>
    <row r="725" spans="1:14" ht="14.4" customHeight="1" x14ac:dyDescent="0.3">
      <c r="A725" s="660" t="s">
        <v>577</v>
      </c>
      <c r="B725" s="661" t="s">
        <v>578</v>
      </c>
      <c r="C725" s="662" t="s">
        <v>587</v>
      </c>
      <c r="D725" s="663" t="s">
        <v>3250</v>
      </c>
      <c r="E725" s="662" t="s">
        <v>602</v>
      </c>
      <c r="F725" s="663" t="s">
        <v>3256</v>
      </c>
      <c r="G725" s="662" t="s">
        <v>628</v>
      </c>
      <c r="H725" s="662" t="s">
        <v>2570</v>
      </c>
      <c r="I725" s="662" t="s">
        <v>2571</v>
      </c>
      <c r="J725" s="662" t="s">
        <v>2572</v>
      </c>
      <c r="K725" s="662" t="s">
        <v>2573</v>
      </c>
      <c r="L725" s="664">
        <v>99.7498228585292</v>
      </c>
      <c r="M725" s="664">
        <v>15.9819894</v>
      </c>
      <c r="N725" s="665">
        <v>1594.2006115768913</v>
      </c>
    </row>
    <row r="726" spans="1:14" ht="14.4" customHeight="1" x14ac:dyDescent="0.3">
      <c r="A726" s="660" t="s">
        <v>577</v>
      </c>
      <c r="B726" s="661" t="s">
        <v>578</v>
      </c>
      <c r="C726" s="662" t="s">
        <v>587</v>
      </c>
      <c r="D726" s="663" t="s">
        <v>3250</v>
      </c>
      <c r="E726" s="662" t="s">
        <v>602</v>
      </c>
      <c r="F726" s="663" t="s">
        <v>3256</v>
      </c>
      <c r="G726" s="662" t="s">
        <v>628</v>
      </c>
      <c r="H726" s="662" t="s">
        <v>1422</v>
      </c>
      <c r="I726" s="662" t="s">
        <v>1422</v>
      </c>
      <c r="J726" s="662" t="s">
        <v>1423</v>
      </c>
      <c r="K726" s="662" t="s">
        <v>1424</v>
      </c>
      <c r="L726" s="664">
        <v>3948.8734099639178</v>
      </c>
      <c r="M726" s="664">
        <v>0.60000000000000009</v>
      </c>
      <c r="N726" s="665">
        <v>2369.324045978351</v>
      </c>
    </row>
    <row r="727" spans="1:14" ht="14.4" customHeight="1" x14ac:dyDescent="0.3">
      <c r="A727" s="660" t="s">
        <v>577</v>
      </c>
      <c r="B727" s="661" t="s">
        <v>578</v>
      </c>
      <c r="C727" s="662" t="s">
        <v>587</v>
      </c>
      <c r="D727" s="663" t="s">
        <v>3250</v>
      </c>
      <c r="E727" s="662" t="s">
        <v>602</v>
      </c>
      <c r="F727" s="663" t="s">
        <v>3256</v>
      </c>
      <c r="G727" s="662" t="s">
        <v>628</v>
      </c>
      <c r="H727" s="662" t="s">
        <v>2574</v>
      </c>
      <c r="I727" s="662" t="s">
        <v>2575</v>
      </c>
      <c r="J727" s="662" t="s">
        <v>2576</v>
      </c>
      <c r="K727" s="662" t="s">
        <v>2577</v>
      </c>
      <c r="L727" s="664">
        <v>24.01</v>
      </c>
      <c r="M727" s="664">
        <v>1</v>
      </c>
      <c r="N727" s="665">
        <v>24.01</v>
      </c>
    </row>
    <row r="728" spans="1:14" ht="14.4" customHeight="1" x14ac:dyDescent="0.3">
      <c r="A728" s="660" t="s">
        <v>577</v>
      </c>
      <c r="B728" s="661" t="s">
        <v>578</v>
      </c>
      <c r="C728" s="662" t="s">
        <v>587</v>
      </c>
      <c r="D728" s="663" t="s">
        <v>3250</v>
      </c>
      <c r="E728" s="662" t="s">
        <v>602</v>
      </c>
      <c r="F728" s="663" t="s">
        <v>3256</v>
      </c>
      <c r="G728" s="662" t="s">
        <v>628</v>
      </c>
      <c r="H728" s="662" t="s">
        <v>2578</v>
      </c>
      <c r="I728" s="662" t="s">
        <v>2579</v>
      </c>
      <c r="J728" s="662" t="s">
        <v>1699</v>
      </c>
      <c r="K728" s="662" t="s">
        <v>2580</v>
      </c>
      <c r="L728" s="664">
        <v>107.49726824396726</v>
      </c>
      <c r="M728" s="664">
        <v>5</v>
      </c>
      <c r="N728" s="665">
        <v>537.48634121983628</v>
      </c>
    </row>
    <row r="729" spans="1:14" ht="14.4" customHeight="1" x14ac:dyDescent="0.3">
      <c r="A729" s="660" t="s">
        <v>577</v>
      </c>
      <c r="B729" s="661" t="s">
        <v>578</v>
      </c>
      <c r="C729" s="662" t="s">
        <v>587</v>
      </c>
      <c r="D729" s="663" t="s">
        <v>3250</v>
      </c>
      <c r="E729" s="662" t="s">
        <v>602</v>
      </c>
      <c r="F729" s="663" t="s">
        <v>3256</v>
      </c>
      <c r="G729" s="662" t="s">
        <v>628</v>
      </c>
      <c r="H729" s="662" t="s">
        <v>2581</v>
      </c>
      <c r="I729" s="662" t="s">
        <v>215</v>
      </c>
      <c r="J729" s="662" t="s">
        <v>2582</v>
      </c>
      <c r="K729" s="662"/>
      <c r="L729" s="664">
        <v>264.29333535291977</v>
      </c>
      <c r="M729" s="664">
        <v>6</v>
      </c>
      <c r="N729" s="665">
        <v>1585.7600121175185</v>
      </c>
    </row>
    <row r="730" spans="1:14" ht="14.4" customHeight="1" x14ac:dyDescent="0.3">
      <c r="A730" s="660" t="s">
        <v>577</v>
      </c>
      <c r="B730" s="661" t="s">
        <v>578</v>
      </c>
      <c r="C730" s="662" t="s">
        <v>587</v>
      </c>
      <c r="D730" s="663" t="s">
        <v>3250</v>
      </c>
      <c r="E730" s="662" t="s">
        <v>602</v>
      </c>
      <c r="F730" s="663" t="s">
        <v>3256</v>
      </c>
      <c r="G730" s="662" t="s">
        <v>628</v>
      </c>
      <c r="H730" s="662" t="s">
        <v>1433</v>
      </c>
      <c r="I730" s="662" t="s">
        <v>1434</v>
      </c>
      <c r="J730" s="662" t="s">
        <v>1435</v>
      </c>
      <c r="K730" s="662" t="s">
        <v>1436</v>
      </c>
      <c r="L730" s="664">
        <v>79.130415514879701</v>
      </c>
      <c r="M730" s="664">
        <v>23.6365075</v>
      </c>
      <c r="N730" s="665">
        <v>1870.3666597955703</v>
      </c>
    </row>
    <row r="731" spans="1:14" ht="14.4" customHeight="1" x14ac:dyDescent="0.3">
      <c r="A731" s="660" t="s">
        <v>577</v>
      </c>
      <c r="B731" s="661" t="s">
        <v>578</v>
      </c>
      <c r="C731" s="662" t="s">
        <v>587</v>
      </c>
      <c r="D731" s="663" t="s">
        <v>3250</v>
      </c>
      <c r="E731" s="662" t="s">
        <v>602</v>
      </c>
      <c r="F731" s="663" t="s">
        <v>3256</v>
      </c>
      <c r="G731" s="662" t="s">
        <v>628</v>
      </c>
      <c r="H731" s="662" t="s">
        <v>1437</v>
      </c>
      <c r="I731" s="662" t="s">
        <v>1437</v>
      </c>
      <c r="J731" s="662" t="s">
        <v>1438</v>
      </c>
      <c r="K731" s="662" t="s">
        <v>1439</v>
      </c>
      <c r="L731" s="664">
        <v>690.2645</v>
      </c>
      <c r="M731" s="664">
        <v>1.9994003000001079</v>
      </c>
      <c r="N731" s="665">
        <v>1380.1150483794245</v>
      </c>
    </row>
    <row r="732" spans="1:14" ht="14.4" customHeight="1" x14ac:dyDescent="0.3">
      <c r="A732" s="660" t="s">
        <v>577</v>
      </c>
      <c r="B732" s="661" t="s">
        <v>578</v>
      </c>
      <c r="C732" s="662" t="s">
        <v>587</v>
      </c>
      <c r="D732" s="663" t="s">
        <v>3250</v>
      </c>
      <c r="E732" s="662" t="s">
        <v>602</v>
      </c>
      <c r="F732" s="663" t="s">
        <v>3256</v>
      </c>
      <c r="G732" s="662" t="s">
        <v>628</v>
      </c>
      <c r="H732" s="662" t="s">
        <v>1440</v>
      </c>
      <c r="I732" s="662" t="s">
        <v>1440</v>
      </c>
      <c r="J732" s="662" t="s">
        <v>1441</v>
      </c>
      <c r="K732" s="662" t="s">
        <v>1442</v>
      </c>
      <c r="L732" s="664">
        <v>242.64030582416615</v>
      </c>
      <c r="M732" s="664">
        <v>50.3281001</v>
      </c>
      <c r="N732" s="665">
        <v>12211.625599813247</v>
      </c>
    </row>
    <row r="733" spans="1:14" ht="14.4" customHeight="1" x14ac:dyDescent="0.3">
      <c r="A733" s="660" t="s">
        <v>577</v>
      </c>
      <c r="B733" s="661" t="s">
        <v>578</v>
      </c>
      <c r="C733" s="662" t="s">
        <v>587</v>
      </c>
      <c r="D733" s="663" t="s">
        <v>3250</v>
      </c>
      <c r="E733" s="662" t="s">
        <v>602</v>
      </c>
      <c r="F733" s="663" t="s">
        <v>3256</v>
      </c>
      <c r="G733" s="662" t="s">
        <v>628</v>
      </c>
      <c r="H733" s="662" t="s">
        <v>1443</v>
      </c>
      <c r="I733" s="662" t="s">
        <v>1443</v>
      </c>
      <c r="J733" s="662" t="s">
        <v>1444</v>
      </c>
      <c r="K733" s="662" t="s">
        <v>1089</v>
      </c>
      <c r="L733" s="664">
        <v>34.290000000000006</v>
      </c>
      <c r="M733" s="664">
        <v>1</v>
      </c>
      <c r="N733" s="665">
        <v>34.290000000000006</v>
      </c>
    </row>
    <row r="734" spans="1:14" ht="14.4" customHeight="1" x14ac:dyDescent="0.3">
      <c r="A734" s="660" t="s">
        <v>577</v>
      </c>
      <c r="B734" s="661" t="s">
        <v>578</v>
      </c>
      <c r="C734" s="662" t="s">
        <v>587</v>
      </c>
      <c r="D734" s="663" t="s">
        <v>3250</v>
      </c>
      <c r="E734" s="662" t="s">
        <v>602</v>
      </c>
      <c r="F734" s="663" t="s">
        <v>3256</v>
      </c>
      <c r="G734" s="662" t="s">
        <v>628</v>
      </c>
      <c r="H734" s="662" t="s">
        <v>2583</v>
      </c>
      <c r="I734" s="662" t="s">
        <v>2584</v>
      </c>
      <c r="J734" s="662" t="s">
        <v>2585</v>
      </c>
      <c r="K734" s="662" t="s">
        <v>2586</v>
      </c>
      <c r="L734" s="664">
        <v>29996.633397920607</v>
      </c>
      <c r="M734" s="664">
        <v>0.1</v>
      </c>
      <c r="N734" s="665">
        <v>2999.6633397920609</v>
      </c>
    </row>
    <row r="735" spans="1:14" ht="14.4" customHeight="1" x14ac:dyDescent="0.3">
      <c r="A735" s="660" t="s">
        <v>577</v>
      </c>
      <c r="B735" s="661" t="s">
        <v>578</v>
      </c>
      <c r="C735" s="662" t="s">
        <v>587</v>
      </c>
      <c r="D735" s="663" t="s">
        <v>3250</v>
      </c>
      <c r="E735" s="662" t="s">
        <v>602</v>
      </c>
      <c r="F735" s="663" t="s">
        <v>3256</v>
      </c>
      <c r="G735" s="662" t="s">
        <v>628</v>
      </c>
      <c r="H735" s="662" t="s">
        <v>1445</v>
      </c>
      <c r="I735" s="662" t="s">
        <v>1446</v>
      </c>
      <c r="J735" s="662" t="s">
        <v>1435</v>
      </c>
      <c r="K735" s="662" t="s">
        <v>1447</v>
      </c>
      <c r="L735" s="664">
        <v>417.99995122772094</v>
      </c>
      <c r="M735" s="664">
        <v>7</v>
      </c>
      <c r="N735" s="665">
        <v>2925.9996585940467</v>
      </c>
    </row>
    <row r="736" spans="1:14" ht="14.4" customHeight="1" x14ac:dyDescent="0.3">
      <c r="A736" s="660" t="s">
        <v>577</v>
      </c>
      <c r="B736" s="661" t="s">
        <v>578</v>
      </c>
      <c r="C736" s="662" t="s">
        <v>587</v>
      </c>
      <c r="D736" s="663" t="s">
        <v>3250</v>
      </c>
      <c r="E736" s="662" t="s">
        <v>602</v>
      </c>
      <c r="F736" s="663" t="s">
        <v>3256</v>
      </c>
      <c r="G736" s="662" t="s">
        <v>628</v>
      </c>
      <c r="H736" s="662" t="s">
        <v>2587</v>
      </c>
      <c r="I736" s="662" t="s">
        <v>2588</v>
      </c>
      <c r="J736" s="662" t="s">
        <v>2589</v>
      </c>
      <c r="K736" s="662" t="s">
        <v>2590</v>
      </c>
      <c r="L736" s="664">
        <v>573.42999999999984</v>
      </c>
      <c r="M736" s="664">
        <v>1</v>
      </c>
      <c r="N736" s="665">
        <v>573.42999999999984</v>
      </c>
    </row>
    <row r="737" spans="1:14" ht="14.4" customHeight="1" x14ac:dyDescent="0.3">
      <c r="A737" s="660" t="s">
        <v>577</v>
      </c>
      <c r="B737" s="661" t="s">
        <v>578</v>
      </c>
      <c r="C737" s="662" t="s">
        <v>587</v>
      </c>
      <c r="D737" s="663" t="s">
        <v>3250</v>
      </c>
      <c r="E737" s="662" t="s">
        <v>602</v>
      </c>
      <c r="F737" s="663" t="s">
        <v>3256</v>
      </c>
      <c r="G737" s="662" t="s">
        <v>628</v>
      </c>
      <c r="H737" s="662" t="s">
        <v>1448</v>
      </c>
      <c r="I737" s="662" t="s">
        <v>1449</v>
      </c>
      <c r="J737" s="662" t="s">
        <v>1450</v>
      </c>
      <c r="K737" s="662" t="s">
        <v>1451</v>
      </c>
      <c r="L737" s="664">
        <v>1657.1049999999998</v>
      </c>
      <c r="M737" s="664">
        <v>6</v>
      </c>
      <c r="N737" s="665">
        <v>9942.6299999999992</v>
      </c>
    </row>
    <row r="738" spans="1:14" ht="14.4" customHeight="1" x14ac:dyDescent="0.3">
      <c r="A738" s="660" t="s">
        <v>577</v>
      </c>
      <c r="B738" s="661" t="s">
        <v>578</v>
      </c>
      <c r="C738" s="662" t="s">
        <v>587</v>
      </c>
      <c r="D738" s="663" t="s">
        <v>3250</v>
      </c>
      <c r="E738" s="662" t="s">
        <v>602</v>
      </c>
      <c r="F738" s="663" t="s">
        <v>3256</v>
      </c>
      <c r="G738" s="662" t="s">
        <v>628</v>
      </c>
      <c r="H738" s="662" t="s">
        <v>2591</v>
      </c>
      <c r="I738" s="662" t="s">
        <v>2592</v>
      </c>
      <c r="J738" s="662" t="s">
        <v>1353</v>
      </c>
      <c r="K738" s="662" t="s">
        <v>2593</v>
      </c>
      <c r="L738" s="664">
        <v>89.47</v>
      </c>
      <c r="M738" s="664">
        <v>1</v>
      </c>
      <c r="N738" s="665">
        <v>89.47</v>
      </c>
    </row>
    <row r="739" spans="1:14" ht="14.4" customHeight="1" x14ac:dyDescent="0.3">
      <c r="A739" s="660" t="s">
        <v>577</v>
      </c>
      <c r="B739" s="661" t="s">
        <v>578</v>
      </c>
      <c r="C739" s="662" t="s">
        <v>587</v>
      </c>
      <c r="D739" s="663" t="s">
        <v>3250</v>
      </c>
      <c r="E739" s="662" t="s">
        <v>602</v>
      </c>
      <c r="F739" s="663" t="s">
        <v>3256</v>
      </c>
      <c r="G739" s="662" t="s">
        <v>628</v>
      </c>
      <c r="H739" s="662" t="s">
        <v>1452</v>
      </c>
      <c r="I739" s="662" t="s">
        <v>1452</v>
      </c>
      <c r="J739" s="662" t="s">
        <v>1453</v>
      </c>
      <c r="K739" s="662" t="s">
        <v>1454</v>
      </c>
      <c r="L739" s="664">
        <v>78.75</v>
      </c>
      <c r="M739" s="664">
        <v>2</v>
      </c>
      <c r="N739" s="665">
        <v>157.5</v>
      </c>
    </row>
    <row r="740" spans="1:14" ht="14.4" customHeight="1" x14ac:dyDescent="0.3">
      <c r="A740" s="660" t="s">
        <v>577</v>
      </c>
      <c r="B740" s="661" t="s">
        <v>578</v>
      </c>
      <c r="C740" s="662" t="s">
        <v>587</v>
      </c>
      <c r="D740" s="663" t="s">
        <v>3250</v>
      </c>
      <c r="E740" s="662" t="s">
        <v>602</v>
      </c>
      <c r="F740" s="663" t="s">
        <v>3256</v>
      </c>
      <c r="G740" s="662" t="s">
        <v>628</v>
      </c>
      <c r="H740" s="662" t="s">
        <v>1455</v>
      </c>
      <c r="I740" s="662" t="s">
        <v>1455</v>
      </c>
      <c r="J740" s="662" t="s">
        <v>1453</v>
      </c>
      <c r="K740" s="662" t="s">
        <v>1456</v>
      </c>
      <c r="L740" s="664">
        <v>319.00074410749272</v>
      </c>
      <c r="M740" s="664">
        <v>9.41</v>
      </c>
      <c r="N740" s="665">
        <v>3001.7970020515068</v>
      </c>
    </row>
    <row r="741" spans="1:14" ht="14.4" customHeight="1" x14ac:dyDescent="0.3">
      <c r="A741" s="660" t="s">
        <v>577</v>
      </c>
      <c r="B741" s="661" t="s">
        <v>578</v>
      </c>
      <c r="C741" s="662" t="s">
        <v>587</v>
      </c>
      <c r="D741" s="663" t="s">
        <v>3250</v>
      </c>
      <c r="E741" s="662" t="s">
        <v>602</v>
      </c>
      <c r="F741" s="663" t="s">
        <v>3256</v>
      </c>
      <c r="G741" s="662" t="s">
        <v>628</v>
      </c>
      <c r="H741" s="662" t="s">
        <v>1457</v>
      </c>
      <c r="I741" s="662" t="s">
        <v>1458</v>
      </c>
      <c r="J741" s="662" t="s">
        <v>1435</v>
      </c>
      <c r="K741" s="662" t="s">
        <v>1459</v>
      </c>
      <c r="L741" s="664">
        <v>845.7740792911452</v>
      </c>
      <c r="M741" s="664">
        <v>11.753524599999999</v>
      </c>
      <c r="N741" s="665">
        <v>9940.8264469908245</v>
      </c>
    </row>
    <row r="742" spans="1:14" ht="14.4" customHeight="1" x14ac:dyDescent="0.3">
      <c r="A742" s="660" t="s">
        <v>577</v>
      </c>
      <c r="B742" s="661" t="s">
        <v>578</v>
      </c>
      <c r="C742" s="662" t="s">
        <v>587</v>
      </c>
      <c r="D742" s="663" t="s">
        <v>3250</v>
      </c>
      <c r="E742" s="662" t="s">
        <v>602</v>
      </c>
      <c r="F742" s="663" t="s">
        <v>3256</v>
      </c>
      <c r="G742" s="662" t="s">
        <v>628</v>
      </c>
      <c r="H742" s="662" t="s">
        <v>2594</v>
      </c>
      <c r="I742" s="662" t="s">
        <v>2595</v>
      </c>
      <c r="J742" s="662" t="s">
        <v>2596</v>
      </c>
      <c r="K742" s="662" t="s">
        <v>2597</v>
      </c>
      <c r="L742" s="664">
        <v>139.9</v>
      </c>
      <c r="M742" s="664">
        <v>1</v>
      </c>
      <c r="N742" s="665">
        <v>139.9</v>
      </c>
    </row>
    <row r="743" spans="1:14" ht="14.4" customHeight="1" x14ac:dyDescent="0.3">
      <c r="A743" s="660" t="s">
        <v>577</v>
      </c>
      <c r="B743" s="661" t="s">
        <v>578</v>
      </c>
      <c r="C743" s="662" t="s">
        <v>587</v>
      </c>
      <c r="D743" s="663" t="s">
        <v>3250</v>
      </c>
      <c r="E743" s="662" t="s">
        <v>602</v>
      </c>
      <c r="F743" s="663" t="s">
        <v>3256</v>
      </c>
      <c r="G743" s="662" t="s">
        <v>628</v>
      </c>
      <c r="H743" s="662" t="s">
        <v>2598</v>
      </c>
      <c r="I743" s="662" t="s">
        <v>2599</v>
      </c>
      <c r="J743" s="662" t="s">
        <v>2600</v>
      </c>
      <c r="K743" s="662" t="s">
        <v>2601</v>
      </c>
      <c r="L743" s="664">
        <v>36.527690324766731</v>
      </c>
      <c r="M743" s="664">
        <v>18</v>
      </c>
      <c r="N743" s="665">
        <v>657.49842584580119</v>
      </c>
    </row>
    <row r="744" spans="1:14" ht="14.4" customHeight="1" x14ac:dyDescent="0.3">
      <c r="A744" s="660" t="s">
        <v>577</v>
      </c>
      <c r="B744" s="661" t="s">
        <v>578</v>
      </c>
      <c r="C744" s="662" t="s">
        <v>587</v>
      </c>
      <c r="D744" s="663" t="s">
        <v>3250</v>
      </c>
      <c r="E744" s="662" t="s">
        <v>602</v>
      </c>
      <c r="F744" s="663" t="s">
        <v>3256</v>
      </c>
      <c r="G744" s="662" t="s">
        <v>628</v>
      </c>
      <c r="H744" s="662" t="s">
        <v>2602</v>
      </c>
      <c r="I744" s="662" t="s">
        <v>2603</v>
      </c>
      <c r="J744" s="662" t="s">
        <v>2604</v>
      </c>
      <c r="K744" s="662" t="s">
        <v>2605</v>
      </c>
      <c r="L744" s="664">
        <v>363.99666666666661</v>
      </c>
      <c r="M744" s="664">
        <v>3</v>
      </c>
      <c r="N744" s="665">
        <v>1091.9899999999998</v>
      </c>
    </row>
    <row r="745" spans="1:14" ht="14.4" customHeight="1" x14ac:dyDescent="0.3">
      <c r="A745" s="660" t="s">
        <v>577</v>
      </c>
      <c r="B745" s="661" t="s">
        <v>578</v>
      </c>
      <c r="C745" s="662" t="s">
        <v>587</v>
      </c>
      <c r="D745" s="663" t="s">
        <v>3250</v>
      </c>
      <c r="E745" s="662" t="s">
        <v>602</v>
      </c>
      <c r="F745" s="663" t="s">
        <v>3256</v>
      </c>
      <c r="G745" s="662" t="s">
        <v>628</v>
      </c>
      <c r="H745" s="662" t="s">
        <v>2606</v>
      </c>
      <c r="I745" s="662" t="s">
        <v>2607</v>
      </c>
      <c r="J745" s="662" t="s">
        <v>2608</v>
      </c>
      <c r="K745" s="662" t="s">
        <v>2609</v>
      </c>
      <c r="L745" s="664">
        <v>196.33</v>
      </c>
      <c r="M745" s="664">
        <v>1</v>
      </c>
      <c r="N745" s="665">
        <v>196.33</v>
      </c>
    </row>
    <row r="746" spans="1:14" ht="14.4" customHeight="1" x14ac:dyDescent="0.3">
      <c r="A746" s="660" t="s">
        <v>577</v>
      </c>
      <c r="B746" s="661" t="s">
        <v>578</v>
      </c>
      <c r="C746" s="662" t="s">
        <v>587</v>
      </c>
      <c r="D746" s="663" t="s">
        <v>3250</v>
      </c>
      <c r="E746" s="662" t="s">
        <v>602</v>
      </c>
      <c r="F746" s="663" t="s">
        <v>3256</v>
      </c>
      <c r="G746" s="662" t="s">
        <v>628</v>
      </c>
      <c r="H746" s="662" t="s">
        <v>2610</v>
      </c>
      <c r="I746" s="662" t="s">
        <v>2611</v>
      </c>
      <c r="J746" s="662" t="s">
        <v>2612</v>
      </c>
      <c r="K746" s="662" t="s">
        <v>2613</v>
      </c>
      <c r="L746" s="664">
        <v>407.59013058772035</v>
      </c>
      <c r="M746" s="664">
        <v>1</v>
      </c>
      <c r="N746" s="665">
        <v>407.59013058772035</v>
      </c>
    </row>
    <row r="747" spans="1:14" ht="14.4" customHeight="1" x14ac:dyDescent="0.3">
      <c r="A747" s="660" t="s">
        <v>577</v>
      </c>
      <c r="B747" s="661" t="s">
        <v>578</v>
      </c>
      <c r="C747" s="662" t="s">
        <v>587</v>
      </c>
      <c r="D747" s="663" t="s">
        <v>3250</v>
      </c>
      <c r="E747" s="662" t="s">
        <v>602</v>
      </c>
      <c r="F747" s="663" t="s">
        <v>3256</v>
      </c>
      <c r="G747" s="662" t="s">
        <v>628</v>
      </c>
      <c r="H747" s="662" t="s">
        <v>2614</v>
      </c>
      <c r="I747" s="662" t="s">
        <v>2615</v>
      </c>
      <c r="J747" s="662" t="s">
        <v>2616</v>
      </c>
      <c r="K747" s="662" t="s">
        <v>2005</v>
      </c>
      <c r="L747" s="664">
        <v>81.88000000000001</v>
      </c>
      <c r="M747" s="664">
        <v>1</v>
      </c>
      <c r="N747" s="665">
        <v>81.88000000000001</v>
      </c>
    </row>
    <row r="748" spans="1:14" ht="14.4" customHeight="1" x14ac:dyDescent="0.3">
      <c r="A748" s="660" t="s">
        <v>577</v>
      </c>
      <c r="B748" s="661" t="s">
        <v>578</v>
      </c>
      <c r="C748" s="662" t="s">
        <v>587</v>
      </c>
      <c r="D748" s="663" t="s">
        <v>3250</v>
      </c>
      <c r="E748" s="662" t="s">
        <v>602</v>
      </c>
      <c r="F748" s="663" t="s">
        <v>3256</v>
      </c>
      <c r="G748" s="662" t="s">
        <v>628</v>
      </c>
      <c r="H748" s="662" t="s">
        <v>2617</v>
      </c>
      <c r="I748" s="662" t="s">
        <v>2618</v>
      </c>
      <c r="J748" s="662" t="s">
        <v>2619</v>
      </c>
      <c r="K748" s="662" t="s">
        <v>2620</v>
      </c>
      <c r="L748" s="664">
        <v>718.66</v>
      </c>
      <c r="M748" s="664">
        <v>1</v>
      </c>
      <c r="N748" s="665">
        <v>718.66</v>
      </c>
    </row>
    <row r="749" spans="1:14" ht="14.4" customHeight="1" x14ac:dyDescent="0.3">
      <c r="A749" s="660" t="s">
        <v>577</v>
      </c>
      <c r="B749" s="661" t="s">
        <v>578</v>
      </c>
      <c r="C749" s="662" t="s">
        <v>587</v>
      </c>
      <c r="D749" s="663" t="s">
        <v>3250</v>
      </c>
      <c r="E749" s="662" t="s">
        <v>602</v>
      </c>
      <c r="F749" s="663" t="s">
        <v>3256</v>
      </c>
      <c r="G749" s="662" t="s">
        <v>628</v>
      </c>
      <c r="H749" s="662" t="s">
        <v>1467</v>
      </c>
      <c r="I749" s="662" t="s">
        <v>1467</v>
      </c>
      <c r="J749" s="662" t="s">
        <v>1468</v>
      </c>
      <c r="K749" s="662" t="s">
        <v>1469</v>
      </c>
      <c r="L749" s="664">
        <v>119.45003084670145</v>
      </c>
      <c r="M749" s="664">
        <v>66.824224500000014</v>
      </c>
      <c r="N749" s="665">
        <v>7982.1556778319045</v>
      </c>
    </row>
    <row r="750" spans="1:14" ht="14.4" customHeight="1" x14ac:dyDescent="0.3">
      <c r="A750" s="660" t="s">
        <v>577</v>
      </c>
      <c r="B750" s="661" t="s">
        <v>578</v>
      </c>
      <c r="C750" s="662" t="s">
        <v>587</v>
      </c>
      <c r="D750" s="663" t="s">
        <v>3250</v>
      </c>
      <c r="E750" s="662" t="s">
        <v>602</v>
      </c>
      <c r="F750" s="663" t="s">
        <v>3256</v>
      </c>
      <c r="G750" s="662" t="s">
        <v>628</v>
      </c>
      <c r="H750" s="662" t="s">
        <v>1470</v>
      </c>
      <c r="I750" s="662" t="s">
        <v>1471</v>
      </c>
      <c r="J750" s="662" t="s">
        <v>1472</v>
      </c>
      <c r="K750" s="662" t="s">
        <v>1473</v>
      </c>
      <c r="L750" s="664">
        <v>22319</v>
      </c>
      <c r="M750" s="664">
        <v>1</v>
      </c>
      <c r="N750" s="665">
        <v>22319</v>
      </c>
    </row>
    <row r="751" spans="1:14" ht="14.4" customHeight="1" x14ac:dyDescent="0.3">
      <c r="A751" s="660" t="s">
        <v>577</v>
      </c>
      <c r="B751" s="661" t="s">
        <v>578</v>
      </c>
      <c r="C751" s="662" t="s">
        <v>587</v>
      </c>
      <c r="D751" s="663" t="s">
        <v>3250</v>
      </c>
      <c r="E751" s="662" t="s">
        <v>602</v>
      </c>
      <c r="F751" s="663" t="s">
        <v>3256</v>
      </c>
      <c r="G751" s="662" t="s">
        <v>628</v>
      </c>
      <c r="H751" s="662" t="s">
        <v>1474</v>
      </c>
      <c r="I751" s="662" t="s">
        <v>1475</v>
      </c>
      <c r="J751" s="662" t="s">
        <v>1476</v>
      </c>
      <c r="K751" s="662" t="s">
        <v>1477</v>
      </c>
      <c r="L751" s="664">
        <v>1438.2229577045787</v>
      </c>
      <c r="M751" s="664">
        <v>130</v>
      </c>
      <c r="N751" s="665">
        <v>186968.98450159523</v>
      </c>
    </row>
    <row r="752" spans="1:14" ht="14.4" customHeight="1" x14ac:dyDescent="0.3">
      <c r="A752" s="660" t="s">
        <v>577</v>
      </c>
      <c r="B752" s="661" t="s">
        <v>578</v>
      </c>
      <c r="C752" s="662" t="s">
        <v>587</v>
      </c>
      <c r="D752" s="663" t="s">
        <v>3250</v>
      </c>
      <c r="E752" s="662" t="s">
        <v>602</v>
      </c>
      <c r="F752" s="663" t="s">
        <v>3256</v>
      </c>
      <c r="G752" s="662" t="s">
        <v>628</v>
      </c>
      <c r="H752" s="662" t="s">
        <v>1482</v>
      </c>
      <c r="I752" s="662" t="s">
        <v>1482</v>
      </c>
      <c r="J752" s="662" t="s">
        <v>1483</v>
      </c>
      <c r="K752" s="662" t="s">
        <v>1484</v>
      </c>
      <c r="L752" s="664">
        <v>248.60044890176152</v>
      </c>
      <c r="M752" s="664">
        <v>2.9385296000000007</v>
      </c>
      <c r="N752" s="665">
        <v>730.51977767111396</v>
      </c>
    </row>
    <row r="753" spans="1:14" ht="14.4" customHeight="1" x14ac:dyDescent="0.3">
      <c r="A753" s="660" t="s">
        <v>577</v>
      </c>
      <c r="B753" s="661" t="s">
        <v>578</v>
      </c>
      <c r="C753" s="662" t="s">
        <v>587</v>
      </c>
      <c r="D753" s="663" t="s">
        <v>3250</v>
      </c>
      <c r="E753" s="662" t="s">
        <v>602</v>
      </c>
      <c r="F753" s="663" t="s">
        <v>3256</v>
      </c>
      <c r="G753" s="662" t="s">
        <v>628</v>
      </c>
      <c r="H753" s="662" t="s">
        <v>2621</v>
      </c>
      <c r="I753" s="662" t="s">
        <v>2622</v>
      </c>
      <c r="J753" s="662" t="s">
        <v>2623</v>
      </c>
      <c r="K753" s="662" t="s">
        <v>2624</v>
      </c>
      <c r="L753" s="664">
        <v>1926.4700000000003</v>
      </c>
      <c r="M753" s="664">
        <v>12</v>
      </c>
      <c r="N753" s="665">
        <v>23117.640000000003</v>
      </c>
    </row>
    <row r="754" spans="1:14" ht="14.4" customHeight="1" x14ac:dyDescent="0.3">
      <c r="A754" s="660" t="s">
        <v>577</v>
      </c>
      <c r="B754" s="661" t="s">
        <v>578</v>
      </c>
      <c r="C754" s="662" t="s">
        <v>587</v>
      </c>
      <c r="D754" s="663" t="s">
        <v>3250</v>
      </c>
      <c r="E754" s="662" t="s">
        <v>602</v>
      </c>
      <c r="F754" s="663" t="s">
        <v>3256</v>
      </c>
      <c r="G754" s="662" t="s">
        <v>628</v>
      </c>
      <c r="H754" s="662" t="s">
        <v>1489</v>
      </c>
      <c r="I754" s="662" t="s">
        <v>1490</v>
      </c>
      <c r="J754" s="662" t="s">
        <v>636</v>
      </c>
      <c r="K754" s="662" t="s">
        <v>1491</v>
      </c>
      <c r="L754" s="664">
        <v>29.795679479167475</v>
      </c>
      <c r="M754" s="664">
        <v>6</v>
      </c>
      <c r="N754" s="665">
        <v>178.77407687500485</v>
      </c>
    </row>
    <row r="755" spans="1:14" ht="14.4" customHeight="1" x14ac:dyDescent="0.3">
      <c r="A755" s="660" t="s">
        <v>577</v>
      </c>
      <c r="B755" s="661" t="s">
        <v>578</v>
      </c>
      <c r="C755" s="662" t="s">
        <v>587</v>
      </c>
      <c r="D755" s="663" t="s">
        <v>3250</v>
      </c>
      <c r="E755" s="662" t="s">
        <v>602</v>
      </c>
      <c r="F755" s="663" t="s">
        <v>3256</v>
      </c>
      <c r="G755" s="662" t="s">
        <v>628</v>
      </c>
      <c r="H755" s="662" t="s">
        <v>2625</v>
      </c>
      <c r="I755" s="662" t="s">
        <v>2626</v>
      </c>
      <c r="J755" s="662" t="s">
        <v>2627</v>
      </c>
      <c r="K755" s="662" t="s">
        <v>2628</v>
      </c>
      <c r="L755" s="664">
        <v>474.52</v>
      </c>
      <c r="M755" s="664">
        <v>1</v>
      </c>
      <c r="N755" s="665">
        <v>474.52</v>
      </c>
    </row>
    <row r="756" spans="1:14" ht="14.4" customHeight="1" x14ac:dyDescent="0.3">
      <c r="A756" s="660" t="s">
        <v>577</v>
      </c>
      <c r="B756" s="661" t="s">
        <v>578</v>
      </c>
      <c r="C756" s="662" t="s">
        <v>587</v>
      </c>
      <c r="D756" s="663" t="s">
        <v>3250</v>
      </c>
      <c r="E756" s="662" t="s">
        <v>602</v>
      </c>
      <c r="F756" s="663" t="s">
        <v>3256</v>
      </c>
      <c r="G756" s="662" t="s">
        <v>628</v>
      </c>
      <c r="H756" s="662" t="s">
        <v>2629</v>
      </c>
      <c r="I756" s="662" t="s">
        <v>2629</v>
      </c>
      <c r="J756" s="662" t="s">
        <v>2630</v>
      </c>
      <c r="K756" s="662" t="s">
        <v>1302</v>
      </c>
      <c r="L756" s="664">
        <v>982.38403736422561</v>
      </c>
      <c r="M756" s="664">
        <v>13</v>
      </c>
      <c r="N756" s="665">
        <v>12770.992485734932</v>
      </c>
    </row>
    <row r="757" spans="1:14" ht="14.4" customHeight="1" x14ac:dyDescent="0.3">
      <c r="A757" s="660" t="s">
        <v>577</v>
      </c>
      <c r="B757" s="661" t="s">
        <v>578</v>
      </c>
      <c r="C757" s="662" t="s">
        <v>587</v>
      </c>
      <c r="D757" s="663" t="s">
        <v>3250</v>
      </c>
      <c r="E757" s="662" t="s">
        <v>602</v>
      </c>
      <c r="F757" s="663" t="s">
        <v>3256</v>
      </c>
      <c r="G757" s="662" t="s">
        <v>628</v>
      </c>
      <c r="H757" s="662" t="s">
        <v>1492</v>
      </c>
      <c r="I757" s="662" t="s">
        <v>1493</v>
      </c>
      <c r="J757" s="662" t="s">
        <v>1494</v>
      </c>
      <c r="K757" s="662"/>
      <c r="L757" s="664">
        <v>1392.5771144683863</v>
      </c>
      <c r="M757" s="664">
        <v>5</v>
      </c>
      <c r="N757" s="665">
        <v>6962.885572341931</v>
      </c>
    </row>
    <row r="758" spans="1:14" ht="14.4" customHeight="1" x14ac:dyDescent="0.3">
      <c r="A758" s="660" t="s">
        <v>577</v>
      </c>
      <c r="B758" s="661" t="s">
        <v>578</v>
      </c>
      <c r="C758" s="662" t="s">
        <v>587</v>
      </c>
      <c r="D758" s="663" t="s">
        <v>3250</v>
      </c>
      <c r="E758" s="662" t="s">
        <v>602</v>
      </c>
      <c r="F758" s="663" t="s">
        <v>3256</v>
      </c>
      <c r="G758" s="662" t="s">
        <v>628</v>
      </c>
      <c r="H758" s="662" t="s">
        <v>2631</v>
      </c>
      <c r="I758" s="662" t="s">
        <v>2632</v>
      </c>
      <c r="J758" s="662" t="s">
        <v>2633</v>
      </c>
      <c r="K758" s="662" t="s">
        <v>2634</v>
      </c>
      <c r="L758" s="664">
        <v>209.26999999999998</v>
      </c>
      <c r="M758" s="664">
        <v>6</v>
      </c>
      <c r="N758" s="665">
        <v>1255.6199999999999</v>
      </c>
    </row>
    <row r="759" spans="1:14" ht="14.4" customHeight="1" x14ac:dyDescent="0.3">
      <c r="A759" s="660" t="s">
        <v>577</v>
      </c>
      <c r="B759" s="661" t="s">
        <v>578</v>
      </c>
      <c r="C759" s="662" t="s">
        <v>587</v>
      </c>
      <c r="D759" s="663" t="s">
        <v>3250</v>
      </c>
      <c r="E759" s="662" t="s">
        <v>602</v>
      </c>
      <c r="F759" s="663" t="s">
        <v>3256</v>
      </c>
      <c r="G759" s="662" t="s">
        <v>628</v>
      </c>
      <c r="H759" s="662" t="s">
        <v>1499</v>
      </c>
      <c r="I759" s="662" t="s">
        <v>1500</v>
      </c>
      <c r="J759" s="662" t="s">
        <v>1501</v>
      </c>
      <c r="K759" s="662" t="s">
        <v>1502</v>
      </c>
      <c r="L759" s="664">
        <v>190.4691823083823</v>
      </c>
      <c r="M759" s="664">
        <v>149.21335700000003</v>
      </c>
      <c r="N759" s="665">
        <v>28420.546097278737</v>
      </c>
    </row>
    <row r="760" spans="1:14" ht="14.4" customHeight="1" x14ac:dyDescent="0.3">
      <c r="A760" s="660" t="s">
        <v>577</v>
      </c>
      <c r="B760" s="661" t="s">
        <v>578</v>
      </c>
      <c r="C760" s="662" t="s">
        <v>587</v>
      </c>
      <c r="D760" s="663" t="s">
        <v>3250</v>
      </c>
      <c r="E760" s="662" t="s">
        <v>602</v>
      </c>
      <c r="F760" s="663" t="s">
        <v>3256</v>
      </c>
      <c r="G760" s="662" t="s">
        <v>628</v>
      </c>
      <c r="H760" s="662" t="s">
        <v>1505</v>
      </c>
      <c r="I760" s="662" t="s">
        <v>215</v>
      </c>
      <c r="J760" s="662" t="s">
        <v>1506</v>
      </c>
      <c r="K760" s="662"/>
      <c r="L760" s="664">
        <v>877.5</v>
      </c>
      <c r="M760" s="664">
        <v>2</v>
      </c>
      <c r="N760" s="665">
        <v>1755</v>
      </c>
    </row>
    <row r="761" spans="1:14" ht="14.4" customHeight="1" x14ac:dyDescent="0.3">
      <c r="A761" s="660" t="s">
        <v>577</v>
      </c>
      <c r="B761" s="661" t="s">
        <v>578</v>
      </c>
      <c r="C761" s="662" t="s">
        <v>587</v>
      </c>
      <c r="D761" s="663" t="s">
        <v>3250</v>
      </c>
      <c r="E761" s="662" t="s">
        <v>602</v>
      </c>
      <c r="F761" s="663" t="s">
        <v>3256</v>
      </c>
      <c r="G761" s="662" t="s">
        <v>628</v>
      </c>
      <c r="H761" s="662" t="s">
        <v>1507</v>
      </c>
      <c r="I761" s="662" t="s">
        <v>1310</v>
      </c>
      <c r="J761" s="662" t="s">
        <v>1508</v>
      </c>
      <c r="K761" s="662" t="s">
        <v>1509</v>
      </c>
      <c r="L761" s="664">
        <v>32.633942357675096</v>
      </c>
      <c r="M761" s="664">
        <v>38</v>
      </c>
      <c r="N761" s="665">
        <v>1240.0898095916536</v>
      </c>
    </row>
    <row r="762" spans="1:14" ht="14.4" customHeight="1" x14ac:dyDescent="0.3">
      <c r="A762" s="660" t="s">
        <v>577</v>
      </c>
      <c r="B762" s="661" t="s">
        <v>578</v>
      </c>
      <c r="C762" s="662" t="s">
        <v>587</v>
      </c>
      <c r="D762" s="663" t="s">
        <v>3250</v>
      </c>
      <c r="E762" s="662" t="s">
        <v>602</v>
      </c>
      <c r="F762" s="663" t="s">
        <v>3256</v>
      </c>
      <c r="G762" s="662" t="s">
        <v>628</v>
      </c>
      <c r="H762" s="662" t="s">
        <v>2635</v>
      </c>
      <c r="I762" s="662" t="s">
        <v>2636</v>
      </c>
      <c r="J762" s="662" t="s">
        <v>2637</v>
      </c>
      <c r="K762" s="662" t="s">
        <v>2638</v>
      </c>
      <c r="L762" s="664">
        <v>9710.1498710999949</v>
      </c>
      <c r="M762" s="664">
        <v>6</v>
      </c>
      <c r="N762" s="665">
        <v>58260.89922659997</v>
      </c>
    </row>
    <row r="763" spans="1:14" ht="14.4" customHeight="1" x14ac:dyDescent="0.3">
      <c r="A763" s="660" t="s">
        <v>577</v>
      </c>
      <c r="B763" s="661" t="s">
        <v>578</v>
      </c>
      <c r="C763" s="662" t="s">
        <v>587</v>
      </c>
      <c r="D763" s="663" t="s">
        <v>3250</v>
      </c>
      <c r="E763" s="662" t="s">
        <v>602</v>
      </c>
      <c r="F763" s="663" t="s">
        <v>3256</v>
      </c>
      <c r="G763" s="662" t="s">
        <v>628</v>
      </c>
      <c r="H763" s="662" t="s">
        <v>2639</v>
      </c>
      <c r="I763" s="662" t="s">
        <v>2639</v>
      </c>
      <c r="J763" s="662" t="s">
        <v>2640</v>
      </c>
      <c r="K763" s="662" t="s">
        <v>2641</v>
      </c>
      <c r="L763" s="664">
        <v>241.96983395940717</v>
      </c>
      <c r="M763" s="664">
        <v>1</v>
      </c>
      <c r="N763" s="665">
        <v>241.96983395940717</v>
      </c>
    </row>
    <row r="764" spans="1:14" ht="14.4" customHeight="1" x14ac:dyDescent="0.3">
      <c r="A764" s="660" t="s">
        <v>577</v>
      </c>
      <c r="B764" s="661" t="s">
        <v>578</v>
      </c>
      <c r="C764" s="662" t="s">
        <v>587</v>
      </c>
      <c r="D764" s="663" t="s">
        <v>3250</v>
      </c>
      <c r="E764" s="662" t="s">
        <v>602</v>
      </c>
      <c r="F764" s="663" t="s">
        <v>3256</v>
      </c>
      <c r="G764" s="662" t="s">
        <v>628</v>
      </c>
      <c r="H764" s="662" t="s">
        <v>2642</v>
      </c>
      <c r="I764" s="662" t="s">
        <v>2642</v>
      </c>
      <c r="J764" s="662" t="s">
        <v>2643</v>
      </c>
      <c r="K764" s="662" t="s">
        <v>2644</v>
      </c>
      <c r="L764" s="664">
        <v>212.37999999999994</v>
      </c>
      <c r="M764" s="664">
        <v>1</v>
      </c>
      <c r="N764" s="665">
        <v>212.37999999999994</v>
      </c>
    </row>
    <row r="765" spans="1:14" ht="14.4" customHeight="1" x14ac:dyDescent="0.3">
      <c r="A765" s="660" t="s">
        <v>577</v>
      </c>
      <c r="B765" s="661" t="s">
        <v>578</v>
      </c>
      <c r="C765" s="662" t="s">
        <v>587</v>
      </c>
      <c r="D765" s="663" t="s">
        <v>3250</v>
      </c>
      <c r="E765" s="662" t="s">
        <v>602</v>
      </c>
      <c r="F765" s="663" t="s">
        <v>3256</v>
      </c>
      <c r="G765" s="662" t="s">
        <v>628</v>
      </c>
      <c r="H765" s="662" t="s">
        <v>2645</v>
      </c>
      <c r="I765" s="662" t="s">
        <v>2645</v>
      </c>
      <c r="J765" s="662" t="s">
        <v>2646</v>
      </c>
      <c r="K765" s="662" t="s">
        <v>2647</v>
      </c>
      <c r="L765" s="664">
        <v>466.58560609119627</v>
      </c>
      <c r="M765" s="664">
        <v>90</v>
      </c>
      <c r="N765" s="665">
        <v>41992.704548207665</v>
      </c>
    </row>
    <row r="766" spans="1:14" ht="14.4" customHeight="1" x14ac:dyDescent="0.3">
      <c r="A766" s="660" t="s">
        <v>577</v>
      </c>
      <c r="B766" s="661" t="s">
        <v>578</v>
      </c>
      <c r="C766" s="662" t="s">
        <v>587</v>
      </c>
      <c r="D766" s="663" t="s">
        <v>3250</v>
      </c>
      <c r="E766" s="662" t="s">
        <v>602</v>
      </c>
      <c r="F766" s="663" t="s">
        <v>3256</v>
      </c>
      <c r="G766" s="662" t="s">
        <v>628</v>
      </c>
      <c r="H766" s="662" t="s">
        <v>1515</v>
      </c>
      <c r="I766" s="662" t="s">
        <v>1516</v>
      </c>
      <c r="J766" s="662" t="s">
        <v>1517</v>
      </c>
      <c r="K766" s="662" t="s">
        <v>1518</v>
      </c>
      <c r="L766" s="664">
        <v>243.80505803032531</v>
      </c>
      <c r="M766" s="664">
        <v>11</v>
      </c>
      <c r="N766" s="665">
        <v>2681.8556383335786</v>
      </c>
    </row>
    <row r="767" spans="1:14" ht="14.4" customHeight="1" x14ac:dyDescent="0.3">
      <c r="A767" s="660" t="s">
        <v>577</v>
      </c>
      <c r="B767" s="661" t="s">
        <v>578</v>
      </c>
      <c r="C767" s="662" t="s">
        <v>587</v>
      </c>
      <c r="D767" s="663" t="s">
        <v>3250</v>
      </c>
      <c r="E767" s="662" t="s">
        <v>602</v>
      </c>
      <c r="F767" s="663" t="s">
        <v>3256</v>
      </c>
      <c r="G767" s="662" t="s">
        <v>628</v>
      </c>
      <c r="H767" s="662" t="s">
        <v>2648</v>
      </c>
      <c r="I767" s="662" t="s">
        <v>2649</v>
      </c>
      <c r="J767" s="662" t="s">
        <v>2650</v>
      </c>
      <c r="K767" s="662" t="s">
        <v>2651</v>
      </c>
      <c r="L767" s="664">
        <v>627.93023741086301</v>
      </c>
      <c r="M767" s="664">
        <v>20.577850700000003</v>
      </c>
      <c r="N767" s="665">
        <v>12921.454675456294</v>
      </c>
    </row>
    <row r="768" spans="1:14" ht="14.4" customHeight="1" x14ac:dyDescent="0.3">
      <c r="A768" s="660" t="s">
        <v>577</v>
      </c>
      <c r="B768" s="661" t="s">
        <v>578</v>
      </c>
      <c r="C768" s="662" t="s">
        <v>587</v>
      </c>
      <c r="D768" s="663" t="s">
        <v>3250</v>
      </c>
      <c r="E768" s="662" t="s">
        <v>602</v>
      </c>
      <c r="F768" s="663" t="s">
        <v>3256</v>
      </c>
      <c r="G768" s="662" t="s">
        <v>628</v>
      </c>
      <c r="H768" s="662" t="s">
        <v>1519</v>
      </c>
      <c r="I768" s="662" t="s">
        <v>1520</v>
      </c>
      <c r="J768" s="662" t="s">
        <v>1521</v>
      </c>
      <c r="K768" s="662"/>
      <c r="L768" s="664">
        <v>113.62</v>
      </c>
      <c r="M768" s="664">
        <v>1</v>
      </c>
      <c r="N768" s="665">
        <v>113.62</v>
      </c>
    </row>
    <row r="769" spans="1:14" ht="14.4" customHeight="1" x14ac:dyDescent="0.3">
      <c r="A769" s="660" t="s">
        <v>577</v>
      </c>
      <c r="B769" s="661" t="s">
        <v>578</v>
      </c>
      <c r="C769" s="662" t="s">
        <v>587</v>
      </c>
      <c r="D769" s="663" t="s">
        <v>3250</v>
      </c>
      <c r="E769" s="662" t="s">
        <v>602</v>
      </c>
      <c r="F769" s="663" t="s">
        <v>3256</v>
      </c>
      <c r="G769" s="662" t="s">
        <v>628</v>
      </c>
      <c r="H769" s="662" t="s">
        <v>2652</v>
      </c>
      <c r="I769" s="662" t="s">
        <v>1310</v>
      </c>
      <c r="J769" s="662" t="s">
        <v>2653</v>
      </c>
      <c r="K769" s="662"/>
      <c r="L769" s="664">
        <v>13.327382401388169</v>
      </c>
      <c r="M769" s="664">
        <v>2</v>
      </c>
      <c r="N769" s="665">
        <v>26.654764802776338</v>
      </c>
    </row>
    <row r="770" spans="1:14" ht="14.4" customHeight="1" x14ac:dyDescent="0.3">
      <c r="A770" s="660" t="s">
        <v>577</v>
      </c>
      <c r="B770" s="661" t="s">
        <v>578</v>
      </c>
      <c r="C770" s="662" t="s">
        <v>587</v>
      </c>
      <c r="D770" s="663" t="s">
        <v>3250</v>
      </c>
      <c r="E770" s="662" t="s">
        <v>602</v>
      </c>
      <c r="F770" s="663" t="s">
        <v>3256</v>
      </c>
      <c r="G770" s="662" t="s">
        <v>628</v>
      </c>
      <c r="H770" s="662" t="s">
        <v>1522</v>
      </c>
      <c r="I770" s="662" t="s">
        <v>1310</v>
      </c>
      <c r="J770" s="662" t="s">
        <v>1523</v>
      </c>
      <c r="K770" s="662"/>
      <c r="L770" s="664">
        <v>2.530279723908869</v>
      </c>
      <c r="M770" s="664">
        <v>3</v>
      </c>
      <c r="N770" s="665">
        <v>7.590839171726607</v>
      </c>
    </row>
    <row r="771" spans="1:14" ht="14.4" customHeight="1" x14ac:dyDescent="0.3">
      <c r="A771" s="660" t="s">
        <v>577</v>
      </c>
      <c r="B771" s="661" t="s">
        <v>578</v>
      </c>
      <c r="C771" s="662" t="s">
        <v>587</v>
      </c>
      <c r="D771" s="663" t="s">
        <v>3250</v>
      </c>
      <c r="E771" s="662" t="s">
        <v>602</v>
      </c>
      <c r="F771" s="663" t="s">
        <v>3256</v>
      </c>
      <c r="G771" s="662" t="s">
        <v>628</v>
      </c>
      <c r="H771" s="662" t="s">
        <v>2654</v>
      </c>
      <c r="I771" s="662" t="s">
        <v>2655</v>
      </c>
      <c r="J771" s="662" t="s">
        <v>2656</v>
      </c>
      <c r="K771" s="662" t="s">
        <v>2657</v>
      </c>
      <c r="L771" s="664">
        <v>1.0999999331811423</v>
      </c>
      <c r="M771" s="664">
        <v>1</v>
      </c>
      <c r="N771" s="665">
        <v>1.0999999331811423</v>
      </c>
    </row>
    <row r="772" spans="1:14" ht="14.4" customHeight="1" x14ac:dyDescent="0.3">
      <c r="A772" s="660" t="s">
        <v>577</v>
      </c>
      <c r="B772" s="661" t="s">
        <v>578</v>
      </c>
      <c r="C772" s="662" t="s">
        <v>587</v>
      </c>
      <c r="D772" s="663" t="s">
        <v>3250</v>
      </c>
      <c r="E772" s="662" t="s">
        <v>602</v>
      </c>
      <c r="F772" s="663" t="s">
        <v>3256</v>
      </c>
      <c r="G772" s="662" t="s">
        <v>628</v>
      </c>
      <c r="H772" s="662" t="s">
        <v>2658</v>
      </c>
      <c r="I772" s="662" t="s">
        <v>215</v>
      </c>
      <c r="J772" s="662" t="s">
        <v>2659</v>
      </c>
      <c r="K772" s="662"/>
      <c r="L772" s="664">
        <v>29.660456114474641</v>
      </c>
      <c r="M772" s="664">
        <v>3</v>
      </c>
      <c r="N772" s="665">
        <v>88.981368343423924</v>
      </c>
    </row>
    <row r="773" spans="1:14" ht="14.4" customHeight="1" x14ac:dyDescent="0.3">
      <c r="A773" s="660" t="s">
        <v>577</v>
      </c>
      <c r="B773" s="661" t="s">
        <v>578</v>
      </c>
      <c r="C773" s="662" t="s">
        <v>587</v>
      </c>
      <c r="D773" s="663" t="s">
        <v>3250</v>
      </c>
      <c r="E773" s="662" t="s">
        <v>602</v>
      </c>
      <c r="F773" s="663" t="s">
        <v>3256</v>
      </c>
      <c r="G773" s="662" t="s">
        <v>628</v>
      </c>
      <c r="H773" s="662" t="s">
        <v>1527</v>
      </c>
      <c r="I773" s="662" t="s">
        <v>215</v>
      </c>
      <c r="J773" s="662" t="s">
        <v>1528</v>
      </c>
      <c r="K773" s="662"/>
      <c r="L773" s="664">
        <v>114.35000000000002</v>
      </c>
      <c r="M773" s="664">
        <v>3</v>
      </c>
      <c r="N773" s="665">
        <v>343.05000000000007</v>
      </c>
    </row>
    <row r="774" spans="1:14" ht="14.4" customHeight="1" x14ac:dyDescent="0.3">
      <c r="A774" s="660" t="s">
        <v>577</v>
      </c>
      <c r="B774" s="661" t="s">
        <v>578</v>
      </c>
      <c r="C774" s="662" t="s">
        <v>587</v>
      </c>
      <c r="D774" s="663" t="s">
        <v>3250</v>
      </c>
      <c r="E774" s="662" t="s">
        <v>602</v>
      </c>
      <c r="F774" s="663" t="s">
        <v>3256</v>
      </c>
      <c r="G774" s="662" t="s">
        <v>628</v>
      </c>
      <c r="H774" s="662" t="s">
        <v>2660</v>
      </c>
      <c r="I774" s="662" t="s">
        <v>2661</v>
      </c>
      <c r="J774" s="662" t="s">
        <v>2662</v>
      </c>
      <c r="K774" s="662" t="s">
        <v>2663</v>
      </c>
      <c r="L774" s="664">
        <v>1416.78</v>
      </c>
      <c r="M774" s="664">
        <v>1</v>
      </c>
      <c r="N774" s="665">
        <v>1416.78</v>
      </c>
    </row>
    <row r="775" spans="1:14" ht="14.4" customHeight="1" x14ac:dyDescent="0.3">
      <c r="A775" s="660" t="s">
        <v>577</v>
      </c>
      <c r="B775" s="661" t="s">
        <v>578</v>
      </c>
      <c r="C775" s="662" t="s">
        <v>587</v>
      </c>
      <c r="D775" s="663" t="s">
        <v>3250</v>
      </c>
      <c r="E775" s="662" t="s">
        <v>602</v>
      </c>
      <c r="F775" s="663" t="s">
        <v>3256</v>
      </c>
      <c r="G775" s="662" t="s">
        <v>628</v>
      </c>
      <c r="H775" s="662" t="s">
        <v>1529</v>
      </c>
      <c r="I775" s="662" t="s">
        <v>215</v>
      </c>
      <c r="J775" s="662" t="s">
        <v>1530</v>
      </c>
      <c r="K775" s="662"/>
      <c r="L775" s="664">
        <v>110.00999999999998</v>
      </c>
      <c r="M775" s="664">
        <v>2</v>
      </c>
      <c r="N775" s="665">
        <v>220.01999999999995</v>
      </c>
    </row>
    <row r="776" spans="1:14" ht="14.4" customHeight="1" x14ac:dyDescent="0.3">
      <c r="A776" s="660" t="s">
        <v>577</v>
      </c>
      <c r="B776" s="661" t="s">
        <v>578</v>
      </c>
      <c r="C776" s="662" t="s">
        <v>587</v>
      </c>
      <c r="D776" s="663" t="s">
        <v>3250</v>
      </c>
      <c r="E776" s="662" t="s">
        <v>602</v>
      </c>
      <c r="F776" s="663" t="s">
        <v>3256</v>
      </c>
      <c r="G776" s="662" t="s">
        <v>628</v>
      </c>
      <c r="H776" s="662" t="s">
        <v>2664</v>
      </c>
      <c r="I776" s="662" t="s">
        <v>2665</v>
      </c>
      <c r="J776" s="662" t="s">
        <v>2666</v>
      </c>
      <c r="K776" s="662" t="s">
        <v>2667</v>
      </c>
      <c r="L776" s="664">
        <v>64.91</v>
      </c>
      <c r="M776" s="664">
        <v>1</v>
      </c>
      <c r="N776" s="665">
        <v>64.91</v>
      </c>
    </row>
    <row r="777" spans="1:14" ht="14.4" customHeight="1" x14ac:dyDescent="0.3">
      <c r="A777" s="660" t="s">
        <v>577</v>
      </c>
      <c r="B777" s="661" t="s">
        <v>578</v>
      </c>
      <c r="C777" s="662" t="s">
        <v>587</v>
      </c>
      <c r="D777" s="663" t="s">
        <v>3250</v>
      </c>
      <c r="E777" s="662" t="s">
        <v>602</v>
      </c>
      <c r="F777" s="663" t="s">
        <v>3256</v>
      </c>
      <c r="G777" s="662" t="s">
        <v>628</v>
      </c>
      <c r="H777" s="662" t="s">
        <v>2668</v>
      </c>
      <c r="I777" s="662" t="s">
        <v>2669</v>
      </c>
      <c r="J777" s="662" t="s">
        <v>2670</v>
      </c>
      <c r="K777" s="662" t="s">
        <v>2671</v>
      </c>
      <c r="L777" s="664">
        <v>209.90919964464251</v>
      </c>
      <c r="M777" s="664">
        <v>1</v>
      </c>
      <c r="N777" s="665">
        <v>209.90919964464251</v>
      </c>
    </row>
    <row r="778" spans="1:14" ht="14.4" customHeight="1" x14ac:dyDescent="0.3">
      <c r="A778" s="660" t="s">
        <v>577</v>
      </c>
      <c r="B778" s="661" t="s">
        <v>578</v>
      </c>
      <c r="C778" s="662" t="s">
        <v>587</v>
      </c>
      <c r="D778" s="663" t="s">
        <v>3250</v>
      </c>
      <c r="E778" s="662" t="s">
        <v>602</v>
      </c>
      <c r="F778" s="663" t="s">
        <v>3256</v>
      </c>
      <c r="G778" s="662" t="s">
        <v>628</v>
      </c>
      <c r="H778" s="662" t="s">
        <v>2672</v>
      </c>
      <c r="I778" s="662" t="s">
        <v>2672</v>
      </c>
      <c r="J778" s="662" t="s">
        <v>2673</v>
      </c>
      <c r="K778" s="662" t="s">
        <v>2674</v>
      </c>
      <c r="L778" s="664">
        <v>24.28</v>
      </c>
      <c r="M778" s="664">
        <v>1</v>
      </c>
      <c r="N778" s="665">
        <v>24.28</v>
      </c>
    </row>
    <row r="779" spans="1:14" ht="14.4" customHeight="1" x14ac:dyDescent="0.3">
      <c r="A779" s="660" t="s">
        <v>577</v>
      </c>
      <c r="B779" s="661" t="s">
        <v>578</v>
      </c>
      <c r="C779" s="662" t="s">
        <v>587</v>
      </c>
      <c r="D779" s="663" t="s">
        <v>3250</v>
      </c>
      <c r="E779" s="662" t="s">
        <v>602</v>
      </c>
      <c r="F779" s="663" t="s">
        <v>3256</v>
      </c>
      <c r="G779" s="662" t="s">
        <v>628</v>
      </c>
      <c r="H779" s="662" t="s">
        <v>1542</v>
      </c>
      <c r="I779" s="662" t="s">
        <v>1542</v>
      </c>
      <c r="J779" s="662" t="s">
        <v>1543</v>
      </c>
      <c r="K779" s="662" t="s">
        <v>1544</v>
      </c>
      <c r="L779" s="664">
        <v>57.965063895445475</v>
      </c>
      <c r="M779" s="664">
        <v>10</v>
      </c>
      <c r="N779" s="665">
        <v>579.65063895445473</v>
      </c>
    </row>
    <row r="780" spans="1:14" ht="14.4" customHeight="1" x14ac:dyDescent="0.3">
      <c r="A780" s="660" t="s">
        <v>577</v>
      </c>
      <c r="B780" s="661" t="s">
        <v>578</v>
      </c>
      <c r="C780" s="662" t="s">
        <v>587</v>
      </c>
      <c r="D780" s="663" t="s">
        <v>3250</v>
      </c>
      <c r="E780" s="662" t="s">
        <v>602</v>
      </c>
      <c r="F780" s="663" t="s">
        <v>3256</v>
      </c>
      <c r="G780" s="662" t="s">
        <v>628</v>
      </c>
      <c r="H780" s="662" t="s">
        <v>1545</v>
      </c>
      <c r="I780" s="662" t="s">
        <v>1545</v>
      </c>
      <c r="J780" s="662" t="s">
        <v>1546</v>
      </c>
      <c r="K780" s="662" t="s">
        <v>1547</v>
      </c>
      <c r="L780" s="664">
        <v>431.64</v>
      </c>
      <c r="M780" s="664">
        <v>15</v>
      </c>
      <c r="N780" s="665">
        <v>6474.5999999999995</v>
      </c>
    </row>
    <row r="781" spans="1:14" ht="14.4" customHeight="1" x14ac:dyDescent="0.3">
      <c r="A781" s="660" t="s">
        <v>577</v>
      </c>
      <c r="B781" s="661" t="s">
        <v>578</v>
      </c>
      <c r="C781" s="662" t="s">
        <v>587</v>
      </c>
      <c r="D781" s="663" t="s">
        <v>3250</v>
      </c>
      <c r="E781" s="662" t="s">
        <v>602</v>
      </c>
      <c r="F781" s="663" t="s">
        <v>3256</v>
      </c>
      <c r="G781" s="662" t="s">
        <v>628</v>
      </c>
      <c r="H781" s="662" t="s">
        <v>2675</v>
      </c>
      <c r="I781" s="662" t="s">
        <v>2675</v>
      </c>
      <c r="J781" s="662" t="s">
        <v>2676</v>
      </c>
      <c r="K781" s="662" t="s">
        <v>2677</v>
      </c>
      <c r="L781" s="664">
        <v>1677.61</v>
      </c>
      <c r="M781" s="664">
        <v>1</v>
      </c>
      <c r="N781" s="665">
        <v>1677.61</v>
      </c>
    </row>
    <row r="782" spans="1:14" ht="14.4" customHeight="1" x14ac:dyDescent="0.3">
      <c r="A782" s="660" t="s">
        <v>577</v>
      </c>
      <c r="B782" s="661" t="s">
        <v>578</v>
      </c>
      <c r="C782" s="662" t="s">
        <v>587</v>
      </c>
      <c r="D782" s="663" t="s">
        <v>3250</v>
      </c>
      <c r="E782" s="662" t="s">
        <v>602</v>
      </c>
      <c r="F782" s="663" t="s">
        <v>3256</v>
      </c>
      <c r="G782" s="662" t="s">
        <v>628</v>
      </c>
      <c r="H782" s="662" t="s">
        <v>1555</v>
      </c>
      <c r="I782" s="662" t="s">
        <v>1556</v>
      </c>
      <c r="J782" s="662" t="s">
        <v>1557</v>
      </c>
      <c r="K782" s="662" t="s">
        <v>1558</v>
      </c>
      <c r="L782" s="664">
        <v>175.55833333333331</v>
      </c>
      <c r="M782" s="664">
        <v>3</v>
      </c>
      <c r="N782" s="665">
        <v>526.67499999999995</v>
      </c>
    </row>
    <row r="783" spans="1:14" ht="14.4" customHeight="1" x14ac:dyDescent="0.3">
      <c r="A783" s="660" t="s">
        <v>577</v>
      </c>
      <c r="B783" s="661" t="s">
        <v>578</v>
      </c>
      <c r="C783" s="662" t="s">
        <v>587</v>
      </c>
      <c r="D783" s="663" t="s">
        <v>3250</v>
      </c>
      <c r="E783" s="662" t="s">
        <v>602</v>
      </c>
      <c r="F783" s="663" t="s">
        <v>3256</v>
      </c>
      <c r="G783" s="662" t="s">
        <v>628</v>
      </c>
      <c r="H783" s="662" t="s">
        <v>1559</v>
      </c>
      <c r="I783" s="662" t="s">
        <v>1559</v>
      </c>
      <c r="J783" s="662" t="s">
        <v>1560</v>
      </c>
      <c r="K783" s="662" t="s">
        <v>1561</v>
      </c>
      <c r="L783" s="664">
        <v>95.877272327479133</v>
      </c>
      <c r="M783" s="664">
        <v>43</v>
      </c>
      <c r="N783" s="665">
        <v>4122.7227100816026</v>
      </c>
    </row>
    <row r="784" spans="1:14" ht="14.4" customHeight="1" x14ac:dyDescent="0.3">
      <c r="A784" s="660" t="s">
        <v>577</v>
      </c>
      <c r="B784" s="661" t="s">
        <v>578</v>
      </c>
      <c r="C784" s="662" t="s">
        <v>587</v>
      </c>
      <c r="D784" s="663" t="s">
        <v>3250</v>
      </c>
      <c r="E784" s="662" t="s">
        <v>602</v>
      </c>
      <c r="F784" s="663" t="s">
        <v>3256</v>
      </c>
      <c r="G784" s="662" t="s">
        <v>628</v>
      </c>
      <c r="H784" s="662" t="s">
        <v>1562</v>
      </c>
      <c r="I784" s="662" t="s">
        <v>1562</v>
      </c>
      <c r="J784" s="662" t="s">
        <v>1563</v>
      </c>
      <c r="K784" s="662" t="s">
        <v>1564</v>
      </c>
      <c r="L784" s="664">
        <v>115.88677785408386</v>
      </c>
      <c r="M784" s="664">
        <v>53.663493299999999</v>
      </c>
      <c r="N784" s="665">
        <v>6218.8893269312175</v>
      </c>
    </row>
    <row r="785" spans="1:14" ht="14.4" customHeight="1" x14ac:dyDescent="0.3">
      <c r="A785" s="660" t="s">
        <v>577</v>
      </c>
      <c r="B785" s="661" t="s">
        <v>578</v>
      </c>
      <c r="C785" s="662" t="s">
        <v>587</v>
      </c>
      <c r="D785" s="663" t="s">
        <v>3250</v>
      </c>
      <c r="E785" s="662" t="s">
        <v>602</v>
      </c>
      <c r="F785" s="663" t="s">
        <v>3256</v>
      </c>
      <c r="G785" s="662" t="s">
        <v>628</v>
      </c>
      <c r="H785" s="662" t="s">
        <v>1565</v>
      </c>
      <c r="I785" s="662" t="s">
        <v>1565</v>
      </c>
      <c r="J785" s="662" t="s">
        <v>1563</v>
      </c>
      <c r="K785" s="662" t="s">
        <v>1566</v>
      </c>
      <c r="L785" s="664">
        <v>639.33100744519345</v>
      </c>
      <c r="M785" s="664">
        <v>11.158023000000002</v>
      </c>
      <c r="N785" s="665">
        <v>7133.670085686641</v>
      </c>
    </row>
    <row r="786" spans="1:14" ht="14.4" customHeight="1" x14ac:dyDescent="0.3">
      <c r="A786" s="660" t="s">
        <v>577</v>
      </c>
      <c r="B786" s="661" t="s">
        <v>578</v>
      </c>
      <c r="C786" s="662" t="s">
        <v>587</v>
      </c>
      <c r="D786" s="663" t="s">
        <v>3250</v>
      </c>
      <c r="E786" s="662" t="s">
        <v>602</v>
      </c>
      <c r="F786" s="663" t="s">
        <v>3256</v>
      </c>
      <c r="G786" s="662" t="s">
        <v>628</v>
      </c>
      <c r="H786" s="662" t="s">
        <v>1572</v>
      </c>
      <c r="I786" s="662" t="s">
        <v>1572</v>
      </c>
      <c r="J786" s="662" t="s">
        <v>1563</v>
      </c>
      <c r="K786" s="662" t="s">
        <v>1573</v>
      </c>
      <c r="L786" s="664">
        <v>274.48916450323242</v>
      </c>
      <c r="M786" s="664">
        <v>43.841108900000002</v>
      </c>
      <c r="N786" s="665">
        <v>12033.909352856228</v>
      </c>
    </row>
    <row r="787" spans="1:14" ht="14.4" customHeight="1" x14ac:dyDescent="0.3">
      <c r="A787" s="660" t="s">
        <v>577</v>
      </c>
      <c r="B787" s="661" t="s">
        <v>578</v>
      </c>
      <c r="C787" s="662" t="s">
        <v>587</v>
      </c>
      <c r="D787" s="663" t="s">
        <v>3250</v>
      </c>
      <c r="E787" s="662" t="s">
        <v>602</v>
      </c>
      <c r="F787" s="663" t="s">
        <v>3256</v>
      </c>
      <c r="G787" s="662" t="s">
        <v>628</v>
      </c>
      <c r="H787" s="662" t="s">
        <v>1574</v>
      </c>
      <c r="I787" s="662" t="s">
        <v>215</v>
      </c>
      <c r="J787" s="662" t="s">
        <v>1575</v>
      </c>
      <c r="K787" s="662"/>
      <c r="L787" s="664">
        <v>67.592000083834861</v>
      </c>
      <c r="M787" s="664">
        <v>15</v>
      </c>
      <c r="N787" s="665">
        <v>1013.880001257523</v>
      </c>
    </row>
    <row r="788" spans="1:14" ht="14.4" customHeight="1" x14ac:dyDescent="0.3">
      <c r="A788" s="660" t="s">
        <v>577</v>
      </c>
      <c r="B788" s="661" t="s">
        <v>578</v>
      </c>
      <c r="C788" s="662" t="s">
        <v>587</v>
      </c>
      <c r="D788" s="663" t="s">
        <v>3250</v>
      </c>
      <c r="E788" s="662" t="s">
        <v>602</v>
      </c>
      <c r="F788" s="663" t="s">
        <v>3256</v>
      </c>
      <c r="G788" s="662" t="s">
        <v>628</v>
      </c>
      <c r="H788" s="662" t="s">
        <v>1579</v>
      </c>
      <c r="I788" s="662" t="s">
        <v>1579</v>
      </c>
      <c r="J788" s="662" t="s">
        <v>670</v>
      </c>
      <c r="K788" s="662" t="s">
        <v>1580</v>
      </c>
      <c r="L788" s="664">
        <v>58.61774511341148</v>
      </c>
      <c r="M788" s="664">
        <v>11</v>
      </c>
      <c r="N788" s="665">
        <v>644.79519624752629</v>
      </c>
    </row>
    <row r="789" spans="1:14" ht="14.4" customHeight="1" x14ac:dyDescent="0.3">
      <c r="A789" s="660" t="s">
        <v>577</v>
      </c>
      <c r="B789" s="661" t="s">
        <v>578</v>
      </c>
      <c r="C789" s="662" t="s">
        <v>587</v>
      </c>
      <c r="D789" s="663" t="s">
        <v>3250</v>
      </c>
      <c r="E789" s="662" t="s">
        <v>602</v>
      </c>
      <c r="F789" s="663" t="s">
        <v>3256</v>
      </c>
      <c r="G789" s="662" t="s">
        <v>628</v>
      </c>
      <c r="H789" s="662" t="s">
        <v>1585</v>
      </c>
      <c r="I789" s="662" t="s">
        <v>1585</v>
      </c>
      <c r="J789" s="662" t="s">
        <v>1563</v>
      </c>
      <c r="K789" s="662" t="s">
        <v>1586</v>
      </c>
      <c r="L789" s="664">
        <v>790.89983773273934</v>
      </c>
      <c r="M789" s="664">
        <v>10.018000000000001</v>
      </c>
      <c r="N789" s="665">
        <v>7923.2345744065833</v>
      </c>
    </row>
    <row r="790" spans="1:14" ht="14.4" customHeight="1" x14ac:dyDescent="0.3">
      <c r="A790" s="660" t="s">
        <v>577</v>
      </c>
      <c r="B790" s="661" t="s">
        <v>578</v>
      </c>
      <c r="C790" s="662" t="s">
        <v>587</v>
      </c>
      <c r="D790" s="663" t="s">
        <v>3250</v>
      </c>
      <c r="E790" s="662" t="s">
        <v>602</v>
      </c>
      <c r="F790" s="663" t="s">
        <v>3256</v>
      </c>
      <c r="G790" s="662" t="s">
        <v>628</v>
      </c>
      <c r="H790" s="662" t="s">
        <v>2678</v>
      </c>
      <c r="I790" s="662" t="s">
        <v>2679</v>
      </c>
      <c r="J790" s="662" t="s">
        <v>2680</v>
      </c>
      <c r="K790" s="662" t="s">
        <v>2681</v>
      </c>
      <c r="L790" s="664">
        <v>69.459721369904486</v>
      </c>
      <c r="M790" s="664">
        <v>2</v>
      </c>
      <c r="N790" s="665">
        <v>138.91944273980897</v>
      </c>
    </row>
    <row r="791" spans="1:14" ht="14.4" customHeight="1" x14ac:dyDescent="0.3">
      <c r="A791" s="660" t="s">
        <v>577</v>
      </c>
      <c r="B791" s="661" t="s">
        <v>578</v>
      </c>
      <c r="C791" s="662" t="s">
        <v>587</v>
      </c>
      <c r="D791" s="663" t="s">
        <v>3250</v>
      </c>
      <c r="E791" s="662" t="s">
        <v>602</v>
      </c>
      <c r="F791" s="663" t="s">
        <v>3256</v>
      </c>
      <c r="G791" s="662" t="s">
        <v>628</v>
      </c>
      <c r="H791" s="662" t="s">
        <v>1590</v>
      </c>
      <c r="I791" s="662" t="s">
        <v>1590</v>
      </c>
      <c r="J791" s="662" t="s">
        <v>1591</v>
      </c>
      <c r="K791" s="662" t="s">
        <v>1592</v>
      </c>
      <c r="L791" s="664">
        <v>1704.0800303589799</v>
      </c>
      <c r="M791" s="664">
        <v>1</v>
      </c>
      <c r="N791" s="665">
        <v>1704.0800303589799</v>
      </c>
    </row>
    <row r="792" spans="1:14" ht="14.4" customHeight="1" x14ac:dyDescent="0.3">
      <c r="A792" s="660" t="s">
        <v>577</v>
      </c>
      <c r="B792" s="661" t="s">
        <v>578</v>
      </c>
      <c r="C792" s="662" t="s">
        <v>587</v>
      </c>
      <c r="D792" s="663" t="s">
        <v>3250</v>
      </c>
      <c r="E792" s="662" t="s">
        <v>602</v>
      </c>
      <c r="F792" s="663" t="s">
        <v>3256</v>
      </c>
      <c r="G792" s="662" t="s">
        <v>628</v>
      </c>
      <c r="H792" s="662" t="s">
        <v>1597</v>
      </c>
      <c r="I792" s="662" t="s">
        <v>1597</v>
      </c>
      <c r="J792" s="662" t="s">
        <v>1444</v>
      </c>
      <c r="K792" s="662" t="s">
        <v>1129</v>
      </c>
      <c r="L792" s="664">
        <v>102.83999999999999</v>
      </c>
      <c r="M792" s="664">
        <v>1</v>
      </c>
      <c r="N792" s="665">
        <v>102.83999999999999</v>
      </c>
    </row>
    <row r="793" spans="1:14" ht="14.4" customHeight="1" x14ac:dyDescent="0.3">
      <c r="A793" s="660" t="s">
        <v>577</v>
      </c>
      <c r="B793" s="661" t="s">
        <v>578</v>
      </c>
      <c r="C793" s="662" t="s">
        <v>587</v>
      </c>
      <c r="D793" s="663" t="s">
        <v>3250</v>
      </c>
      <c r="E793" s="662" t="s">
        <v>602</v>
      </c>
      <c r="F793" s="663" t="s">
        <v>3256</v>
      </c>
      <c r="G793" s="662" t="s">
        <v>628</v>
      </c>
      <c r="H793" s="662" t="s">
        <v>2682</v>
      </c>
      <c r="I793" s="662" t="s">
        <v>215</v>
      </c>
      <c r="J793" s="662" t="s">
        <v>2683</v>
      </c>
      <c r="K793" s="662"/>
      <c r="L793" s="664">
        <v>170.62583333333333</v>
      </c>
      <c r="M793" s="664">
        <v>2</v>
      </c>
      <c r="N793" s="665">
        <v>341.25166666666667</v>
      </c>
    </row>
    <row r="794" spans="1:14" ht="14.4" customHeight="1" x14ac:dyDescent="0.3">
      <c r="A794" s="660" t="s">
        <v>577</v>
      </c>
      <c r="B794" s="661" t="s">
        <v>578</v>
      </c>
      <c r="C794" s="662" t="s">
        <v>587</v>
      </c>
      <c r="D794" s="663" t="s">
        <v>3250</v>
      </c>
      <c r="E794" s="662" t="s">
        <v>602</v>
      </c>
      <c r="F794" s="663" t="s">
        <v>3256</v>
      </c>
      <c r="G794" s="662" t="s">
        <v>628</v>
      </c>
      <c r="H794" s="662" t="s">
        <v>2684</v>
      </c>
      <c r="I794" s="662" t="s">
        <v>2685</v>
      </c>
      <c r="J794" s="662" t="s">
        <v>2686</v>
      </c>
      <c r="K794" s="662"/>
      <c r="L794" s="664">
        <v>103.05</v>
      </c>
      <c r="M794" s="664">
        <v>2</v>
      </c>
      <c r="N794" s="665">
        <v>206.1</v>
      </c>
    </row>
    <row r="795" spans="1:14" ht="14.4" customHeight="1" x14ac:dyDescent="0.3">
      <c r="A795" s="660" t="s">
        <v>577</v>
      </c>
      <c r="B795" s="661" t="s">
        <v>578</v>
      </c>
      <c r="C795" s="662" t="s">
        <v>587</v>
      </c>
      <c r="D795" s="663" t="s">
        <v>3250</v>
      </c>
      <c r="E795" s="662" t="s">
        <v>602</v>
      </c>
      <c r="F795" s="663" t="s">
        <v>3256</v>
      </c>
      <c r="G795" s="662" t="s">
        <v>628</v>
      </c>
      <c r="H795" s="662" t="s">
        <v>2687</v>
      </c>
      <c r="I795" s="662" t="s">
        <v>2687</v>
      </c>
      <c r="J795" s="662" t="s">
        <v>2688</v>
      </c>
      <c r="K795" s="662" t="s">
        <v>1047</v>
      </c>
      <c r="L795" s="664">
        <v>113.7</v>
      </c>
      <c r="M795" s="664">
        <v>1</v>
      </c>
      <c r="N795" s="665">
        <v>113.7</v>
      </c>
    </row>
    <row r="796" spans="1:14" ht="14.4" customHeight="1" x14ac:dyDescent="0.3">
      <c r="A796" s="660" t="s">
        <v>577</v>
      </c>
      <c r="B796" s="661" t="s">
        <v>578</v>
      </c>
      <c r="C796" s="662" t="s">
        <v>587</v>
      </c>
      <c r="D796" s="663" t="s">
        <v>3250</v>
      </c>
      <c r="E796" s="662" t="s">
        <v>602</v>
      </c>
      <c r="F796" s="663" t="s">
        <v>3256</v>
      </c>
      <c r="G796" s="662" t="s">
        <v>628</v>
      </c>
      <c r="H796" s="662" t="s">
        <v>2689</v>
      </c>
      <c r="I796" s="662" t="s">
        <v>2689</v>
      </c>
      <c r="J796" s="662" t="s">
        <v>2690</v>
      </c>
      <c r="K796" s="662" t="s">
        <v>1635</v>
      </c>
      <c r="L796" s="664">
        <v>180.19999871767283</v>
      </c>
      <c r="M796" s="664">
        <v>1</v>
      </c>
      <c r="N796" s="665">
        <v>180.19999871767283</v>
      </c>
    </row>
    <row r="797" spans="1:14" ht="14.4" customHeight="1" x14ac:dyDescent="0.3">
      <c r="A797" s="660" t="s">
        <v>577</v>
      </c>
      <c r="B797" s="661" t="s">
        <v>578</v>
      </c>
      <c r="C797" s="662" t="s">
        <v>587</v>
      </c>
      <c r="D797" s="663" t="s">
        <v>3250</v>
      </c>
      <c r="E797" s="662" t="s">
        <v>602</v>
      </c>
      <c r="F797" s="663" t="s">
        <v>3256</v>
      </c>
      <c r="G797" s="662" t="s">
        <v>628</v>
      </c>
      <c r="H797" s="662" t="s">
        <v>1604</v>
      </c>
      <c r="I797" s="662" t="s">
        <v>1604</v>
      </c>
      <c r="J797" s="662" t="s">
        <v>1605</v>
      </c>
      <c r="K797" s="662" t="s">
        <v>1606</v>
      </c>
      <c r="L797" s="664">
        <v>41.24991931327137</v>
      </c>
      <c r="M797" s="664">
        <v>24</v>
      </c>
      <c r="N797" s="665">
        <v>989.99806351851282</v>
      </c>
    </row>
    <row r="798" spans="1:14" ht="14.4" customHeight="1" x14ac:dyDescent="0.3">
      <c r="A798" s="660" t="s">
        <v>577</v>
      </c>
      <c r="B798" s="661" t="s">
        <v>578</v>
      </c>
      <c r="C798" s="662" t="s">
        <v>587</v>
      </c>
      <c r="D798" s="663" t="s">
        <v>3250</v>
      </c>
      <c r="E798" s="662" t="s">
        <v>602</v>
      </c>
      <c r="F798" s="663" t="s">
        <v>3256</v>
      </c>
      <c r="G798" s="662" t="s">
        <v>628</v>
      </c>
      <c r="H798" s="662" t="s">
        <v>2691</v>
      </c>
      <c r="I798" s="662" t="s">
        <v>2691</v>
      </c>
      <c r="J798" s="662" t="s">
        <v>2692</v>
      </c>
      <c r="K798" s="662" t="s">
        <v>2693</v>
      </c>
      <c r="L798" s="664">
        <v>264.12930967195609</v>
      </c>
      <c r="M798" s="664">
        <v>2</v>
      </c>
      <c r="N798" s="665">
        <v>528.25861934391219</v>
      </c>
    </row>
    <row r="799" spans="1:14" ht="14.4" customHeight="1" x14ac:dyDescent="0.3">
      <c r="A799" s="660" t="s">
        <v>577</v>
      </c>
      <c r="B799" s="661" t="s">
        <v>578</v>
      </c>
      <c r="C799" s="662" t="s">
        <v>587</v>
      </c>
      <c r="D799" s="663" t="s">
        <v>3250</v>
      </c>
      <c r="E799" s="662" t="s">
        <v>602</v>
      </c>
      <c r="F799" s="663" t="s">
        <v>3256</v>
      </c>
      <c r="G799" s="662" t="s">
        <v>628</v>
      </c>
      <c r="H799" s="662" t="s">
        <v>2694</v>
      </c>
      <c r="I799" s="662" t="s">
        <v>2694</v>
      </c>
      <c r="J799" s="662" t="s">
        <v>1605</v>
      </c>
      <c r="K799" s="662" t="s">
        <v>2644</v>
      </c>
      <c r="L799" s="664">
        <v>109.99990499668125</v>
      </c>
      <c r="M799" s="664">
        <v>13</v>
      </c>
      <c r="N799" s="665">
        <v>1429.9987649568563</v>
      </c>
    </row>
    <row r="800" spans="1:14" ht="14.4" customHeight="1" x14ac:dyDescent="0.3">
      <c r="A800" s="660" t="s">
        <v>577</v>
      </c>
      <c r="B800" s="661" t="s">
        <v>578</v>
      </c>
      <c r="C800" s="662" t="s">
        <v>587</v>
      </c>
      <c r="D800" s="663" t="s">
        <v>3250</v>
      </c>
      <c r="E800" s="662" t="s">
        <v>602</v>
      </c>
      <c r="F800" s="663" t="s">
        <v>3256</v>
      </c>
      <c r="G800" s="662" t="s">
        <v>628</v>
      </c>
      <c r="H800" s="662" t="s">
        <v>2695</v>
      </c>
      <c r="I800" s="662" t="s">
        <v>2695</v>
      </c>
      <c r="J800" s="662" t="s">
        <v>2696</v>
      </c>
      <c r="K800" s="662" t="s">
        <v>2697</v>
      </c>
      <c r="L800" s="664">
        <v>221.28907336085189</v>
      </c>
      <c r="M800" s="664">
        <v>1</v>
      </c>
      <c r="N800" s="665">
        <v>221.28907336085189</v>
      </c>
    </row>
    <row r="801" spans="1:14" ht="14.4" customHeight="1" x14ac:dyDescent="0.3">
      <c r="A801" s="660" t="s">
        <v>577</v>
      </c>
      <c r="B801" s="661" t="s">
        <v>578</v>
      </c>
      <c r="C801" s="662" t="s">
        <v>587</v>
      </c>
      <c r="D801" s="663" t="s">
        <v>3250</v>
      </c>
      <c r="E801" s="662" t="s">
        <v>602</v>
      </c>
      <c r="F801" s="663" t="s">
        <v>3256</v>
      </c>
      <c r="G801" s="662" t="s">
        <v>628</v>
      </c>
      <c r="H801" s="662" t="s">
        <v>1609</v>
      </c>
      <c r="I801" s="662" t="s">
        <v>215</v>
      </c>
      <c r="J801" s="662" t="s">
        <v>1610</v>
      </c>
      <c r="K801" s="662"/>
      <c r="L801" s="664">
        <v>114.34999999999995</v>
      </c>
      <c r="M801" s="664">
        <v>4</v>
      </c>
      <c r="N801" s="665">
        <v>457.39999999999981</v>
      </c>
    </row>
    <row r="802" spans="1:14" ht="14.4" customHeight="1" x14ac:dyDescent="0.3">
      <c r="A802" s="660" t="s">
        <v>577</v>
      </c>
      <c r="B802" s="661" t="s">
        <v>578</v>
      </c>
      <c r="C802" s="662" t="s">
        <v>587</v>
      </c>
      <c r="D802" s="663" t="s">
        <v>3250</v>
      </c>
      <c r="E802" s="662" t="s">
        <v>602</v>
      </c>
      <c r="F802" s="663" t="s">
        <v>3256</v>
      </c>
      <c r="G802" s="662" t="s">
        <v>628</v>
      </c>
      <c r="H802" s="662" t="s">
        <v>2698</v>
      </c>
      <c r="I802" s="662" t="s">
        <v>2698</v>
      </c>
      <c r="J802" s="662" t="s">
        <v>2699</v>
      </c>
      <c r="K802" s="662" t="s">
        <v>2700</v>
      </c>
      <c r="L802" s="664">
        <v>63.330129484973675</v>
      </c>
      <c r="M802" s="664">
        <v>1</v>
      </c>
      <c r="N802" s="665">
        <v>63.330129484973675</v>
      </c>
    </row>
    <row r="803" spans="1:14" ht="14.4" customHeight="1" x14ac:dyDescent="0.3">
      <c r="A803" s="660" t="s">
        <v>577</v>
      </c>
      <c r="B803" s="661" t="s">
        <v>578</v>
      </c>
      <c r="C803" s="662" t="s">
        <v>587</v>
      </c>
      <c r="D803" s="663" t="s">
        <v>3250</v>
      </c>
      <c r="E803" s="662" t="s">
        <v>602</v>
      </c>
      <c r="F803" s="663" t="s">
        <v>3256</v>
      </c>
      <c r="G803" s="662" t="s">
        <v>628</v>
      </c>
      <c r="H803" s="662" t="s">
        <v>2701</v>
      </c>
      <c r="I803" s="662" t="s">
        <v>2701</v>
      </c>
      <c r="J803" s="662" t="s">
        <v>2702</v>
      </c>
      <c r="K803" s="662" t="s">
        <v>2703</v>
      </c>
      <c r="L803" s="664">
        <v>111.13361682973856</v>
      </c>
      <c r="M803" s="664">
        <v>3</v>
      </c>
      <c r="N803" s="665">
        <v>333.40085048921566</v>
      </c>
    </row>
    <row r="804" spans="1:14" ht="14.4" customHeight="1" x14ac:dyDescent="0.3">
      <c r="A804" s="660" t="s">
        <v>577</v>
      </c>
      <c r="B804" s="661" t="s">
        <v>578</v>
      </c>
      <c r="C804" s="662" t="s">
        <v>587</v>
      </c>
      <c r="D804" s="663" t="s">
        <v>3250</v>
      </c>
      <c r="E804" s="662" t="s">
        <v>602</v>
      </c>
      <c r="F804" s="663" t="s">
        <v>3256</v>
      </c>
      <c r="G804" s="662" t="s">
        <v>628</v>
      </c>
      <c r="H804" s="662" t="s">
        <v>1611</v>
      </c>
      <c r="I804" s="662" t="s">
        <v>1611</v>
      </c>
      <c r="J804" s="662" t="s">
        <v>1612</v>
      </c>
      <c r="K804" s="662" t="s">
        <v>1613</v>
      </c>
      <c r="L804" s="664">
        <v>31.175632145517383</v>
      </c>
      <c r="M804" s="664">
        <v>16.832999899999997</v>
      </c>
      <c r="N804" s="665">
        <v>524.77941278793082</v>
      </c>
    </row>
    <row r="805" spans="1:14" ht="14.4" customHeight="1" x14ac:dyDescent="0.3">
      <c r="A805" s="660" t="s">
        <v>577</v>
      </c>
      <c r="B805" s="661" t="s">
        <v>578</v>
      </c>
      <c r="C805" s="662" t="s">
        <v>587</v>
      </c>
      <c r="D805" s="663" t="s">
        <v>3250</v>
      </c>
      <c r="E805" s="662" t="s">
        <v>602</v>
      </c>
      <c r="F805" s="663" t="s">
        <v>3256</v>
      </c>
      <c r="G805" s="662" t="s">
        <v>628</v>
      </c>
      <c r="H805" s="662" t="s">
        <v>1614</v>
      </c>
      <c r="I805" s="662" t="s">
        <v>1615</v>
      </c>
      <c r="J805" s="662" t="s">
        <v>1612</v>
      </c>
      <c r="K805" s="662" t="s">
        <v>1616</v>
      </c>
      <c r="L805" s="664">
        <v>170.08804118170048</v>
      </c>
      <c r="M805" s="664">
        <v>213.83910820000051</v>
      </c>
      <c r="N805" s="665">
        <v>36371.475041779791</v>
      </c>
    </row>
    <row r="806" spans="1:14" ht="14.4" customHeight="1" x14ac:dyDescent="0.3">
      <c r="A806" s="660" t="s">
        <v>577</v>
      </c>
      <c r="B806" s="661" t="s">
        <v>578</v>
      </c>
      <c r="C806" s="662" t="s">
        <v>587</v>
      </c>
      <c r="D806" s="663" t="s">
        <v>3250</v>
      </c>
      <c r="E806" s="662" t="s">
        <v>602</v>
      </c>
      <c r="F806" s="663" t="s">
        <v>3256</v>
      </c>
      <c r="G806" s="662" t="s">
        <v>628</v>
      </c>
      <c r="H806" s="662" t="s">
        <v>1617</v>
      </c>
      <c r="I806" s="662" t="s">
        <v>1618</v>
      </c>
      <c r="J806" s="662" t="s">
        <v>1612</v>
      </c>
      <c r="K806" s="662" t="s">
        <v>1619</v>
      </c>
      <c r="L806" s="664">
        <v>46.95533670681926</v>
      </c>
      <c r="M806" s="664">
        <v>31.101174000000007</v>
      </c>
      <c r="N806" s="665">
        <v>1460.3660971473732</v>
      </c>
    </row>
    <row r="807" spans="1:14" ht="14.4" customHeight="1" x14ac:dyDescent="0.3">
      <c r="A807" s="660" t="s">
        <v>577</v>
      </c>
      <c r="B807" s="661" t="s">
        <v>578</v>
      </c>
      <c r="C807" s="662" t="s">
        <v>587</v>
      </c>
      <c r="D807" s="663" t="s">
        <v>3250</v>
      </c>
      <c r="E807" s="662" t="s">
        <v>602</v>
      </c>
      <c r="F807" s="663" t="s">
        <v>3256</v>
      </c>
      <c r="G807" s="662" t="s">
        <v>628</v>
      </c>
      <c r="H807" s="662" t="s">
        <v>2704</v>
      </c>
      <c r="I807" s="662" t="s">
        <v>2704</v>
      </c>
      <c r="J807" s="662" t="s">
        <v>2705</v>
      </c>
      <c r="K807" s="662" t="s">
        <v>2706</v>
      </c>
      <c r="L807" s="664">
        <v>152.44999999999999</v>
      </c>
      <c r="M807" s="664">
        <v>3</v>
      </c>
      <c r="N807" s="665">
        <v>457.34999999999997</v>
      </c>
    </row>
    <row r="808" spans="1:14" ht="14.4" customHeight="1" x14ac:dyDescent="0.3">
      <c r="A808" s="660" t="s">
        <v>577</v>
      </c>
      <c r="B808" s="661" t="s">
        <v>578</v>
      </c>
      <c r="C808" s="662" t="s">
        <v>587</v>
      </c>
      <c r="D808" s="663" t="s">
        <v>3250</v>
      </c>
      <c r="E808" s="662" t="s">
        <v>602</v>
      </c>
      <c r="F808" s="663" t="s">
        <v>3256</v>
      </c>
      <c r="G808" s="662" t="s">
        <v>628</v>
      </c>
      <c r="H808" s="662" t="s">
        <v>1620</v>
      </c>
      <c r="I808" s="662" t="s">
        <v>1621</v>
      </c>
      <c r="J808" s="662" t="s">
        <v>1622</v>
      </c>
      <c r="K808" s="662" t="s">
        <v>1623</v>
      </c>
      <c r="L808" s="664">
        <v>93.329782297263648</v>
      </c>
      <c r="M808" s="664">
        <v>25.789244499999995</v>
      </c>
      <c r="N808" s="665">
        <v>2406.9045747959035</v>
      </c>
    </row>
    <row r="809" spans="1:14" ht="14.4" customHeight="1" x14ac:dyDescent="0.3">
      <c r="A809" s="660" t="s">
        <v>577</v>
      </c>
      <c r="B809" s="661" t="s">
        <v>578</v>
      </c>
      <c r="C809" s="662" t="s">
        <v>587</v>
      </c>
      <c r="D809" s="663" t="s">
        <v>3250</v>
      </c>
      <c r="E809" s="662" t="s">
        <v>602</v>
      </c>
      <c r="F809" s="663" t="s">
        <v>3256</v>
      </c>
      <c r="G809" s="662" t="s">
        <v>628</v>
      </c>
      <c r="H809" s="662" t="s">
        <v>2707</v>
      </c>
      <c r="I809" s="662" t="s">
        <v>2708</v>
      </c>
      <c r="J809" s="662" t="s">
        <v>2709</v>
      </c>
      <c r="K809" s="662" t="s">
        <v>1592</v>
      </c>
      <c r="L809" s="664">
        <v>16.809999999999999</v>
      </c>
      <c r="M809" s="664">
        <v>4</v>
      </c>
      <c r="N809" s="665">
        <v>67.239999999999995</v>
      </c>
    </row>
    <row r="810" spans="1:14" ht="14.4" customHeight="1" x14ac:dyDescent="0.3">
      <c r="A810" s="660" t="s">
        <v>577</v>
      </c>
      <c r="B810" s="661" t="s">
        <v>578</v>
      </c>
      <c r="C810" s="662" t="s">
        <v>587</v>
      </c>
      <c r="D810" s="663" t="s">
        <v>3250</v>
      </c>
      <c r="E810" s="662" t="s">
        <v>602</v>
      </c>
      <c r="F810" s="663" t="s">
        <v>3256</v>
      </c>
      <c r="G810" s="662" t="s">
        <v>628</v>
      </c>
      <c r="H810" s="662" t="s">
        <v>1624</v>
      </c>
      <c r="I810" s="662" t="s">
        <v>1624</v>
      </c>
      <c r="J810" s="662" t="s">
        <v>1625</v>
      </c>
      <c r="K810" s="662" t="s">
        <v>1626</v>
      </c>
      <c r="L810" s="664">
        <v>164.88749331414886</v>
      </c>
      <c r="M810" s="664">
        <v>37.600728399999994</v>
      </c>
      <c r="N810" s="665">
        <v>6199.889852662126</v>
      </c>
    </row>
    <row r="811" spans="1:14" ht="14.4" customHeight="1" x14ac:dyDescent="0.3">
      <c r="A811" s="660" t="s">
        <v>577</v>
      </c>
      <c r="B811" s="661" t="s">
        <v>578</v>
      </c>
      <c r="C811" s="662" t="s">
        <v>587</v>
      </c>
      <c r="D811" s="663" t="s">
        <v>3250</v>
      </c>
      <c r="E811" s="662" t="s">
        <v>602</v>
      </c>
      <c r="F811" s="663" t="s">
        <v>3256</v>
      </c>
      <c r="G811" s="662" t="s">
        <v>628</v>
      </c>
      <c r="H811" s="662" t="s">
        <v>1627</v>
      </c>
      <c r="I811" s="662" t="s">
        <v>1628</v>
      </c>
      <c r="J811" s="662" t="s">
        <v>1625</v>
      </c>
      <c r="K811" s="662" t="s">
        <v>1629</v>
      </c>
      <c r="L811" s="664">
        <v>113.89780511030928</v>
      </c>
      <c r="M811" s="664">
        <v>21.847933900000001</v>
      </c>
      <c r="N811" s="665">
        <v>2488.4317174051193</v>
      </c>
    </row>
    <row r="812" spans="1:14" ht="14.4" customHeight="1" x14ac:dyDescent="0.3">
      <c r="A812" s="660" t="s">
        <v>577</v>
      </c>
      <c r="B812" s="661" t="s">
        <v>578</v>
      </c>
      <c r="C812" s="662" t="s">
        <v>587</v>
      </c>
      <c r="D812" s="663" t="s">
        <v>3250</v>
      </c>
      <c r="E812" s="662" t="s">
        <v>602</v>
      </c>
      <c r="F812" s="663" t="s">
        <v>3256</v>
      </c>
      <c r="G812" s="662" t="s">
        <v>628</v>
      </c>
      <c r="H812" s="662" t="s">
        <v>1630</v>
      </c>
      <c r="I812" s="662" t="s">
        <v>1631</v>
      </c>
      <c r="J812" s="662" t="s">
        <v>1625</v>
      </c>
      <c r="K812" s="662" t="s">
        <v>1632</v>
      </c>
      <c r="L812" s="664">
        <v>361.22448362531554</v>
      </c>
      <c r="M812" s="664">
        <v>21.652839100000001</v>
      </c>
      <c r="N812" s="665">
        <v>7821.5356229195431</v>
      </c>
    </row>
    <row r="813" spans="1:14" ht="14.4" customHeight="1" x14ac:dyDescent="0.3">
      <c r="A813" s="660" t="s">
        <v>577</v>
      </c>
      <c r="B813" s="661" t="s">
        <v>578</v>
      </c>
      <c r="C813" s="662" t="s">
        <v>587</v>
      </c>
      <c r="D813" s="663" t="s">
        <v>3250</v>
      </c>
      <c r="E813" s="662" t="s">
        <v>602</v>
      </c>
      <c r="F813" s="663" t="s">
        <v>3256</v>
      </c>
      <c r="G813" s="662" t="s">
        <v>628</v>
      </c>
      <c r="H813" s="662" t="s">
        <v>1633</v>
      </c>
      <c r="I813" s="662" t="s">
        <v>1633</v>
      </c>
      <c r="J813" s="662" t="s">
        <v>1634</v>
      </c>
      <c r="K813" s="662" t="s">
        <v>1635</v>
      </c>
      <c r="L813" s="664">
        <v>351.95420760363282</v>
      </c>
      <c r="M813" s="664">
        <v>16</v>
      </c>
      <c r="N813" s="665">
        <v>5631.2673216581252</v>
      </c>
    </row>
    <row r="814" spans="1:14" ht="14.4" customHeight="1" x14ac:dyDescent="0.3">
      <c r="A814" s="660" t="s">
        <v>577</v>
      </c>
      <c r="B814" s="661" t="s">
        <v>578</v>
      </c>
      <c r="C814" s="662" t="s">
        <v>587</v>
      </c>
      <c r="D814" s="663" t="s">
        <v>3250</v>
      </c>
      <c r="E814" s="662" t="s">
        <v>602</v>
      </c>
      <c r="F814" s="663" t="s">
        <v>3256</v>
      </c>
      <c r="G814" s="662" t="s">
        <v>628</v>
      </c>
      <c r="H814" s="662" t="s">
        <v>1636</v>
      </c>
      <c r="I814" s="662" t="s">
        <v>215</v>
      </c>
      <c r="J814" s="662" t="s">
        <v>1637</v>
      </c>
      <c r="K814" s="662" t="s">
        <v>1638</v>
      </c>
      <c r="L814" s="664">
        <v>49.99722222222222</v>
      </c>
      <c r="M814" s="664">
        <v>7</v>
      </c>
      <c r="N814" s="665">
        <v>349.98055555555555</v>
      </c>
    </row>
    <row r="815" spans="1:14" ht="14.4" customHeight="1" x14ac:dyDescent="0.3">
      <c r="A815" s="660" t="s">
        <v>577</v>
      </c>
      <c r="B815" s="661" t="s">
        <v>578</v>
      </c>
      <c r="C815" s="662" t="s">
        <v>587</v>
      </c>
      <c r="D815" s="663" t="s">
        <v>3250</v>
      </c>
      <c r="E815" s="662" t="s">
        <v>602</v>
      </c>
      <c r="F815" s="663" t="s">
        <v>3256</v>
      </c>
      <c r="G815" s="662" t="s">
        <v>628</v>
      </c>
      <c r="H815" s="662" t="s">
        <v>1639</v>
      </c>
      <c r="I815" s="662" t="s">
        <v>1640</v>
      </c>
      <c r="J815" s="662" t="s">
        <v>1420</v>
      </c>
      <c r="K815" s="662" t="s">
        <v>1641</v>
      </c>
      <c r="L815" s="664">
        <v>246.93856431305247</v>
      </c>
      <c r="M815" s="664">
        <v>1.9320953000000001</v>
      </c>
      <c r="N815" s="665">
        <v>477.10883949799643</v>
      </c>
    </row>
    <row r="816" spans="1:14" ht="14.4" customHeight="1" x14ac:dyDescent="0.3">
      <c r="A816" s="660" t="s">
        <v>577</v>
      </c>
      <c r="B816" s="661" t="s">
        <v>578</v>
      </c>
      <c r="C816" s="662" t="s">
        <v>587</v>
      </c>
      <c r="D816" s="663" t="s">
        <v>3250</v>
      </c>
      <c r="E816" s="662" t="s">
        <v>602</v>
      </c>
      <c r="F816" s="663" t="s">
        <v>3256</v>
      </c>
      <c r="G816" s="662" t="s">
        <v>628</v>
      </c>
      <c r="H816" s="662" t="s">
        <v>1644</v>
      </c>
      <c r="I816" s="662" t="s">
        <v>1644</v>
      </c>
      <c r="J816" s="662" t="s">
        <v>1645</v>
      </c>
      <c r="K816" s="662" t="s">
        <v>1646</v>
      </c>
      <c r="L816" s="664">
        <v>1125.6502454761862</v>
      </c>
      <c r="M816" s="664">
        <v>37.107787199999997</v>
      </c>
      <c r="N816" s="665">
        <v>41770.389770758076</v>
      </c>
    </row>
    <row r="817" spans="1:14" ht="14.4" customHeight="1" x14ac:dyDescent="0.3">
      <c r="A817" s="660" t="s">
        <v>577</v>
      </c>
      <c r="B817" s="661" t="s">
        <v>578</v>
      </c>
      <c r="C817" s="662" t="s">
        <v>587</v>
      </c>
      <c r="D817" s="663" t="s">
        <v>3250</v>
      </c>
      <c r="E817" s="662" t="s">
        <v>602</v>
      </c>
      <c r="F817" s="663" t="s">
        <v>3256</v>
      </c>
      <c r="G817" s="662" t="s">
        <v>628</v>
      </c>
      <c r="H817" s="662" t="s">
        <v>1647</v>
      </c>
      <c r="I817" s="662" t="s">
        <v>1647</v>
      </c>
      <c r="J817" s="662" t="s">
        <v>1645</v>
      </c>
      <c r="K817" s="662" t="s">
        <v>1648</v>
      </c>
      <c r="L817" s="664">
        <v>245.71893899322598</v>
      </c>
      <c r="M817" s="664">
        <v>42.747715400000004</v>
      </c>
      <c r="N817" s="665">
        <v>10503.923272472388</v>
      </c>
    </row>
    <row r="818" spans="1:14" ht="14.4" customHeight="1" x14ac:dyDescent="0.3">
      <c r="A818" s="660" t="s">
        <v>577</v>
      </c>
      <c r="B818" s="661" t="s">
        <v>578</v>
      </c>
      <c r="C818" s="662" t="s">
        <v>587</v>
      </c>
      <c r="D818" s="663" t="s">
        <v>3250</v>
      </c>
      <c r="E818" s="662" t="s">
        <v>602</v>
      </c>
      <c r="F818" s="663" t="s">
        <v>3256</v>
      </c>
      <c r="G818" s="662" t="s">
        <v>628</v>
      </c>
      <c r="H818" s="662" t="s">
        <v>1653</v>
      </c>
      <c r="I818" s="662" t="s">
        <v>1654</v>
      </c>
      <c r="J818" s="662" t="s">
        <v>1655</v>
      </c>
      <c r="K818" s="662" t="s">
        <v>1656</v>
      </c>
      <c r="L818" s="664">
        <v>310.21691641495886</v>
      </c>
      <c r="M818" s="664">
        <v>25.048277099999996</v>
      </c>
      <c r="N818" s="665">
        <v>7770.3992834694272</v>
      </c>
    </row>
    <row r="819" spans="1:14" ht="14.4" customHeight="1" x14ac:dyDescent="0.3">
      <c r="A819" s="660" t="s">
        <v>577</v>
      </c>
      <c r="B819" s="661" t="s">
        <v>578</v>
      </c>
      <c r="C819" s="662" t="s">
        <v>587</v>
      </c>
      <c r="D819" s="663" t="s">
        <v>3250</v>
      </c>
      <c r="E819" s="662" t="s">
        <v>602</v>
      </c>
      <c r="F819" s="663" t="s">
        <v>3256</v>
      </c>
      <c r="G819" s="662" t="s">
        <v>628</v>
      </c>
      <c r="H819" s="662" t="s">
        <v>2710</v>
      </c>
      <c r="I819" s="662" t="s">
        <v>2710</v>
      </c>
      <c r="J819" s="662" t="s">
        <v>2711</v>
      </c>
      <c r="K819" s="662" t="s">
        <v>2712</v>
      </c>
      <c r="L819" s="664">
        <v>670.76021490473101</v>
      </c>
      <c r="M819" s="664">
        <v>1</v>
      </c>
      <c r="N819" s="665">
        <v>670.76021490473101</v>
      </c>
    </row>
    <row r="820" spans="1:14" ht="14.4" customHeight="1" x14ac:dyDescent="0.3">
      <c r="A820" s="660" t="s">
        <v>577</v>
      </c>
      <c r="B820" s="661" t="s">
        <v>578</v>
      </c>
      <c r="C820" s="662" t="s">
        <v>587</v>
      </c>
      <c r="D820" s="663" t="s">
        <v>3250</v>
      </c>
      <c r="E820" s="662" t="s">
        <v>602</v>
      </c>
      <c r="F820" s="663" t="s">
        <v>3256</v>
      </c>
      <c r="G820" s="662" t="s">
        <v>628</v>
      </c>
      <c r="H820" s="662" t="s">
        <v>2713</v>
      </c>
      <c r="I820" s="662" t="s">
        <v>2713</v>
      </c>
      <c r="J820" s="662" t="s">
        <v>2714</v>
      </c>
      <c r="K820" s="662" t="s">
        <v>2715</v>
      </c>
      <c r="L820" s="664">
        <v>80.430000000000007</v>
      </c>
      <c r="M820" s="664">
        <v>3</v>
      </c>
      <c r="N820" s="665">
        <v>241.29000000000002</v>
      </c>
    </row>
    <row r="821" spans="1:14" ht="14.4" customHeight="1" x14ac:dyDescent="0.3">
      <c r="A821" s="660" t="s">
        <v>577</v>
      </c>
      <c r="B821" s="661" t="s">
        <v>578</v>
      </c>
      <c r="C821" s="662" t="s">
        <v>587</v>
      </c>
      <c r="D821" s="663" t="s">
        <v>3250</v>
      </c>
      <c r="E821" s="662" t="s">
        <v>602</v>
      </c>
      <c r="F821" s="663" t="s">
        <v>3256</v>
      </c>
      <c r="G821" s="662" t="s">
        <v>628</v>
      </c>
      <c r="H821" s="662" t="s">
        <v>1659</v>
      </c>
      <c r="I821" s="662" t="s">
        <v>1659</v>
      </c>
      <c r="J821" s="662" t="s">
        <v>1444</v>
      </c>
      <c r="K821" s="662" t="s">
        <v>1136</v>
      </c>
      <c r="L821" s="664">
        <v>68.440000000000026</v>
      </c>
      <c r="M821" s="664">
        <v>2</v>
      </c>
      <c r="N821" s="665">
        <v>136.88000000000005</v>
      </c>
    </row>
    <row r="822" spans="1:14" ht="14.4" customHeight="1" x14ac:dyDescent="0.3">
      <c r="A822" s="660" t="s">
        <v>577</v>
      </c>
      <c r="B822" s="661" t="s">
        <v>578</v>
      </c>
      <c r="C822" s="662" t="s">
        <v>587</v>
      </c>
      <c r="D822" s="663" t="s">
        <v>3250</v>
      </c>
      <c r="E822" s="662" t="s">
        <v>602</v>
      </c>
      <c r="F822" s="663" t="s">
        <v>3256</v>
      </c>
      <c r="G822" s="662" t="s">
        <v>628</v>
      </c>
      <c r="H822" s="662" t="s">
        <v>2716</v>
      </c>
      <c r="I822" s="662" t="s">
        <v>215</v>
      </c>
      <c r="J822" s="662" t="s">
        <v>2717</v>
      </c>
      <c r="K822" s="662"/>
      <c r="L822" s="664">
        <v>52.199993358460198</v>
      </c>
      <c r="M822" s="664">
        <v>2</v>
      </c>
      <c r="N822" s="665">
        <v>104.3999867169204</v>
      </c>
    </row>
    <row r="823" spans="1:14" ht="14.4" customHeight="1" x14ac:dyDescent="0.3">
      <c r="A823" s="660" t="s">
        <v>577</v>
      </c>
      <c r="B823" s="661" t="s">
        <v>578</v>
      </c>
      <c r="C823" s="662" t="s">
        <v>587</v>
      </c>
      <c r="D823" s="663" t="s">
        <v>3250</v>
      </c>
      <c r="E823" s="662" t="s">
        <v>602</v>
      </c>
      <c r="F823" s="663" t="s">
        <v>3256</v>
      </c>
      <c r="G823" s="662" t="s">
        <v>628</v>
      </c>
      <c r="H823" s="662" t="s">
        <v>2718</v>
      </c>
      <c r="I823" s="662" t="s">
        <v>2718</v>
      </c>
      <c r="J823" s="662" t="s">
        <v>2719</v>
      </c>
      <c r="K823" s="662" t="s">
        <v>2720</v>
      </c>
      <c r="L823" s="664">
        <v>1063.2400000000002</v>
      </c>
      <c r="M823" s="664">
        <v>2</v>
      </c>
      <c r="N823" s="665">
        <v>2126.4800000000005</v>
      </c>
    </row>
    <row r="824" spans="1:14" ht="14.4" customHeight="1" x14ac:dyDescent="0.3">
      <c r="A824" s="660" t="s">
        <v>577</v>
      </c>
      <c r="B824" s="661" t="s">
        <v>578</v>
      </c>
      <c r="C824" s="662" t="s">
        <v>587</v>
      </c>
      <c r="D824" s="663" t="s">
        <v>3250</v>
      </c>
      <c r="E824" s="662" t="s">
        <v>602</v>
      </c>
      <c r="F824" s="663" t="s">
        <v>3256</v>
      </c>
      <c r="G824" s="662" t="s">
        <v>628</v>
      </c>
      <c r="H824" s="662" t="s">
        <v>1662</v>
      </c>
      <c r="I824" s="662" t="s">
        <v>215</v>
      </c>
      <c r="J824" s="662" t="s">
        <v>1663</v>
      </c>
      <c r="K824" s="662"/>
      <c r="L824" s="664">
        <v>34.252404696530512</v>
      </c>
      <c r="M824" s="664">
        <v>20</v>
      </c>
      <c r="N824" s="665">
        <v>685.04809393061021</v>
      </c>
    </row>
    <row r="825" spans="1:14" ht="14.4" customHeight="1" x14ac:dyDescent="0.3">
      <c r="A825" s="660" t="s">
        <v>577</v>
      </c>
      <c r="B825" s="661" t="s">
        <v>578</v>
      </c>
      <c r="C825" s="662" t="s">
        <v>587</v>
      </c>
      <c r="D825" s="663" t="s">
        <v>3250</v>
      </c>
      <c r="E825" s="662" t="s">
        <v>602</v>
      </c>
      <c r="F825" s="663" t="s">
        <v>3256</v>
      </c>
      <c r="G825" s="662" t="s">
        <v>628</v>
      </c>
      <c r="H825" s="662" t="s">
        <v>2721</v>
      </c>
      <c r="I825" s="662" t="s">
        <v>2721</v>
      </c>
      <c r="J825" s="662" t="s">
        <v>2722</v>
      </c>
      <c r="K825" s="662" t="s">
        <v>2723</v>
      </c>
      <c r="L825" s="664">
        <v>44.740000000000009</v>
      </c>
      <c r="M825" s="664">
        <v>2</v>
      </c>
      <c r="N825" s="665">
        <v>89.480000000000018</v>
      </c>
    </row>
    <row r="826" spans="1:14" ht="14.4" customHeight="1" x14ac:dyDescent="0.3">
      <c r="A826" s="660" t="s">
        <v>577</v>
      </c>
      <c r="B826" s="661" t="s">
        <v>578</v>
      </c>
      <c r="C826" s="662" t="s">
        <v>587</v>
      </c>
      <c r="D826" s="663" t="s">
        <v>3250</v>
      </c>
      <c r="E826" s="662" t="s">
        <v>602</v>
      </c>
      <c r="F826" s="663" t="s">
        <v>3256</v>
      </c>
      <c r="G826" s="662" t="s">
        <v>628</v>
      </c>
      <c r="H826" s="662" t="s">
        <v>2724</v>
      </c>
      <c r="I826" s="662" t="s">
        <v>2724</v>
      </c>
      <c r="J826" s="662" t="s">
        <v>2149</v>
      </c>
      <c r="K826" s="662" t="s">
        <v>2725</v>
      </c>
      <c r="L826" s="664">
        <v>245.76977872083737</v>
      </c>
      <c r="M826" s="664">
        <v>2</v>
      </c>
      <c r="N826" s="665">
        <v>491.53955744167473</v>
      </c>
    </row>
    <row r="827" spans="1:14" ht="14.4" customHeight="1" x14ac:dyDescent="0.3">
      <c r="A827" s="660" t="s">
        <v>577</v>
      </c>
      <c r="B827" s="661" t="s">
        <v>578</v>
      </c>
      <c r="C827" s="662" t="s">
        <v>587</v>
      </c>
      <c r="D827" s="663" t="s">
        <v>3250</v>
      </c>
      <c r="E827" s="662" t="s">
        <v>602</v>
      </c>
      <c r="F827" s="663" t="s">
        <v>3256</v>
      </c>
      <c r="G827" s="662" t="s">
        <v>628</v>
      </c>
      <c r="H827" s="662" t="s">
        <v>2726</v>
      </c>
      <c r="I827" s="662" t="s">
        <v>2726</v>
      </c>
      <c r="J827" s="662" t="s">
        <v>2205</v>
      </c>
      <c r="K827" s="662" t="s">
        <v>2727</v>
      </c>
      <c r="L827" s="664">
        <v>240.7011628389927</v>
      </c>
      <c r="M827" s="664">
        <v>3</v>
      </c>
      <c r="N827" s="665">
        <v>722.10348851697813</v>
      </c>
    </row>
    <row r="828" spans="1:14" ht="14.4" customHeight="1" x14ac:dyDescent="0.3">
      <c r="A828" s="660" t="s">
        <v>577</v>
      </c>
      <c r="B828" s="661" t="s">
        <v>578</v>
      </c>
      <c r="C828" s="662" t="s">
        <v>587</v>
      </c>
      <c r="D828" s="663" t="s">
        <v>3250</v>
      </c>
      <c r="E828" s="662" t="s">
        <v>602</v>
      </c>
      <c r="F828" s="663" t="s">
        <v>3256</v>
      </c>
      <c r="G828" s="662" t="s">
        <v>628</v>
      </c>
      <c r="H828" s="662" t="s">
        <v>1667</v>
      </c>
      <c r="I828" s="662" t="s">
        <v>215</v>
      </c>
      <c r="J828" s="662" t="s">
        <v>1668</v>
      </c>
      <c r="K828" s="662"/>
      <c r="L828" s="664">
        <v>137.88994669112995</v>
      </c>
      <c r="M828" s="664">
        <v>7</v>
      </c>
      <c r="N828" s="665">
        <v>965.22962683790956</v>
      </c>
    </row>
    <row r="829" spans="1:14" ht="14.4" customHeight="1" x14ac:dyDescent="0.3">
      <c r="A829" s="660" t="s">
        <v>577</v>
      </c>
      <c r="B829" s="661" t="s">
        <v>578</v>
      </c>
      <c r="C829" s="662" t="s">
        <v>587</v>
      </c>
      <c r="D829" s="663" t="s">
        <v>3250</v>
      </c>
      <c r="E829" s="662" t="s">
        <v>602</v>
      </c>
      <c r="F829" s="663" t="s">
        <v>3256</v>
      </c>
      <c r="G829" s="662" t="s">
        <v>628</v>
      </c>
      <c r="H829" s="662" t="s">
        <v>2728</v>
      </c>
      <c r="I829" s="662" t="s">
        <v>2728</v>
      </c>
      <c r="J829" s="662" t="s">
        <v>2722</v>
      </c>
      <c r="K829" s="662" t="s">
        <v>2729</v>
      </c>
      <c r="L829" s="664">
        <v>26.840000000000003</v>
      </c>
      <c r="M829" s="664">
        <v>1</v>
      </c>
      <c r="N829" s="665">
        <v>26.840000000000003</v>
      </c>
    </row>
    <row r="830" spans="1:14" ht="14.4" customHeight="1" x14ac:dyDescent="0.3">
      <c r="A830" s="660" t="s">
        <v>577</v>
      </c>
      <c r="B830" s="661" t="s">
        <v>578</v>
      </c>
      <c r="C830" s="662" t="s">
        <v>587</v>
      </c>
      <c r="D830" s="663" t="s">
        <v>3250</v>
      </c>
      <c r="E830" s="662" t="s">
        <v>602</v>
      </c>
      <c r="F830" s="663" t="s">
        <v>3256</v>
      </c>
      <c r="G830" s="662" t="s">
        <v>628</v>
      </c>
      <c r="H830" s="662" t="s">
        <v>1669</v>
      </c>
      <c r="I830" s="662" t="s">
        <v>1415</v>
      </c>
      <c r="J830" s="662" t="s">
        <v>1416</v>
      </c>
      <c r="K830" s="662" t="s">
        <v>1670</v>
      </c>
      <c r="L830" s="664">
        <v>1390.4400233636497</v>
      </c>
      <c r="M830" s="664">
        <v>3</v>
      </c>
      <c r="N830" s="665">
        <v>4171.3200700909492</v>
      </c>
    </row>
    <row r="831" spans="1:14" ht="14.4" customHeight="1" x14ac:dyDescent="0.3">
      <c r="A831" s="660" t="s">
        <v>577</v>
      </c>
      <c r="B831" s="661" t="s">
        <v>578</v>
      </c>
      <c r="C831" s="662" t="s">
        <v>587</v>
      </c>
      <c r="D831" s="663" t="s">
        <v>3250</v>
      </c>
      <c r="E831" s="662" t="s">
        <v>602</v>
      </c>
      <c r="F831" s="663" t="s">
        <v>3256</v>
      </c>
      <c r="G831" s="662" t="s">
        <v>628</v>
      </c>
      <c r="H831" s="662" t="s">
        <v>2730</v>
      </c>
      <c r="I831" s="662" t="s">
        <v>2731</v>
      </c>
      <c r="J831" s="662" t="s">
        <v>2732</v>
      </c>
      <c r="K831" s="662" t="s">
        <v>2733</v>
      </c>
      <c r="L831" s="664">
        <v>82.310055089228001</v>
      </c>
      <c r="M831" s="664">
        <v>1</v>
      </c>
      <c r="N831" s="665">
        <v>82.310055089228001</v>
      </c>
    </row>
    <row r="832" spans="1:14" ht="14.4" customHeight="1" x14ac:dyDescent="0.3">
      <c r="A832" s="660" t="s">
        <v>577</v>
      </c>
      <c r="B832" s="661" t="s">
        <v>578</v>
      </c>
      <c r="C832" s="662" t="s">
        <v>587</v>
      </c>
      <c r="D832" s="663" t="s">
        <v>3250</v>
      </c>
      <c r="E832" s="662" t="s">
        <v>602</v>
      </c>
      <c r="F832" s="663" t="s">
        <v>3256</v>
      </c>
      <c r="G832" s="662" t="s">
        <v>628</v>
      </c>
      <c r="H832" s="662" t="s">
        <v>1677</v>
      </c>
      <c r="I832" s="662" t="s">
        <v>1677</v>
      </c>
      <c r="J832" s="662" t="s">
        <v>1678</v>
      </c>
      <c r="K832" s="662" t="s">
        <v>1679</v>
      </c>
      <c r="L832" s="664">
        <v>459.79995686346695</v>
      </c>
      <c r="M832" s="664">
        <v>69.444270599999982</v>
      </c>
      <c r="N832" s="665">
        <v>31930.472626294919</v>
      </c>
    </row>
    <row r="833" spans="1:14" ht="14.4" customHeight="1" x14ac:dyDescent="0.3">
      <c r="A833" s="660" t="s">
        <v>577</v>
      </c>
      <c r="B833" s="661" t="s">
        <v>578</v>
      </c>
      <c r="C833" s="662" t="s">
        <v>587</v>
      </c>
      <c r="D833" s="663" t="s">
        <v>3250</v>
      </c>
      <c r="E833" s="662" t="s">
        <v>602</v>
      </c>
      <c r="F833" s="663" t="s">
        <v>3256</v>
      </c>
      <c r="G833" s="662" t="s">
        <v>628</v>
      </c>
      <c r="H833" s="662" t="s">
        <v>2734</v>
      </c>
      <c r="I833" s="662" t="s">
        <v>215</v>
      </c>
      <c r="J833" s="662" t="s">
        <v>2735</v>
      </c>
      <c r="K833" s="662"/>
      <c r="L833" s="664">
        <v>52.95000000000001</v>
      </c>
      <c r="M833" s="664">
        <v>3</v>
      </c>
      <c r="N833" s="665">
        <v>158.85000000000002</v>
      </c>
    </row>
    <row r="834" spans="1:14" ht="14.4" customHeight="1" x14ac:dyDescent="0.3">
      <c r="A834" s="660" t="s">
        <v>577</v>
      </c>
      <c r="B834" s="661" t="s">
        <v>578</v>
      </c>
      <c r="C834" s="662" t="s">
        <v>587</v>
      </c>
      <c r="D834" s="663" t="s">
        <v>3250</v>
      </c>
      <c r="E834" s="662" t="s">
        <v>602</v>
      </c>
      <c r="F834" s="663" t="s">
        <v>3256</v>
      </c>
      <c r="G834" s="662" t="s">
        <v>628</v>
      </c>
      <c r="H834" s="662" t="s">
        <v>2736</v>
      </c>
      <c r="I834" s="662" t="s">
        <v>215</v>
      </c>
      <c r="J834" s="662" t="s">
        <v>2683</v>
      </c>
      <c r="K834" s="662"/>
      <c r="L834" s="664">
        <v>141.38</v>
      </c>
      <c r="M834" s="664">
        <v>2</v>
      </c>
      <c r="N834" s="665">
        <v>282.76</v>
      </c>
    </row>
    <row r="835" spans="1:14" ht="14.4" customHeight="1" x14ac:dyDescent="0.3">
      <c r="A835" s="660" t="s">
        <v>577</v>
      </c>
      <c r="B835" s="661" t="s">
        <v>578</v>
      </c>
      <c r="C835" s="662" t="s">
        <v>587</v>
      </c>
      <c r="D835" s="663" t="s">
        <v>3250</v>
      </c>
      <c r="E835" s="662" t="s">
        <v>602</v>
      </c>
      <c r="F835" s="663" t="s">
        <v>3256</v>
      </c>
      <c r="G835" s="662" t="s">
        <v>628</v>
      </c>
      <c r="H835" s="662" t="s">
        <v>2737</v>
      </c>
      <c r="I835" s="662" t="s">
        <v>215</v>
      </c>
      <c r="J835" s="662" t="s">
        <v>2738</v>
      </c>
      <c r="K835" s="662" t="s">
        <v>1481</v>
      </c>
      <c r="L835" s="664">
        <v>26.359999999999992</v>
      </c>
      <c r="M835" s="664">
        <v>1</v>
      </c>
      <c r="N835" s="665">
        <v>26.359999999999992</v>
      </c>
    </row>
    <row r="836" spans="1:14" ht="14.4" customHeight="1" x14ac:dyDescent="0.3">
      <c r="A836" s="660" t="s">
        <v>577</v>
      </c>
      <c r="B836" s="661" t="s">
        <v>578</v>
      </c>
      <c r="C836" s="662" t="s">
        <v>587</v>
      </c>
      <c r="D836" s="663" t="s">
        <v>3250</v>
      </c>
      <c r="E836" s="662" t="s">
        <v>602</v>
      </c>
      <c r="F836" s="663" t="s">
        <v>3256</v>
      </c>
      <c r="G836" s="662" t="s">
        <v>1684</v>
      </c>
      <c r="H836" s="662" t="s">
        <v>2739</v>
      </c>
      <c r="I836" s="662" t="s">
        <v>2739</v>
      </c>
      <c r="J836" s="662" t="s">
        <v>2740</v>
      </c>
      <c r="K836" s="662" t="s">
        <v>2741</v>
      </c>
      <c r="L836" s="664">
        <v>7.81</v>
      </c>
      <c r="M836" s="664">
        <v>2</v>
      </c>
      <c r="N836" s="665">
        <v>15.62</v>
      </c>
    </row>
    <row r="837" spans="1:14" ht="14.4" customHeight="1" x14ac:dyDescent="0.3">
      <c r="A837" s="660" t="s">
        <v>577</v>
      </c>
      <c r="B837" s="661" t="s">
        <v>578</v>
      </c>
      <c r="C837" s="662" t="s">
        <v>587</v>
      </c>
      <c r="D837" s="663" t="s">
        <v>3250</v>
      </c>
      <c r="E837" s="662" t="s">
        <v>602</v>
      </c>
      <c r="F837" s="663" t="s">
        <v>3256</v>
      </c>
      <c r="G837" s="662" t="s">
        <v>1684</v>
      </c>
      <c r="H837" s="662" t="s">
        <v>2742</v>
      </c>
      <c r="I837" s="662" t="s">
        <v>2742</v>
      </c>
      <c r="J837" s="662" t="s">
        <v>2743</v>
      </c>
      <c r="K837" s="662" t="s">
        <v>2744</v>
      </c>
      <c r="L837" s="664">
        <v>12.066607682249703</v>
      </c>
      <c r="M837" s="664">
        <v>6</v>
      </c>
      <c r="N837" s="665">
        <v>72.39964609349822</v>
      </c>
    </row>
    <row r="838" spans="1:14" ht="14.4" customHeight="1" x14ac:dyDescent="0.3">
      <c r="A838" s="660" t="s">
        <v>577</v>
      </c>
      <c r="B838" s="661" t="s">
        <v>578</v>
      </c>
      <c r="C838" s="662" t="s">
        <v>587</v>
      </c>
      <c r="D838" s="663" t="s">
        <v>3250</v>
      </c>
      <c r="E838" s="662" t="s">
        <v>602</v>
      </c>
      <c r="F838" s="663" t="s">
        <v>3256</v>
      </c>
      <c r="G838" s="662" t="s">
        <v>1684</v>
      </c>
      <c r="H838" s="662" t="s">
        <v>1689</v>
      </c>
      <c r="I838" s="662" t="s">
        <v>1690</v>
      </c>
      <c r="J838" s="662" t="s">
        <v>1691</v>
      </c>
      <c r="K838" s="662" t="s">
        <v>1692</v>
      </c>
      <c r="L838" s="664">
        <v>152.80042035813494</v>
      </c>
      <c r="M838" s="664">
        <v>7</v>
      </c>
      <c r="N838" s="665">
        <v>1069.6029425069446</v>
      </c>
    </row>
    <row r="839" spans="1:14" ht="14.4" customHeight="1" x14ac:dyDescent="0.3">
      <c r="A839" s="660" t="s">
        <v>577</v>
      </c>
      <c r="B839" s="661" t="s">
        <v>578</v>
      </c>
      <c r="C839" s="662" t="s">
        <v>587</v>
      </c>
      <c r="D839" s="663" t="s">
        <v>3250</v>
      </c>
      <c r="E839" s="662" t="s">
        <v>602</v>
      </c>
      <c r="F839" s="663" t="s">
        <v>3256</v>
      </c>
      <c r="G839" s="662" t="s">
        <v>1684</v>
      </c>
      <c r="H839" s="662" t="s">
        <v>1693</v>
      </c>
      <c r="I839" s="662" t="s">
        <v>1694</v>
      </c>
      <c r="J839" s="662" t="s">
        <v>1695</v>
      </c>
      <c r="K839" s="662" t="s">
        <v>1696</v>
      </c>
      <c r="L839" s="664">
        <v>34.750000000000014</v>
      </c>
      <c r="M839" s="664">
        <v>5</v>
      </c>
      <c r="N839" s="665">
        <v>173.75000000000006</v>
      </c>
    </row>
    <row r="840" spans="1:14" ht="14.4" customHeight="1" x14ac:dyDescent="0.3">
      <c r="A840" s="660" t="s">
        <v>577</v>
      </c>
      <c r="B840" s="661" t="s">
        <v>578</v>
      </c>
      <c r="C840" s="662" t="s">
        <v>587</v>
      </c>
      <c r="D840" s="663" t="s">
        <v>3250</v>
      </c>
      <c r="E840" s="662" t="s">
        <v>602</v>
      </c>
      <c r="F840" s="663" t="s">
        <v>3256</v>
      </c>
      <c r="G840" s="662" t="s">
        <v>1684</v>
      </c>
      <c r="H840" s="662" t="s">
        <v>2745</v>
      </c>
      <c r="I840" s="662" t="s">
        <v>2746</v>
      </c>
      <c r="J840" s="662" t="s">
        <v>2747</v>
      </c>
      <c r="K840" s="662" t="s">
        <v>1035</v>
      </c>
      <c r="L840" s="664">
        <v>92.525000000000034</v>
      </c>
      <c r="M840" s="664">
        <v>2</v>
      </c>
      <c r="N840" s="665">
        <v>185.05000000000007</v>
      </c>
    </row>
    <row r="841" spans="1:14" ht="14.4" customHeight="1" x14ac:dyDescent="0.3">
      <c r="A841" s="660" t="s">
        <v>577</v>
      </c>
      <c r="B841" s="661" t="s">
        <v>578</v>
      </c>
      <c r="C841" s="662" t="s">
        <v>587</v>
      </c>
      <c r="D841" s="663" t="s">
        <v>3250</v>
      </c>
      <c r="E841" s="662" t="s">
        <v>602</v>
      </c>
      <c r="F841" s="663" t="s">
        <v>3256</v>
      </c>
      <c r="G841" s="662" t="s">
        <v>1684</v>
      </c>
      <c r="H841" s="662" t="s">
        <v>1697</v>
      </c>
      <c r="I841" s="662" t="s">
        <v>1698</v>
      </c>
      <c r="J841" s="662" t="s">
        <v>1699</v>
      </c>
      <c r="K841" s="662" t="s">
        <v>1700</v>
      </c>
      <c r="L841" s="664">
        <v>105.10177887553397</v>
      </c>
      <c r="M841" s="664">
        <v>25</v>
      </c>
      <c r="N841" s="665">
        <v>2627.5444718883491</v>
      </c>
    </row>
    <row r="842" spans="1:14" ht="14.4" customHeight="1" x14ac:dyDescent="0.3">
      <c r="A842" s="660" t="s">
        <v>577</v>
      </c>
      <c r="B842" s="661" t="s">
        <v>578</v>
      </c>
      <c r="C842" s="662" t="s">
        <v>587</v>
      </c>
      <c r="D842" s="663" t="s">
        <v>3250</v>
      </c>
      <c r="E842" s="662" t="s">
        <v>602</v>
      </c>
      <c r="F842" s="663" t="s">
        <v>3256</v>
      </c>
      <c r="G842" s="662" t="s">
        <v>1684</v>
      </c>
      <c r="H842" s="662" t="s">
        <v>2748</v>
      </c>
      <c r="I842" s="662" t="s">
        <v>2749</v>
      </c>
      <c r="J842" s="662" t="s">
        <v>2750</v>
      </c>
      <c r="K842" s="662" t="s">
        <v>1129</v>
      </c>
      <c r="L842" s="664">
        <v>130.40092659266247</v>
      </c>
      <c r="M842" s="664">
        <v>1</v>
      </c>
      <c r="N842" s="665">
        <v>130.40092659266247</v>
      </c>
    </row>
    <row r="843" spans="1:14" ht="14.4" customHeight="1" x14ac:dyDescent="0.3">
      <c r="A843" s="660" t="s">
        <v>577</v>
      </c>
      <c r="B843" s="661" t="s">
        <v>578</v>
      </c>
      <c r="C843" s="662" t="s">
        <v>587</v>
      </c>
      <c r="D843" s="663" t="s">
        <v>3250</v>
      </c>
      <c r="E843" s="662" t="s">
        <v>602</v>
      </c>
      <c r="F843" s="663" t="s">
        <v>3256</v>
      </c>
      <c r="G843" s="662" t="s">
        <v>1684</v>
      </c>
      <c r="H843" s="662" t="s">
        <v>1701</v>
      </c>
      <c r="I843" s="662" t="s">
        <v>1702</v>
      </c>
      <c r="J843" s="662" t="s">
        <v>1703</v>
      </c>
      <c r="K843" s="662" t="s">
        <v>1704</v>
      </c>
      <c r="L843" s="664">
        <v>45.234780479766506</v>
      </c>
      <c r="M843" s="664">
        <v>2</v>
      </c>
      <c r="N843" s="665">
        <v>90.469560959533013</v>
      </c>
    </row>
    <row r="844" spans="1:14" ht="14.4" customHeight="1" x14ac:dyDescent="0.3">
      <c r="A844" s="660" t="s">
        <v>577</v>
      </c>
      <c r="B844" s="661" t="s">
        <v>578</v>
      </c>
      <c r="C844" s="662" t="s">
        <v>587</v>
      </c>
      <c r="D844" s="663" t="s">
        <v>3250</v>
      </c>
      <c r="E844" s="662" t="s">
        <v>602</v>
      </c>
      <c r="F844" s="663" t="s">
        <v>3256</v>
      </c>
      <c r="G844" s="662" t="s">
        <v>1684</v>
      </c>
      <c r="H844" s="662" t="s">
        <v>2751</v>
      </c>
      <c r="I844" s="662" t="s">
        <v>2752</v>
      </c>
      <c r="J844" s="662" t="s">
        <v>2753</v>
      </c>
      <c r="K844" s="662" t="s">
        <v>2754</v>
      </c>
      <c r="L844" s="664">
        <v>59.050041935383639</v>
      </c>
      <c r="M844" s="664">
        <v>5</v>
      </c>
      <c r="N844" s="665">
        <v>295.25020967691819</v>
      </c>
    </row>
    <row r="845" spans="1:14" ht="14.4" customHeight="1" x14ac:dyDescent="0.3">
      <c r="A845" s="660" t="s">
        <v>577</v>
      </c>
      <c r="B845" s="661" t="s">
        <v>578</v>
      </c>
      <c r="C845" s="662" t="s">
        <v>587</v>
      </c>
      <c r="D845" s="663" t="s">
        <v>3250</v>
      </c>
      <c r="E845" s="662" t="s">
        <v>602</v>
      </c>
      <c r="F845" s="663" t="s">
        <v>3256</v>
      </c>
      <c r="G845" s="662" t="s">
        <v>1684</v>
      </c>
      <c r="H845" s="662" t="s">
        <v>1709</v>
      </c>
      <c r="I845" s="662" t="s">
        <v>1710</v>
      </c>
      <c r="J845" s="662" t="s">
        <v>1711</v>
      </c>
      <c r="K845" s="662" t="s">
        <v>1129</v>
      </c>
      <c r="L845" s="664">
        <v>47.5</v>
      </c>
      <c r="M845" s="664">
        <v>4</v>
      </c>
      <c r="N845" s="665">
        <v>190</v>
      </c>
    </row>
    <row r="846" spans="1:14" ht="14.4" customHeight="1" x14ac:dyDescent="0.3">
      <c r="A846" s="660" t="s">
        <v>577</v>
      </c>
      <c r="B846" s="661" t="s">
        <v>578</v>
      </c>
      <c r="C846" s="662" t="s">
        <v>587</v>
      </c>
      <c r="D846" s="663" t="s">
        <v>3250</v>
      </c>
      <c r="E846" s="662" t="s">
        <v>602</v>
      </c>
      <c r="F846" s="663" t="s">
        <v>3256</v>
      </c>
      <c r="G846" s="662" t="s">
        <v>1684</v>
      </c>
      <c r="H846" s="662" t="s">
        <v>2755</v>
      </c>
      <c r="I846" s="662" t="s">
        <v>2756</v>
      </c>
      <c r="J846" s="662" t="s">
        <v>2757</v>
      </c>
      <c r="K846" s="662" t="s">
        <v>1035</v>
      </c>
      <c r="L846" s="664">
        <v>72.499786811867054</v>
      </c>
      <c r="M846" s="664">
        <v>2</v>
      </c>
      <c r="N846" s="665">
        <v>144.99957362373411</v>
      </c>
    </row>
    <row r="847" spans="1:14" ht="14.4" customHeight="1" x14ac:dyDescent="0.3">
      <c r="A847" s="660" t="s">
        <v>577</v>
      </c>
      <c r="B847" s="661" t="s">
        <v>578</v>
      </c>
      <c r="C847" s="662" t="s">
        <v>587</v>
      </c>
      <c r="D847" s="663" t="s">
        <v>3250</v>
      </c>
      <c r="E847" s="662" t="s">
        <v>602</v>
      </c>
      <c r="F847" s="663" t="s">
        <v>3256</v>
      </c>
      <c r="G847" s="662" t="s">
        <v>1684</v>
      </c>
      <c r="H847" s="662" t="s">
        <v>2758</v>
      </c>
      <c r="I847" s="662" t="s">
        <v>2759</v>
      </c>
      <c r="J847" s="662" t="s">
        <v>1856</v>
      </c>
      <c r="K847" s="662" t="s">
        <v>2760</v>
      </c>
      <c r="L847" s="664">
        <v>198.74924094830857</v>
      </c>
      <c r="M847" s="664">
        <v>5</v>
      </c>
      <c r="N847" s="665">
        <v>993.7462047415429</v>
      </c>
    </row>
    <row r="848" spans="1:14" ht="14.4" customHeight="1" x14ac:dyDescent="0.3">
      <c r="A848" s="660" t="s">
        <v>577</v>
      </c>
      <c r="B848" s="661" t="s">
        <v>578</v>
      </c>
      <c r="C848" s="662" t="s">
        <v>587</v>
      </c>
      <c r="D848" s="663" t="s">
        <v>3250</v>
      </c>
      <c r="E848" s="662" t="s">
        <v>602</v>
      </c>
      <c r="F848" s="663" t="s">
        <v>3256</v>
      </c>
      <c r="G848" s="662" t="s">
        <v>1684</v>
      </c>
      <c r="H848" s="662" t="s">
        <v>1716</v>
      </c>
      <c r="I848" s="662" t="s">
        <v>1717</v>
      </c>
      <c r="J848" s="662" t="s">
        <v>1718</v>
      </c>
      <c r="K848" s="662" t="s">
        <v>1719</v>
      </c>
      <c r="L848" s="664">
        <v>38.520000000000003</v>
      </c>
      <c r="M848" s="664">
        <v>2</v>
      </c>
      <c r="N848" s="665">
        <v>77.040000000000006</v>
      </c>
    </row>
    <row r="849" spans="1:14" ht="14.4" customHeight="1" x14ac:dyDescent="0.3">
      <c r="A849" s="660" t="s">
        <v>577</v>
      </c>
      <c r="B849" s="661" t="s">
        <v>578</v>
      </c>
      <c r="C849" s="662" t="s">
        <v>587</v>
      </c>
      <c r="D849" s="663" t="s">
        <v>3250</v>
      </c>
      <c r="E849" s="662" t="s">
        <v>602</v>
      </c>
      <c r="F849" s="663" t="s">
        <v>3256</v>
      </c>
      <c r="G849" s="662" t="s">
        <v>1684</v>
      </c>
      <c r="H849" s="662" t="s">
        <v>1720</v>
      </c>
      <c r="I849" s="662" t="s">
        <v>1721</v>
      </c>
      <c r="J849" s="662" t="s">
        <v>1722</v>
      </c>
      <c r="K849" s="662" t="s">
        <v>1723</v>
      </c>
      <c r="L849" s="664">
        <v>58.767414915296911</v>
      </c>
      <c r="M849" s="664">
        <v>8</v>
      </c>
      <c r="N849" s="665">
        <v>470.13931932237529</v>
      </c>
    </row>
    <row r="850" spans="1:14" ht="14.4" customHeight="1" x14ac:dyDescent="0.3">
      <c r="A850" s="660" t="s">
        <v>577</v>
      </c>
      <c r="B850" s="661" t="s">
        <v>578</v>
      </c>
      <c r="C850" s="662" t="s">
        <v>587</v>
      </c>
      <c r="D850" s="663" t="s">
        <v>3250</v>
      </c>
      <c r="E850" s="662" t="s">
        <v>602</v>
      </c>
      <c r="F850" s="663" t="s">
        <v>3256</v>
      </c>
      <c r="G850" s="662" t="s">
        <v>1684</v>
      </c>
      <c r="H850" s="662" t="s">
        <v>1724</v>
      </c>
      <c r="I850" s="662" t="s">
        <v>1725</v>
      </c>
      <c r="J850" s="662" t="s">
        <v>1726</v>
      </c>
      <c r="K850" s="662" t="s">
        <v>1727</v>
      </c>
      <c r="L850" s="664">
        <v>56.265000000000008</v>
      </c>
      <c r="M850" s="664">
        <v>2</v>
      </c>
      <c r="N850" s="665">
        <v>112.53000000000002</v>
      </c>
    </row>
    <row r="851" spans="1:14" ht="14.4" customHeight="1" x14ac:dyDescent="0.3">
      <c r="A851" s="660" t="s">
        <v>577</v>
      </c>
      <c r="B851" s="661" t="s">
        <v>578</v>
      </c>
      <c r="C851" s="662" t="s">
        <v>587</v>
      </c>
      <c r="D851" s="663" t="s">
        <v>3250</v>
      </c>
      <c r="E851" s="662" t="s">
        <v>602</v>
      </c>
      <c r="F851" s="663" t="s">
        <v>3256</v>
      </c>
      <c r="G851" s="662" t="s">
        <v>1684</v>
      </c>
      <c r="H851" s="662" t="s">
        <v>2761</v>
      </c>
      <c r="I851" s="662" t="s">
        <v>2762</v>
      </c>
      <c r="J851" s="662" t="s">
        <v>2763</v>
      </c>
      <c r="K851" s="662" t="s">
        <v>1952</v>
      </c>
      <c r="L851" s="664">
        <v>48.100004816733772</v>
      </c>
      <c r="M851" s="664">
        <v>19</v>
      </c>
      <c r="N851" s="665">
        <v>913.90009151794163</v>
      </c>
    </row>
    <row r="852" spans="1:14" ht="14.4" customHeight="1" x14ac:dyDescent="0.3">
      <c r="A852" s="660" t="s">
        <v>577</v>
      </c>
      <c r="B852" s="661" t="s">
        <v>578</v>
      </c>
      <c r="C852" s="662" t="s">
        <v>587</v>
      </c>
      <c r="D852" s="663" t="s">
        <v>3250</v>
      </c>
      <c r="E852" s="662" t="s">
        <v>602</v>
      </c>
      <c r="F852" s="663" t="s">
        <v>3256</v>
      </c>
      <c r="G852" s="662" t="s">
        <v>1684</v>
      </c>
      <c r="H852" s="662" t="s">
        <v>2764</v>
      </c>
      <c r="I852" s="662" t="s">
        <v>2765</v>
      </c>
      <c r="J852" s="662" t="s">
        <v>2766</v>
      </c>
      <c r="K852" s="662" t="s">
        <v>2767</v>
      </c>
      <c r="L852" s="664">
        <v>49.039999999999985</v>
      </c>
      <c r="M852" s="664">
        <v>1</v>
      </c>
      <c r="N852" s="665">
        <v>49.039999999999985</v>
      </c>
    </row>
    <row r="853" spans="1:14" ht="14.4" customHeight="1" x14ac:dyDescent="0.3">
      <c r="A853" s="660" t="s">
        <v>577</v>
      </c>
      <c r="B853" s="661" t="s">
        <v>578</v>
      </c>
      <c r="C853" s="662" t="s">
        <v>587</v>
      </c>
      <c r="D853" s="663" t="s">
        <v>3250</v>
      </c>
      <c r="E853" s="662" t="s">
        <v>602</v>
      </c>
      <c r="F853" s="663" t="s">
        <v>3256</v>
      </c>
      <c r="G853" s="662" t="s">
        <v>1684</v>
      </c>
      <c r="H853" s="662" t="s">
        <v>1728</v>
      </c>
      <c r="I853" s="662" t="s">
        <v>1729</v>
      </c>
      <c r="J853" s="662" t="s">
        <v>1730</v>
      </c>
      <c r="K853" s="662" t="s">
        <v>1731</v>
      </c>
      <c r="L853" s="664">
        <v>108.04967173123688</v>
      </c>
      <c r="M853" s="664">
        <v>5</v>
      </c>
      <c r="N853" s="665">
        <v>540.24835865618445</v>
      </c>
    </row>
    <row r="854" spans="1:14" ht="14.4" customHeight="1" x14ac:dyDescent="0.3">
      <c r="A854" s="660" t="s">
        <v>577</v>
      </c>
      <c r="B854" s="661" t="s">
        <v>578</v>
      </c>
      <c r="C854" s="662" t="s">
        <v>587</v>
      </c>
      <c r="D854" s="663" t="s">
        <v>3250</v>
      </c>
      <c r="E854" s="662" t="s">
        <v>602</v>
      </c>
      <c r="F854" s="663" t="s">
        <v>3256</v>
      </c>
      <c r="G854" s="662" t="s">
        <v>1684</v>
      </c>
      <c r="H854" s="662" t="s">
        <v>2768</v>
      </c>
      <c r="I854" s="662" t="s">
        <v>2769</v>
      </c>
      <c r="J854" s="662" t="s">
        <v>2770</v>
      </c>
      <c r="K854" s="662" t="s">
        <v>2771</v>
      </c>
      <c r="L854" s="664">
        <v>117.75010881105418</v>
      </c>
      <c r="M854" s="664">
        <v>3</v>
      </c>
      <c r="N854" s="665">
        <v>353.25032643316251</v>
      </c>
    </row>
    <row r="855" spans="1:14" ht="14.4" customHeight="1" x14ac:dyDescent="0.3">
      <c r="A855" s="660" t="s">
        <v>577</v>
      </c>
      <c r="B855" s="661" t="s">
        <v>578</v>
      </c>
      <c r="C855" s="662" t="s">
        <v>587</v>
      </c>
      <c r="D855" s="663" t="s">
        <v>3250</v>
      </c>
      <c r="E855" s="662" t="s">
        <v>602</v>
      </c>
      <c r="F855" s="663" t="s">
        <v>3256</v>
      </c>
      <c r="G855" s="662" t="s">
        <v>1684</v>
      </c>
      <c r="H855" s="662" t="s">
        <v>1732</v>
      </c>
      <c r="I855" s="662" t="s">
        <v>1733</v>
      </c>
      <c r="J855" s="662" t="s">
        <v>1734</v>
      </c>
      <c r="K855" s="662" t="s">
        <v>1735</v>
      </c>
      <c r="L855" s="664">
        <v>59.360000000000007</v>
      </c>
      <c r="M855" s="664">
        <v>2</v>
      </c>
      <c r="N855" s="665">
        <v>118.72000000000001</v>
      </c>
    </row>
    <row r="856" spans="1:14" ht="14.4" customHeight="1" x14ac:dyDescent="0.3">
      <c r="A856" s="660" t="s">
        <v>577</v>
      </c>
      <c r="B856" s="661" t="s">
        <v>578</v>
      </c>
      <c r="C856" s="662" t="s">
        <v>587</v>
      </c>
      <c r="D856" s="663" t="s">
        <v>3250</v>
      </c>
      <c r="E856" s="662" t="s">
        <v>602</v>
      </c>
      <c r="F856" s="663" t="s">
        <v>3256</v>
      </c>
      <c r="G856" s="662" t="s">
        <v>1684</v>
      </c>
      <c r="H856" s="662" t="s">
        <v>1736</v>
      </c>
      <c r="I856" s="662" t="s">
        <v>1737</v>
      </c>
      <c r="J856" s="662" t="s">
        <v>1738</v>
      </c>
      <c r="K856" s="662" t="s">
        <v>1086</v>
      </c>
      <c r="L856" s="664">
        <v>48.019999891987617</v>
      </c>
      <c r="M856" s="664">
        <v>6</v>
      </c>
      <c r="N856" s="665">
        <v>288.11999935192569</v>
      </c>
    </row>
    <row r="857" spans="1:14" ht="14.4" customHeight="1" x14ac:dyDescent="0.3">
      <c r="A857" s="660" t="s">
        <v>577</v>
      </c>
      <c r="B857" s="661" t="s">
        <v>578</v>
      </c>
      <c r="C857" s="662" t="s">
        <v>587</v>
      </c>
      <c r="D857" s="663" t="s">
        <v>3250</v>
      </c>
      <c r="E857" s="662" t="s">
        <v>602</v>
      </c>
      <c r="F857" s="663" t="s">
        <v>3256</v>
      </c>
      <c r="G857" s="662" t="s">
        <v>1684</v>
      </c>
      <c r="H857" s="662" t="s">
        <v>1743</v>
      </c>
      <c r="I857" s="662" t="s">
        <v>1744</v>
      </c>
      <c r="J857" s="662" t="s">
        <v>1745</v>
      </c>
      <c r="K857" s="662" t="s">
        <v>1746</v>
      </c>
      <c r="L857" s="664">
        <v>70.314785584222761</v>
      </c>
      <c r="M857" s="664">
        <v>2</v>
      </c>
      <c r="N857" s="665">
        <v>140.62957116844552</v>
      </c>
    </row>
    <row r="858" spans="1:14" ht="14.4" customHeight="1" x14ac:dyDescent="0.3">
      <c r="A858" s="660" t="s">
        <v>577</v>
      </c>
      <c r="B858" s="661" t="s">
        <v>578</v>
      </c>
      <c r="C858" s="662" t="s">
        <v>587</v>
      </c>
      <c r="D858" s="663" t="s">
        <v>3250</v>
      </c>
      <c r="E858" s="662" t="s">
        <v>602</v>
      </c>
      <c r="F858" s="663" t="s">
        <v>3256</v>
      </c>
      <c r="G858" s="662" t="s">
        <v>1684</v>
      </c>
      <c r="H858" s="662" t="s">
        <v>2772</v>
      </c>
      <c r="I858" s="662" t="s">
        <v>2773</v>
      </c>
      <c r="J858" s="662" t="s">
        <v>2774</v>
      </c>
      <c r="K858" s="662" t="s">
        <v>2775</v>
      </c>
      <c r="L858" s="664">
        <v>76.360000000000014</v>
      </c>
      <c r="M858" s="664">
        <v>8</v>
      </c>
      <c r="N858" s="665">
        <v>610.88000000000011</v>
      </c>
    </row>
    <row r="859" spans="1:14" ht="14.4" customHeight="1" x14ac:dyDescent="0.3">
      <c r="A859" s="660" t="s">
        <v>577</v>
      </c>
      <c r="B859" s="661" t="s">
        <v>578</v>
      </c>
      <c r="C859" s="662" t="s">
        <v>587</v>
      </c>
      <c r="D859" s="663" t="s">
        <v>3250</v>
      </c>
      <c r="E859" s="662" t="s">
        <v>602</v>
      </c>
      <c r="F859" s="663" t="s">
        <v>3256</v>
      </c>
      <c r="G859" s="662" t="s">
        <v>1684</v>
      </c>
      <c r="H859" s="662" t="s">
        <v>2776</v>
      </c>
      <c r="I859" s="662" t="s">
        <v>2777</v>
      </c>
      <c r="J859" s="662" t="s">
        <v>2778</v>
      </c>
      <c r="K859" s="662" t="s">
        <v>2383</v>
      </c>
      <c r="L859" s="664">
        <v>107.90000000000005</v>
      </c>
      <c r="M859" s="664">
        <v>2</v>
      </c>
      <c r="N859" s="665">
        <v>215.8000000000001</v>
      </c>
    </row>
    <row r="860" spans="1:14" ht="14.4" customHeight="1" x14ac:dyDescent="0.3">
      <c r="A860" s="660" t="s">
        <v>577</v>
      </c>
      <c r="B860" s="661" t="s">
        <v>578</v>
      </c>
      <c r="C860" s="662" t="s">
        <v>587</v>
      </c>
      <c r="D860" s="663" t="s">
        <v>3250</v>
      </c>
      <c r="E860" s="662" t="s">
        <v>602</v>
      </c>
      <c r="F860" s="663" t="s">
        <v>3256</v>
      </c>
      <c r="G860" s="662" t="s">
        <v>1684</v>
      </c>
      <c r="H860" s="662" t="s">
        <v>1747</v>
      </c>
      <c r="I860" s="662" t="s">
        <v>1748</v>
      </c>
      <c r="J860" s="662" t="s">
        <v>1749</v>
      </c>
      <c r="K860" s="662" t="s">
        <v>1750</v>
      </c>
      <c r="L860" s="664">
        <v>3329.998886669292</v>
      </c>
      <c r="M860" s="664">
        <v>10</v>
      </c>
      <c r="N860" s="665">
        <v>33299.988866692918</v>
      </c>
    </row>
    <row r="861" spans="1:14" ht="14.4" customHeight="1" x14ac:dyDescent="0.3">
      <c r="A861" s="660" t="s">
        <v>577</v>
      </c>
      <c r="B861" s="661" t="s">
        <v>578</v>
      </c>
      <c r="C861" s="662" t="s">
        <v>587</v>
      </c>
      <c r="D861" s="663" t="s">
        <v>3250</v>
      </c>
      <c r="E861" s="662" t="s">
        <v>602</v>
      </c>
      <c r="F861" s="663" t="s">
        <v>3256</v>
      </c>
      <c r="G861" s="662" t="s">
        <v>1684</v>
      </c>
      <c r="H861" s="662" t="s">
        <v>2779</v>
      </c>
      <c r="I861" s="662" t="s">
        <v>2780</v>
      </c>
      <c r="J861" s="662" t="s">
        <v>2781</v>
      </c>
      <c r="K861" s="662" t="s">
        <v>2782</v>
      </c>
      <c r="L861" s="664">
        <v>49.370024750977024</v>
      </c>
      <c r="M861" s="664">
        <v>4</v>
      </c>
      <c r="N861" s="665">
        <v>197.48009900390809</v>
      </c>
    </row>
    <row r="862" spans="1:14" ht="14.4" customHeight="1" x14ac:dyDescent="0.3">
      <c r="A862" s="660" t="s">
        <v>577</v>
      </c>
      <c r="B862" s="661" t="s">
        <v>578</v>
      </c>
      <c r="C862" s="662" t="s">
        <v>587</v>
      </c>
      <c r="D862" s="663" t="s">
        <v>3250</v>
      </c>
      <c r="E862" s="662" t="s">
        <v>602</v>
      </c>
      <c r="F862" s="663" t="s">
        <v>3256</v>
      </c>
      <c r="G862" s="662" t="s">
        <v>1684</v>
      </c>
      <c r="H862" s="662" t="s">
        <v>1751</v>
      </c>
      <c r="I862" s="662" t="s">
        <v>1752</v>
      </c>
      <c r="J862" s="662" t="s">
        <v>1753</v>
      </c>
      <c r="K862" s="662" t="s">
        <v>1754</v>
      </c>
      <c r="L862" s="664">
        <v>82.188568971382892</v>
      </c>
      <c r="M862" s="664">
        <v>16</v>
      </c>
      <c r="N862" s="665">
        <v>1315.0171035421263</v>
      </c>
    </row>
    <row r="863" spans="1:14" ht="14.4" customHeight="1" x14ac:dyDescent="0.3">
      <c r="A863" s="660" t="s">
        <v>577</v>
      </c>
      <c r="B863" s="661" t="s">
        <v>578</v>
      </c>
      <c r="C863" s="662" t="s">
        <v>587</v>
      </c>
      <c r="D863" s="663" t="s">
        <v>3250</v>
      </c>
      <c r="E863" s="662" t="s">
        <v>602</v>
      </c>
      <c r="F863" s="663" t="s">
        <v>3256</v>
      </c>
      <c r="G863" s="662" t="s">
        <v>1684</v>
      </c>
      <c r="H863" s="662" t="s">
        <v>2783</v>
      </c>
      <c r="I863" s="662" t="s">
        <v>2784</v>
      </c>
      <c r="J863" s="662" t="s">
        <v>2785</v>
      </c>
      <c r="K863" s="662" t="s">
        <v>2172</v>
      </c>
      <c r="L863" s="664">
        <v>36.250903260514669</v>
      </c>
      <c r="M863" s="664">
        <v>9</v>
      </c>
      <c r="N863" s="665">
        <v>326.25812934463204</v>
      </c>
    </row>
    <row r="864" spans="1:14" ht="14.4" customHeight="1" x14ac:dyDescent="0.3">
      <c r="A864" s="660" t="s">
        <v>577</v>
      </c>
      <c r="B864" s="661" t="s">
        <v>578</v>
      </c>
      <c r="C864" s="662" t="s">
        <v>587</v>
      </c>
      <c r="D864" s="663" t="s">
        <v>3250</v>
      </c>
      <c r="E864" s="662" t="s">
        <v>602</v>
      </c>
      <c r="F864" s="663" t="s">
        <v>3256</v>
      </c>
      <c r="G864" s="662" t="s">
        <v>1684</v>
      </c>
      <c r="H864" s="662" t="s">
        <v>2786</v>
      </c>
      <c r="I864" s="662" t="s">
        <v>2787</v>
      </c>
      <c r="J864" s="662" t="s">
        <v>2788</v>
      </c>
      <c r="K864" s="662" t="s">
        <v>2789</v>
      </c>
      <c r="L864" s="664">
        <v>168.87</v>
      </c>
      <c r="M864" s="664">
        <v>1</v>
      </c>
      <c r="N864" s="665">
        <v>168.87</v>
      </c>
    </row>
    <row r="865" spans="1:14" ht="14.4" customHeight="1" x14ac:dyDescent="0.3">
      <c r="A865" s="660" t="s">
        <v>577</v>
      </c>
      <c r="B865" s="661" t="s">
        <v>578</v>
      </c>
      <c r="C865" s="662" t="s">
        <v>587</v>
      </c>
      <c r="D865" s="663" t="s">
        <v>3250</v>
      </c>
      <c r="E865" s="662" t="s">
        <v>602</v>
      </c>
      <c r="F865" s="663" t="s">
        <v>3256</v>
      </c>
      <c r="G865" s="662" t="s">
        <v>1684</v>
      </c>
      <c r="H865" s="662" t="s">
        <v>1755</v>
      </c>
      <c r="I865" s="662" t="s">
        <v>1756</v>
      </c>
      <c r="J865" s="662" t="s">
        <v>1757</v>
      </c>
      <c r="K865" s="662" t="s">
        <v>1758</v>
      </c>
      <c r="L865" s="664">
        <v>93.535977600143909</v>
      </c>
      <c r="M865" s="664">
        <v>5</v>
      </c>
      <c r="N865" s="665">
        <v>467.67988800071953</v>
      </c>
    </row>
    <row r="866" spans="1:14" ht="14.4" customHeight="1" x14ac:dyDescent="0.3">
      <c r="A866" s="660" t="s">
        <v>577</v>
      </c>
      <c r="B866" s="661" t="s">
        <v>578</v>
      </c>
      <c r="C866" s="662" t="s">
        <v>587</v>
      </c>
      <c r="D866" s="663" t="s">
        <v>3250</v>
      </c>
      <c r="E866" s="662" t="s">
        <v>602</v>
      </c>
      <c r="F866" s="663" t="s">
        <v>3256</v>
      </c>
      <c r="G866" s="662" t="s">
        <v>1684</v>
      </c>
      <c r="H866" s="662" t="s">
        <v>1759</v>
      </c>
      <c r="I866" s="662" t="s">
        <v>1760</v>
      </c>
      <c r="J866" s="662" t="s">
        <v>1757</v>
      </c>
      <c r="K866" s="662" t="s">
        <v>1761</v>
      </c>
      <c r="L866" s="664">
        <v>117.39999999999996</v>
      </c>
      <c r="M866" s="664">
        <v>2</v>
      </c>
      <c r="N866" s="665">
        <v>234.79999999999993</v>
      </c>
    </row>
    <row r="867" spans="1:14" ht="14.4" customHeight="1" x14ac:dyDescent="0.3">
      <c r="A867" s="660" t="s">
        <v>577</v>
      </c>
      <c r="B867" s="661" t="s">
        <v>578</v>
      </c>
      <c r="C867" s="662" t="s">
        <v>587</v>
      </c>
      <c r="D867" s="663" t="s">
        <v>3250</v>
      </c>
      <c r="E867" s="662" t="s">
        <v>602</v>
      </c>
      <c r="F867" s="663" t="s">
        <v>3256</v>
      </c>
      <c r="G867" s="662" t="s">
        <v>1684</v>
      </c>
      <c r="H867" s="662" t="s">
        <v>1762</v>
      </c>
      <c r="I867" s="662" t="s">
        <v>1763</v>
      </c>
      <c r="J867" s="662" t="s">
        <v>622</v>
      </c>
      <c r="K867" s="662" t="s">
        <v>1764</v>
      </c>
      <c r="L867" s="664">
        <v>1106.2544064877134</v>
      </c>
      <c r="M867" s="664">
        <v>2</v>
      </c>
      <c r="N867" s="665">
        <v>2212.5088129754267</v>
      </c>
    </row>
    <row r="868" spans="1:14" ht="14.4" customHeight="1" x14ac:dyDescent="0.3">
      <c r="A868" s="660" t="s">
        <v>577</v>
      </c>
      <c r="B868" s="661" t="s">
        <v>578</v>
      </c>
      <c r="C868" s="662" t="s">
        <v>587</v>
      </c>
      <c r="D868" s="663" t="s">
        <v>3250</v>
      </c>
      <c r="E868" s="662" t="s">
        <v>602</v>
      </c>
      <c r="F868" s="663" t="s">
        <v>3256</v>
      </c>
      <c r="G868" s="662" t="s">
        <v>1684</v>
      </c>
      <c r="H868" s="662" t="s">
        <v>1765</v>
      </c>
      <c r="I868" s="662" t="s">
        <v>1766</v>
      </c>
      <c r="J868" s="662" t="s">
        <v>622</v>
      </c>
      <c r="K868" s="662" t="s">
        <v>1767</v>
      </c>
      <c r="L868" s="664">
        <v>1501.02</v>
      </c>
      <c r="M868" s="664">
        <v>1</v>
      </c>
      <c r="N868" s="665">
        <v>1501.02</v>
      </c>
    </row>
    <row r="869" spans="1:14" ht="14.4" customHeight="1" x14ac:dyDescent="0.3">
      <c r="A869" s="660" t="s">
        <v>577</v>
      </c>
      <c r="B869" s="661" t="s">
        <v>578</v>
      </c>
      <c r="C869" s="662" t="s">
        <v>587</v>
      </c>
      <c r="D869" s="663" t="s">
        <v>3250</v>
      </c>
      <c r="E869" s="662" t="s">
        <v>602</v>
      </c>
      <c r="F869" s="663" t="s">
        <v>3256</v>
      </c>
      <c r="G869" s="662" t="s">
        <v>1684</v>
      </c>
      <c r="H869" s="662" t="s">
        <v>1768</v>
      </c>
      <c r="I869" s="662" t="s">
        <v>1769</v>
      </c>
      <c r="J869" s="662" t="s">
        <v>622</v>
      </c>
      <c r="K869" s="662" t="s">
        <v>1770</v>
      </c>
      <c r="L869" s="664">
        <v>1895.760195726556</v>
      </c>
      <c r="M869" s="664">
        <v>1</v>
      </c>
      <c r="N869" s="665">
        <v>1895.760195726556</v>
      </c>
    </row>
    <row r="870" spans="1:14" ht="14.4" customHeight="1" x14ac:dyDescent="0.3">
      <c r="A870" s="660" t="s">
        <v>577</v>
      </c>
      <c r="B870" s="661" t="s">
        <v>578</v>
      </c>
      <c r="C870" s="662" t="s">
        <v>587</v>
      </c>
      <c r="D870" s="663" t="s">
        <v>3250</v>
      </c>
      <c r="E870" s="662" t="s">
        <v>602</v>
      </c>
      <c r="F870" s="663" t="s">
        <v>3256</v>
      </c>
      <c r="G870" s="662" t="s">
        <v>1684</v>
      </c>
      <c r="H870" s="662" t="s">
        <v>2790</v>
      </c>
      <c r="I870" s="662" t="s">
        <v>2791</v>
      </c>
      <c r="J870" s="662" t="s">
        <v>1691</v>
      </c>
      <c r="K870" s="662" t="s">
        <v>1788</v>
      </c>
      <c r="L870" s="664">
        <v>80.228542914189532</v>
      </c>
      <c r="M870" s="664">
        <v>7</v>
      </c>
      <c r="N870" s="665">
        <v>561.59980039932668</v>
      </c>
    </row>
    <row r="871" spans="1:14" ht="14.4" customHeight="1" x14ac:dyDescent="0.3">
      <c r="A871" s="660" t="s">
        <v>577</v>
      </c>
      <c r="B871" s="661" t="s">
        <v>578</v>
      </c>
      <c r="C871" s="662" t="s">
        <v>587</v>
      </c>
      <c r="D871" s="663" t="s">
        <v>3250</v>
      </c>
      <c r="E871" s="662" t="s">
        <v>602</v>
      </c>
      <c r="F871" s="663" t="s">
        <v>3256</v>
      </c>
      <c r="G871" s="662" t="s">
        <v>1684</v>
      </c>
      <c r="H871" s="662" t="s">
        <v>2792</v>
      </c>
      <c r="I871" s="662" t="s">
        <v>2792</v>
      </c>
      <c r="J871" s="662" t="s">
        <v>1878</v>
      </c>
      <c r="K871" s="662" t="s">
        <v>2793</v>
      </c>
      <c r="L871" s="664">
        <v>63.529999999999994</v>
      </c>
      <c r="M871" s="664">
        <v>1</v>
      </c>
      <c r="N871" s="665">
        <v>63.529999999999994</v>
      </c>
    </row>
    <row r="872" spans="1:14" ht="14.4" customHeight="1" x14ac:dyDescent="0.3">
      <c r="A872" s="660" t="s">
        <v>577</v>
      </c>
      <c r="B872" s="661" t="s">
        <v>578</v>
      </c>
      <c r="C872" s="662" t="s">
        <v>587</v>
      </c>
      <c r="D872" s="663" t="s">
        <v>3250</v>
      </c>
      <c r="E872" s="662" t="s">
        <v>602</v>
      </c>
      <c r="F872" s="663" t="s">
        <v>3256</v>
      </c>
      <c r="G872" s="662" t="s">
        <v>1684</v>
      </c>
      <c r="H872" s="662" t="s">
        <v>2794</v>
      </c>
      <c r="I872" s="662" t="s">
        <v>2794</v>
      </c>
      <c r="J872" s="662" t="s">
        <v>2795</v>
      </c>
      <c r="K872" s="662" t="s">
        <v>627</v>
      </c>
      <c r="L872" s="664">
        <v>116.71904392744109</v>
      </c>
      <c r="M872" s="664">
        <v>1</v>
      </c>
      <c r="N872" s="665">
        <v>116.71904392744109</v>
      </c>
    </row>
    <row r="873" spans="1:14" ht="14.4" customHeight="1" x14ac:dyDescent="0.3">
      <c r="A873" s="660" t="s">
        <v>577</v>
      </c>
      <c r="B873" s="661" t="s">
        <v>578</v>
      </c>
      <c r="C873" s="662" t="s">
        <v>587</v>
      </c>
      <c r="D873" s="663" t="s">
        <v>3250</v>
      </c>
      <c r="E873" s="662" t="s">
        <v>602</v>
      </c>
      <c r="F873" s="663" t="s">
        <v>3256</v>
      </c>
      <c r="G873" s="662" t="s">
        <v>1684</v>
      </c>
      <c r="H873" s="662" t="s">
        <v>1771</v>
      </c>
      <c r="I873" s="662" t="s">
        <v>1772</v>
      </c>
      <c r="J873" s="662" t="s">
        <v>1773</v>
      </c>
      <c r="K873" s="662" t="s">
        <v>1774</v>
      </c>
      <c r="L873" s="664">
        <v>325.13903815309641</v>
      </c>
      <c r="M873" s="664">
        <v>6</v>
      </c>
      <c r="N873" s="665">
        <v>1950.8342289185784</v>
      </c>
    </row>
    <row r="874" spans="1:14" ht="14.4" customHeight="1" x14ac:dyDescent="0.3">
      <c r="A874" s="660" t="s">
        <v>577</v>
      </c>
      <c r="B874" s="661" t="s">
        <v>578</v>
      </c>
      <c r="C874" s="662" t="s">
        <v>587</v>
      </c>
      <c r="D874" s="663" t="s">
        <v>3250</v>
      </c>
      <c r="E874" s="662" t="s">
        <v>602</v>
      </c>
      <c r="F874" s="663" t="s">
        <v>3256</v>
      </c>
      <c r="G874" s="662" t="s">
        <v>1684</v>
      </c>
      <c r="H874" s="662" t="s">
        <v>1777</v>
      </c>
      <c r="I874" s="662" t="s">
        <v>1778</v>
      </c>
      <c r="J874" s="662" t="s">
        <v>1779</v>
      </c>
      <c r="K874" s="662" t="s">
        <v>1780</v>
      </c>
      <c r="L874" s="664">
        <v>46.964722313036795</v>
      </c>
      <c r="M874" s="664">
        <v>27</v>
      </c>
      <c r="N874" s="665">
        <v>1268.0475024519935</v>
      </c>
    </row>
    <row r="875" spans="1:14" ht="14.4" customHeight="1" x14ac:dyDescent="0.3">
      <c r="A875" s="660" t="s">
        <v>577</v>
      </c>
      <c r="B875" s="661" t="s">
        <v>578</v>
      </c>
      <c r="C875" s="662" t="s">
        <v>587</v>
      </c>
      <c r="D875" s="663" t="s">
        <v>3250</v>
      </c>
      <c r="E875" s="662" t="s">
        <v>602</v>
      </c>
      <c r="F875" s="663" t="s">
        <v>3256</v>
      </c>
      <c r="G875" s="662" t="s">
        <v>1684</v>
      </c>
      <c r="H875" s="662" t="s">
        <v>1781</v>
      </c>
      <c r="I875" s="662" t="s">
        <v>1782</v>
      </c>
      <c r="J875" s="662" t="s">
        <v>1783</v>
      </c>
      <c r="K875" s="662" t="s">
        <v>1784</v>
      </c>
      <c r="L875" s="664">
        <v>47.313999999999986</v>
      </c>
      <c r="M875" s="664">
        <v>10</v>
      </c>
      <c r="N875" s="665">
        <v>473.13999999999987</v>
      </c>
    </row>
    <row r="876" spans="1:14" ht="14.4" customHeight="1" x14ac:dyDescent="0.3">
      <c r="A876" s="660" t="s">
        <v>577</v>
      </c>
      <c r="B876" s="661" t="s">
        <v>578</v>
      </c>
      <c r="C876" s="662" t="s">
        <v>587</v>
      </c>
      <c r="D876" s="663" t="s">
        <v>3250</v>
      </c>
      <c r="E876" s="662" t="s">
        <v>602</v>
      </c>
      <c r="F876" s="663" t="s">
        <v>3256</v>
      </c>
      <c r="G876" s="662" t="s">
        <v>1684</v>
      </c>
      <c r="H876" s="662" t="s">
        <v>1785</v>
      </c>
      <c r="I876" s="662" t="s">
        <v>1786</v>
      </c>
      <c r="J876" s="662" t="s">
        <v>1787</v>
      </c>
      <c r="K876" s="662" t="s">
        <v>1788</v>
      </c>
      <c r="L876" s="664">
        <v>46.920000000000009</v>
      </c>
      <c r="M876" s="664">
        <v>2</v>
      </c>
      <c r="N876" s="665">
        <v>93.840000000000018</v>
      </c>
    </row>
    <row r="877" spans="1:14" ht="14.4" customHeight="1" x14ac:dyDescent="0.3">
      <c r="A877" s="660" t="s">
        <v>577</v>
      </c>
      <c r="B877" s="661" t="s">
        <v>578</v>
      </c>
      <c r="C877" s="662" t="s">
        <v>587</v>
      </c>
      <c r="D877" s="663" t="s">
        <v>3250</v>
      </c>
      <c r="E877" s="662" t="s">
        <v>602</v>
      </c>
      <c r="F877" s="663" t="s">
        <v>3256</v>
      </c>
      <c r="G877" s="662" t="s">
        <v>1684</v>
      </c>
      <c r="H877" s="662" t="s">
        <v>1789</v>
      </c>
      <c r="I877" s="662" t="s">
        <v>1790</v>
      </c>
      <c r="J877" s="662" t="s">
        <v>1791</v>
      </c>
      <c r="K877" s="662" t="s">
        <v>1792</v>
      </c>
      <c r="L877" s="664">
        <v>93.810202212459956</v>
      </c>
      <c r="M877" s="664">
        <v>2</v>
      </c>
      <c r="N877" s="665">
        <v>187.62040442491991</v>
      </c>
    </row>
    <row r="878" spans="1:14" ht="14.4" customHeight="1" x14ac:dyDescent="0.3">
      <c r="A878" s="660" t="s">
        <v>577</v>
      </c>
      <c r="B878" s="661" t="s">
        <v>578</v>
      </c>
      <c r="C878" s="662" t="s">
        <v>587</v>
      </c>
      <c r="D878" s="663" t="s">
        <v>3250</v>
      </c>
      <c r="E878" s="662" t="s">
        <v>602</v>
      </c>
      <c r="F878" s="663" t="s">
        <v>3256</v>
      </c>
      <c r="G878" s="662" t="s">
        <v>1684</v>
      </c>
      <c r="H878" s="662" t="s">
        <v>2796</v>
      </c>
      <c r="I878" s="662" t="s">
        <v>2797</v>
      </c>
      <c r="J878" s="662" t="s">
        <v>1783</v>
      </c>
      <c r="K878" s="662" t="s">
        <v>2798</v>
      </c>
      <c r="L878" s="664">
        <v>70.3327526812824</v>
      </c>
      <c r="M878" s="664">
        <v>15</v>
      </c>
      <c r="N878" s="665">
        <v>1054.9912902192359</v>
      </c>
    </row>
    <row r="879" spans="1:14" ht="14.4" customHeight="1" x14ac:dyDescent="0.3">
      <c r="A879" s="660" t="s">
        <v>577</v>
      </c>
      <c r="B879" s="661" t="s">
        <v>578</v>
      </c>
      <c r="C879" s="662" t="s">
        <v>587</v>
      </c>
      <c r="D879" s="663" t="s">
        <v>3250</v>
      </c>
      <c r="E879" s="662" t="s">
        <v>602</v>
      </c>
      <c r="F879" s="663" t="s">
        <v>3256</v>
      </c>
      <c r="G879" s="662" t="s">
        <v>1684</v>
      </c>
      <c r="H879" s="662" t="s">
        <v>1793</v>
      </c>
      <c r="I879" s="662" t="s">
        <v>1794</v>
      </c>
      <c r="J879" s="662" t="s">
        <v>1779</v>
      </c>
      <c r="K879" s="662" t="s">
        <v>891</v>
      </c>
      <c r="L879" s="664">
        <v>101.31</v>
      </c>
      <c r="M879" s="664">
        <v>1</v>
      </c>
      <c r="N879" s="665">
        <v>101.31</v>
      </c>
    </row>
    <row r="880" spans="1:14" ht="14.4" customHeight="1" x14ac:dyDescent="0.3">
      <c r="A880" s="660" t="s">
        <v>577</v>
      </c>
      <c r="B880" s="661" t="s">
        <v>578</v>
      </c>
      <c r="C880" s="662" t="s">
        <v>587</v>
      </c>
      <c r="D880" s="663" t="s">
        <v>3250</v>
      </c>
      <c r="E880" s="662" t="s">
        <v>602</v>
      </c>
      <c r="F880" s="663" t="s">
        <v>3256</v>
      </c>
      <c r="G880" s="662" t="s">
        <v>1684</v>
      </c>
      <c r="H880" s="662" t="s">
        <v>2799</v>
      </c>
      <c r="I880" s="662" t="s">
        <v>2800</v>
      </c>
      <c r="J880" s="662" t="s">
        <v>2801</v>
      </c>
      <c r="K880" s="662" t="s">
        <v>2802</v>
      </c>
      <c r="L880" s="664">
        <v>1149.42</v>
      </c>
      <c r="M880" s="664">
        <v>1</v>
      </c>
      <c r="N880" s="665">
        <v>1149.42</v>
      </c>
    </row>
    <row r="881" spans="1:14" ht="14.4" customHeight="1" x14ac:dyDescent="0.3">
      <c r="A881" s="660" t="s">
        <v>577</v>
      </c>
      <c r="B881" s="661" t="s">
        <v>578</v>
      </c>
      <c r="C881" s="662" t="s">
        <v>587</v>
      </c>
      <c r="D881" s="663" t="s">
        <v>3250</v>
      </c>
      <c r="E881" s="662" t="s">
        <v>602</v>
      </c>
      <c r="F881" s="663" t="s">
        <v>3256</v>
      </c>
      <c r="G881" s="662" t="s">
        <v>1684</v>
      </c>
      <c r="H881" s="662" t="s">
        <v>2803</v>
      </c>
      <c r="I881" s="662" t="s">
        <v>2804</v>
      </c>
      <c r="J881" s="662" t="s">
        <v>2805</v>
      </c>
      <c r="K881" s="662" t="s">
        <v>2806</v>
      </c>
      <c r="L881" s="664">
        <v>63.810000000000024</v>
      </c>
      <c r="M881" s="664">
        <v>1</v>
      </c>
      <c r="N881" s="665">
        <v>63.810000000000024</v>
      </c>
    </row>
    <row r="882" spans="1:14" ht="14.4" customHeight="1" x14ac:dyDescent="0.3">
      <c r="A882" s="660" t="s">
        <v>577</v>
      </c>
      <c r="B882" s="661" t="s">
        <v>578</v>
      </c>
      <c r="C882" s="662" t="s">
        <v>587</v>
      </c>
      <c r="D882" s="663" t="s">
        <v>3250</v>
      </c>
      <c r="E882" s="662" t="s">
        <v>602</v>
      </c>
      <c r="F882" s="663" t="s">
        <v>3256</v>
      </c>
      <c r="G882" s="662" t="s">
        <v>1684</v>
      </c>
      <c r="H882" s="662" t="s">
        <v>2807</v>
      </c>
      <c r="I882" s="662" t="s">
        <v>2808</v>
      </c>
      <c r="J882" s="662" t="s">
        <v>2809</v>
      </c>
      <c r="K882" s="662" t="s">
        <v>2810</v>
      </c>
      <c r="L882" s="664">
        <v>41.890039361781923</v>
      </c>
      <c r="M882" s="664">
        <v>6</v>
      </c>
      <c r="N882" s="665">
        <v>251.34023617069153</v>
      </c>
    </row>
    <row r="883" spans="1:14" ht="14.4" customHeight="1" x14ac:dyDescent="0.3">
      <c r="A883" s="660" t="s">
        <v>577</v>
      </c>
      <c r="B883" s="661" t="s">
        <v>578</v>
      </c>
      <c r="C883" s="662" t="s">
        <v>587</v>
      </c>
      <c r="D883" s="663" t="s">
        <v>3250</v>
      </c>
      <c r="E883" s="662" t="s">
        <v>602</v>
      </c>
      <c r="F883" s="663" t="s">
        <v>3256</v>
      </c>
      <c r="G883" s="662" t="s">
        <v>1684</v>
      </c>
      <c r="H883" s="662" t="s">
        <v>2811</v>
      </c>
      <c r="I883" s="662" t="s">
        <v>2812</v>
      </c>
      <c r="J883" s="662" t="s">
        <v>2813</v>
      </c>
      <c r="K883" s="662" t="s">
        <v>1086</v>
      </c>
      <c r="L883" s="664">
        <v>85.515000000000001</v>
      </c>
      <c r="M883" s="664">
        <v>4</v>
      </c>
      <c r="N883" s="665">
        <v>342.06</v>
      </c>
    </row>
    <row r="884" spans="1:14" ht="14.4" customHeight="1" x14ac:dyDescent="0.3">
      <c r="A884" s="660" t="s">
        <v>577</v>
      </c>
      <c r="B884" s="661" t="s">
        <v>578</v>
      </c>
      <c r="C884" s="662" t="s">
        <v>587</v>
      </c>
      <c r="D884" s="663" t="s">
        <v>3250</v>
      </c>
      <c r="E884" s="662" t="s">
        <v>602</v>
      </c>
      <c r="F884" s="663" t="s">
        <v>3256</v>
      </c>
      <c r="G884" s="662" t="s">
        <v>1684</v>
      </c>
      <c r="H884" s="662" t="s">
        <v>2814</v>
      </c>
      <c r="I884" s="662" t="s">
        <v>2815</v>
      </c>
      <c r="J884" s="662" t="s">
        <v>2816</v>
      </c>
      <c r="K884" s="662" t="s">
        <v>942</v>
      </c>
      <c r="L884" s="664">
        <v>94.599603867940644</v>
      </c>
      <c r="M884" s="664">
        <v>3</v>
      </c>
      <c r="N884" s="665">
        <v>283.79881160382195</v>
      </c>
    </row>
    <row r="885" spans="1:14" ht="14.4" customHeight="1" x14ac:dyDescent="0.3">
      <c r="A885" s="660" t="s">
        <v>577</v>
      </c>
      <c r="B885" s="661" t="s">
        <v>578</v>
      </c>
      <c r="C885" s="662" t="s">
        <v>587</v>
      </c>
      <c r="D885" s="663" t="s">
        <v>3250</v>
      </c>
      <c r="E885" s="662" t="s">
        <v>602</v>
      </c>
      <c r="F885" s="663" t="s">
        <v>3256</v>
      </c>
      <c r="G885" s="662" t="s">
        <v>1684</v>
      </c>
      <c r="H885" s="662" t="s">
        <v>1798</v>
      </c>
      <c r="I885" s="662" t="s">
        <v>1799</v>
      </c>
      <c r="J885" s="662" t="s">
        <v>1800</v>
      </c>
      <c r="K885" s="662" t="s">
        <v>1129</v>
      </c>
      <c r="L885" s="664">
        <v>118.11885378033183</v>
      </c>
      <c r="M885" s="664">
        <v>1</v>
      </c>
      <c r="N885" s="665">
        <v>118.11885378033183</v>
      </c>
    </row>
    <row r="886" spans="1:14" ht="14.4" customHeight="1" x14ac:dyDescent="0.3">
      <c r="A886" s="660" t="s">
        <v>577</v>
      </c>
      <c r="B886" s="661" t="s">
        <v>578</v>
      </c>
      <c r="C886" s="662" t="s">
        <v>587</v>
      </c>
      <c r="D886" s="663" t="s">
        <v>3250</v>
      </c>
      <c r="E886" s="662" t="s">
        <v>602</v>
      </c>
      <c r="F886" s="663" t="s">
        <v>3256</v>
      </c>
      <c r="G886" s="662" t="s">
        <v>1684</v>
      </c>
      <c r="H886" s="662" t="s">
        <v>2817</v>
      </c>
      <c r="I886" s="662" t="s">
        <v>2818</v>
      </c>
      <c r="J886" s="662" t="s">
        <v>1703</v>
      </c>
      <c r="K886" s="662" t="s">
        <v>2819</v>
      </c>
      <c r="L886" s="664">
        <v>129.58000000000001</v>
      </c>
      <c r="M886" s="664">
        <v>1</v>
      </c>
      <c r="N886" s="665">
        <v>129.58000000000001</v>
      </c>
    </row>
    <row r="887" spans="1:14" ht="14.4" customHeight="1" x14ac:dyDescent="0.3">
      <c r="A887" s="660" t="s">
        <v>577</v>
      </c>
      <c r="B887" s="661" t="s">
        <v>578</v>
      </c>
      <c r="C887" s="662" t="s">
        <v>587</v>
      </c>
      <c r="D887" s="663" t="s">
        <v>3250</v>
      </c>
      <c r="E887" s="662" t="s">
        <v>602</v>
      </c>
      <c r="F887" s="663" t="s">
        <v>3256</v>
      </c>
      <c r="G887" s="662" t="s">
        <v>1684</v>
      </c>
      <c r="H887" s="662" t="s">
        <v>2820</v>
      </c>
      <c r="I887" s="662" t="s">
        <v>2821</v>
      </c>
      <c r="J887" s="662" t="s">
        <v>2822</v>
      </c>
      <c r="K887" s="662" t="s">
        <v>998</v>
      </c>
      <c r="L887" s="664">
        <v>136.03796591417222</v>
      </c>
      <c r="M887" s="664">
        <v>1</v>
      </c>
      <c r="N887" s="665">
        <v>136.03796591417222</v>
      </c>
    </row>
    <row r="888" spans="1:14" ht="14.4" customHeight="1" x14ac:dyDescent="0.3">
      <c r="A888" s="660" t="s">
        <v>577</v>
      </c>
      <c r="B888" s="661" t="s">
        <v>578</v>
      </c>
      <c r="C888" s="662" t="s">
        <v>587</v>
      </c>
      <c r="D888" s="663" t="s">
        <v>3250</v>
      </c>
      <c r="E888" s="662" t="s">
        <v>602</v>
      </c>
      <c r="F888" s="663" t="s">
        <v>3256</v>
      </c>
      <c r="G888" s="662" t="s">
        <v>1684</v>
      </c>
      <c r="H888" s="662" t="s">
        <v>2823</v>
      </c>
      <c r="I888" s="662" t="s">
        <v>2824</v>
      </c>
      <c r="J888" s="662" t="s">
        <v>1833</v>
      </c>
      <c r="K888" s="662" t="s">
        <v>2825</v>
      </c>
      <c r="L888" s="664">
        <v>352.66</v>
      </c>
      <c r="M888" s="664">
        <v>1</v>
      </c>
      <c r="N888" s="665">
        <v>352.66</v>
      </c>
    </row>
    <row r="889" spans="1:14" ht="14.4" customHeight="1" x14ac:dyDescent="0.3">
      <c r="A889" s="660" t="s">
        <v>577</v>
      </c>
      <c r="B889" s="661" t="s">
        <v>578</v>
      </c>
      <c r="C889" s="662" t="s">
        <v>587</v>
      </c>
      <c r="D889" s="663" t="s">
        <v>3250</v>
      </c>
      <c r="E889" s="662" t="s">
        <v>602</v>
      </c>
      <c r="F889" s="663" t="s">
        <v>3256</v>
      </c>
      <c r="G889" s="662" t="s">
        <v>1684</v>
      </c>
      <c r="H889" s="662" t="s">
        <v>1801</v>
      </c>
      <c r="I889" s="662" t="s">
        <v>1802</v>
      </c>
      <c r="J889" s="662" t="s">
        <v>1803</v>
      </c>
      <c r="K889" s="662" t="s">
        <v>1804</v>
      </c>
      <c r="L889" s="664">
        <v>29.633529780761762</v>
      </c>
      <c r="M889" s="664">
        <v>11</v>
      </c>
      <c r="N889" s="665">
        <v>325.96882758837938</v>
      </c>
    </row>
    <row r="890" spans="1:14" ht="14.4" customHeight="1" x14ac:dyDescent="0.3">
      <c r="A890" s="660" t="s">
        <v>577</v>
      </c>
      <c r="B890" s="661" t="s">
        <v>578</v>
      </c>
      <c r="C890" s="662" t="s">
        <v>587</v>
      </c>
      <c r="D890" s="663" t="s">
        <v>3250</v>
      </c>
      <c r="E890" s="662" t="s">
        <v>602</v>
      </c>
      <c r="F890" s="663" t="s">
        <v>3256</v>
      </c>
      <c r="G890" s="662" t="s">
        <v>1684</v>
      </c>
      <c r="H890" s="662" t="s">
        <v>2826</v>
      </c>
      <c r="I890" s="662" t="s">
        <v>2827</v>
      </c>
      <c r="J890" s="662" t="s">
        <v>2828</v>
      </c>
      <c r="K890" s="662" t="s">
        <v>2829</v>
      </c>
      <c r="L890" s="664">
        <v>22.88991769493326</v>
      </c>
      <c r="M890" s="664">
        <v>8</v>
      </c>
      <c r="N890" s="665">
        <v>183.11934155946608</v>
      </c>
    </row>
    <row r="891" spans="1:14" ht="14.4" customHeight="1" x14ac:dyDescent="0.3">
      <c r="A891" s="660" t="s">
        <v>577</v>
      </c>
      <c r="B891" s="661" t="s">
        <v>578</v>
      </c>
      <c r="C891" s="662" t="s">
        <v>587</v>
      </c>
      <c r="D891" s="663" t="s">
        <v>3250</v>
      </c>
      <c r="E891" s="662" t="s">
        <v>602</v>
      </c>
      <c r="F891" s="663" t="s">
        <v>3256</v>
      </c>
      <c r="G891" s="662" t="s">
        <v>1684</v>
      </c>
      <c r="H891" s="662" t="s">
        <v>1805</v>
      </c>
      <c r="I891" s="662" t="s">
        <v>1806</v>
      </c>
      <c r="J891" s="662" t="s">
        <v>1807</v>
      </c>
      <c r="K891" s="662" t="s">
        <v>1808</v>
      </c>
      <c r="L891" s="664">
        <v>50.459819157876808</v>
      </c>
      <c r="M891" s="664">
        <v>1</v>
      </c>
      <c r="N891" s="665">
        <v>50.459819157876808</v>
      </c>
    </row>
    <row r="892" spans="1:14" ht="14.4" customHeight="1" x14ac:dyDescent="0.3">
      <c r="A892" s="660" t="s">
        <v>577</v>
      </c>
      <c r="B892" s="661" t="s">
        <v>578</v>
      </c>
      <c r="C892" s="662" t="s">
        <v>587</v>
      </c>
      <c r="D892" s="663" t="s">
        <v>3250</v>
      </c>
      <c r="E892" s="662" t="s">
        <v>602</v>
      </c>
      <c r="F892" s="663" t="s">
        <v>3256</v>
      </c>
      <c r="G892" s="662" t="s">
        <v>1684</v>
      </c>
      <c r="H892" s="662" t="s">
        <v>2830</v>
      </c>
      <c r="I892" s="662" t="s">
        <v>2831</v>
      </c>
      <c r="J892" s="662" t="s">
        <v>2832</v>
      </c>
      <c r="K892" s="662" t="s">
        <v>998</v>
      </c>
      <c r="L892" s="664">
        <v>60.070000000000014</v>
      </c>
      <c r="M892" s="664">
        <v>2</v>
      </c>
      <c r="N892" s="665">
        <v>120.14000000000003</v>
      </c>
    </row>
    <row r="893" spans="1:14" ht="14.4" customHeight="1" x14ac:dyDescent="0.3">
      <c r="A893" s="660" t="s">
        <v>577</v>
      </c>
      <c r="B893" s="661" t="s">
        <v>578</v>
      </c>
      <c r="C893" s="662" t="s">
        <v>587</v>
      </c>
      <c r="D893" s="663" t="s">
        <v>3250</v>
      </c>
      <c r="E893" s="662" t="s">
        <v>602</v>
      </c>
      <c r="F893" s="663" t="s">
        <v>3256</v>
      </c>
      <c r="G893" s="662" t="s">
        <v>1684</v>
      </c>
      <c r="H893" s="662" t="s">
        <v>1809</v>
      </c>
      <c r="I893" s="662" t="s">
        <v>1810</v>
      </c>
      <c r="J893" s="662" t="s">
        <v>1699</v>
      </c>
      <c r="K893" s="662" t="s">
        <v>1811</v>
      </c>
      <c r="L893" s="664">
        <v>61.409829208514545</v>
      </c>
      <c r="M893" s="664">
        <v>1</v>
      </c>
      <c r="N893" s="665">
        <v>61.409829208514545</v>
      </c>
    </row>
    <row r="894" spans="1:14" ht="14.4" customHeight="1" x14ac:dyDescent="0.3">
      <c r="A894" s="660" t="s">
        <v>577</v>
      </c>
      <c r="B894" s="661" t="s">
        <v>578</v>
      </c>
      <c r="C894" s="662" t="s">
        <v>587</v>
      </c>
      <c r="D894" s="663" t="s">
        <v>3250</v>
      </c>
      <c r="E894" s="662" t="s">
        <v>602</v>
      </c>
      <c r="F894" s="663" t="s">
        <v>3256</v>
      </c>
      <c r="G894" s="662" t="s">
        <v>1684</v>
      </c>
      <c r="H894" s="662" t="s">
        <v>1812</v>
      </c>
      <c r="I894" s="662" t="s">
        <v>1813</v>
      </c>
      <c r="J894" s="662" t="s">
        <v>1814</v>
      </c>
      <c r="K894" s="662" t="s">
        <v>1815</v>
      </c>
      <c r="L894" s="664">
        <v>51.7</v>
      </c>
      <c r="M894" s="664">
        <v>2</v>
      </c>
      <c r="N894" s="665">
        <v>103.4</v>
      </c>
    </row>
    <row r="895" spans="1:14" ht="14.4" customHeight="1" x14ac:dyDescent="0.3">
      <c r="A895" s="660" t="s">
        <v>577</v>
      </c>
      <c r="B895" s="661" t="s">
        <v>578</v>
      </c>
      <c r="C895" s="662" t="s">
        <v>587</v>
      </c>
      <c r="D895" s="663" t="s">
        <v>3250</v>
      </c>
      <c r="E895" s="662" t="s">
        <v>602</v>
      </c>
      <c r="F895" s="663" t="s">
        <v>3256</v>
      </c>
      <c r="G895" s="662" t="s">
        <v>1684</v>
      </c>
      <c r="H895" s="662" t="s">
        <v>2833</v>
      </c>
      <c r="I895" s="662" t="s">
        <v>2834</v>
      </c>
      <c r="J895" s="662" t="s">
        <v>2835</v>
      </c>
      <c r="K895" s="662" t="s">
        <v>2836</v>
      </c>
      <c r="L895" s="664">
        <v>1493.4599999999998</v>
      </c>
      <c r="M895" s="664">
        <v>1</v>
      </c>
      <c r="N895" s="665">
        <v>1493.4599999999998</v>
      </c>
    </row>
    <row r="896" spans="1:14" ht="14.4" customHeight="1" x14ac:dyDescent="0.3">
      <c r="A896" s="660" t="s">
        <v>577</v>
      </c>
      <c r="B896" s="661" t="s">
        <v>578</v>
      </c>
      <c r="C896" s="662" t="s">
        <v>587</v>
      </c>
      <c r="D896" s="663" t="s">
        <v>3250</v>
      </c>
      <c r="E896" s="662" t="s">
        <v>602</v>
      </c>
      <c r="F896" s="663" t="s">
        <v>3256</v>
      </c>
      <c r="G896" s="662" t="s">
        <v>1684</v>
      </c>
      <c r="H896" s="662" t="s">
        <v>2837</v>
      </c>
      <c r="I896" s="662" t="s">
        <v>2838</v>
      </c>
      <c r="J896" s="662" t="s">
        <v>2839</v>
      </c>
      <c r="K896" s="662" t="s">
        <v>2840</v>
      </c>
      <c r="L896" s="664">
        <v>47.879708262932247</v>
      </c>
      <c r="M896" s="664">
        <v>1</v>
      </c>
      <c r="N896" s="665">
        <v>47.879708262932247</v>
      </c>
    </row>
    <row r="897" spans="1:14" ht="14.4" customHeight="1" x14ac:dyDescent="0.3">
      <c r="A897" s="660" t="s">
        <v>577</v>
      </c>
      <c r="B897" s="661" t="s">
        <v>578</v>
      </c>
      <c r="C897" s="662" t="s">
        <v>587</v>
      </c>
      <c r="D897" s="663" t="s">
        <v>3250</v>
      </c>
      <c r="E897" s="662" t="s">
        <v>602</v>
      </c>
      <c r="F897" s="663" t="s">
        <v>3256</v>
      </c>
      <c r="G897" s="662" t="s">
        <v>1684</v>
      </c>
      <c r="H897" s="662" t="s">
        <v>1820</v>
      </c>
      <c r="I897" s="662" t="s">
        <v>1821</v>
      </c>
      <c r="J897" s="662" t="s">
        <v>1730</v>
      </c>
      <c r="K897" s="662" t="s">
        <v>1822</v>
      </c>
      <c r="L897" s="664">
        <v>74.934225775897474</v>
      </c>
      <c r="M897" s="664">
        <v>48</v>
      </c>
      <c r="N897" s="665">
        <v>3596.842837243079</v>
      </c>
    </row>
    <row r="898" spans="1:14" ht="14.4" customHeight="1" x14ac:dyDescent="0.3">
      <c r="A898" s="660" t="s">
        <v>577</v>
      </c>
      <c r="B898" s="661" t="s">
        <v>578</v>
      </c>
      <c r="C898" s="662" t="s">
        <v>587</v>
      </c>
      <c r="D898" s="663" t="s">
        <v>3250</v>
      </c>
      <c r="E898" s="662" t="s">
        <v>602</v>
      </c>
      <c r="F898" s="663" t="s">
        <v>3256</v>
      </c>
      <c r="G898" s="662" t="s">
        <v>1684</v>
      </c>
      <c r="H898" s="662" t="s">
        <v>2841</v>
      </c>
      <c r="I898" s="662" t="s">
        <v>2842</v>
      </c>
      <c r="J898" s="662" t="s">
        <v>1707</v>
      </c>
      <c r="K898" s="662" t="s">
        <v>2843</v>
      </c>
      <c r="L898" s="664">
        <v>299.63000000000005</v>
      </c>
      <c r="M898" s="664">
        <v>1</v>
      </c>
      <c r="N898" s="665">
        <v>299.63000000000005</v>
      </c>
    </row>
    <row r="899" spans="1:14" ht="14.4" customHeight="1" x14ac:dyDescent="0.3">
      <c r="A899" s="660" t="s">
        <v>577</v>
      </c>
      <c r="B899" s="661" t="s">
        <v>578</v>
      </c>
      <c r="C899" s="662" t="s">
        <v>587</v>
      </c>
      <c r="D899" s="663" t="s">
        <v>3250</v>
      </c>
      <c r="E899" s="662" t="s">
        <v>602</v>
      </c>
      <c r="F899" s="663" t="s">
        <v>3256</v>
      </c>
      <c r="G899" s="662" t="s">
        <v>1684</v>
      </c>
      <c r="H899" s="662" t="s">
        <v>1823</v>
      </c>
      <c r="I899" s="662" t="s">
        <v>1824</v>
      </c>
      <c r="J899" s="662" t="s">
        <v>1825</v>
      </c>
      <c r="K899" s="662" t="s">
        <v>1826</v>
      </c>
      <c r="L899" s="664">
        <v>67.872869465133277</v>
      </c>
      <c r="M899" s="664">
        <v>260</v>
      </c>
      <c r="N899" s="665">
        <v>17646.946060934653</v>
      </c>
    </row>
    <row r="900" spans="1:14" ht="14.4" customHeight="1" x14ac:dyDescent="0.3">
      <c r="A900" s="660" t="s">
        <v>577</v>
      </c>
      <c r="B900" s="661" t="s">
        <v>578</v>
      </c>
      <c r="C900" s="662" t="s">
        <v>587</v>
      </c>
      <c r="D900" s="663" t="s">
        <v>3250</v>
      </c>
      <c r="E900" s="662" t="s">
        <v>602</v>
      </c>
      <c r="F900" s="663" t="s">
        <v>3256</v>
      </c>
      <c r="G900" s="662" t="s">
        <v>1684</v>
      </c>
      <c r="H900" s="662" t="s">
        <v>2844</v>
      </c>
      <c r="I900" s="662" t="s">
        <v>2845</v>
      </c>
      <c r="J900" s="662" t="s">
        <v>2846</v>
      </c>
      <c r="K900" s="662" t="s">
        <v>2847</v>
      </c>
      <c r="L900" s="664">
        <v>64.48</v>
      </c>
      <c r="M900" s="664">
        <v>1</v>
      </c>
      <c r="N900" s="665">
        <v>64.48</v>
      </c>
    </row>
    <row r="901" spans="1:14" ht="14.4" customHeight="1" x14ac:dyDescent="0.3">
      <c r="A901" s="660" t="s">
        <v>577</v>
      </c>
      <c r="B901" s="661" t="s">
        <v>578</v>
      </c>
      <c r="C901" s="662" t="s">
        <v>587</v>
      </c>
      <c r="D901" s="663" t="s">
        <v>3250</v>
      </c>
      <c r="E901" s="662" t="s">
        <v>602</v>
      </c>
      <c r="F901" s="663" t="s">
        <v>3256</v>
      </c>
      <c r="G901" s="662" t="s">
        <v>1684</v>
      </c>
      <c r="H901" s="662" t="s">
        <v>2848</v>
      </c>
      <c r="I901" s="662" t="s">
        <v>2849</v>
      </c>
      <c r="J901" s="662" t="s">
        <v>2850</v>
      </c>
      <c r="K901" s="662" t="s">
        <v>2851</v>
      </c>
      <c r="L901" s="664">
        <v>90.840000000000018</v>
      </c>
      <c r="M901" s="664">
        <v>3</v>
      </c>
      <c r="N901" s="665">
        <v>272.52000000000004</v>
      </c>
    </row>
    <row r="902" spans="1:14" ht="14.4" customHeight="1" x14ac:dyDescent="0.3">
      <c r="A902" s="660" t="s">
        <v>577</v>
      </c>
      <c r="B902" s="661" t="s">
        <v>578</v>
      </c>
      <c r="C902" s="662" t="s">
        <v>587</v>
      </c>
      <c r="D902" s="663" t="s">
        <v>3250</v>
      </c>
      <c r="E902" s="662" t="s">
        <v>602</v>
      </c>
      <c r="F902" s="663" t="s">
        <v>3256</v>
      </c>
      <c r="G902" s="662" t="s">
        <v>1684</v>
      </c>
      <c r="H902" s="662" t="s">
        <v>2852</v>
      </c>
      <c r="I902" s="662" t="s">
        <v>2853</v>
      </c>
      <c r="J902" s="662" t="s">
        <v>2854</v>
      </c>
      <c r="K902" s="662" t="s">
        <v>1358</v>
      </c>
      <c r="L902" s="664">
        <v>144.75999999999993</v>
      </c>
      <c r="M902" s="664">
        <v>1</v>
      </c>
      <c r="N902" s="665">
        <v>144.75999999999993</v>
      </c>
    </row>
    <row r="903" spans="1:14" ht="14.4" customHeight="1" x14ac:dyDescent="0.3">
      <c r="A903" s="660" t="s">
        <v>577</v>
      </c>
      <c r="B903" s="661" t="s">
        <v>578</v>
      </c>
      <c r="C903" s="662" t="s">
        <v>587</v>
      </c>
      <c r="D903" s="663" t="s">
        <v>3250</v>
      </c>
      <c r="E903" s="662" t="s">
        <v>602</v>
      </c>
      <c r="F903" s="663" t="s">
        <v>3256</v>
      </c>
      <c r="G903" s="662" t="s">
        <v>1684</v>
      </c>
      <c r="H903" s="662" t="s">
        <v>2855</v>
      </c>
      <c r="I903" s="662" t="s">
        <v>2856</v>
      </c>
      <c r="J903" s="662" t="s">
        <v>2857</v>
      </c>
      <c r="K903" s="662" t="s">
        <v>2858</v>
      </c>
      <c r="L903" s="664">
        <v>42.639681439658247</v>
      </c>
      <c r="M903" s="664">
        <v>1</v>
      </c>
      <c r="N903" s="665">
        <v>42.639681439658247</v>
      </c>
    </row>
    <row r="904" spans="1:14" ht="14.4" customHeight="1" x14ac:dyDescent="0.3">
      <c r="A904" s="660" t="s">
        <v>577</v>
      </c>
      <c r="B904" s="661" t="s">
        <v>578</v>
      </c>
      <c r="C904" s="662" t="s">
        <v>587</v>
      </c>
      <c r="D904" s="663" t="s">
        <v>3250</v>
      </c>
      <c r="E904" s="662" t="s">
        <v>602</v>
      </c>
      <c r="F904" s="663" t="s">
        <v>3256</v>
      </c>
      <c r="G904" s="662" t="s">
        <v>1684</v>
      </c>
      <c r="H904" s="662" t="s">
        <v>2859</v>
      </c>
      <c r="I904" s="662" t="s">
        <v>2860</v>
      </c>
      <c r="J904" s="662" t="s">
        <v>1800</v>
      </c>
      <c r="K904" s="662" t="s">
        <v>1652</v>
      </c>
      <c r="L904" s="664">
        <v>335.95</v>
      </c>
      <c r="M904" s="664">
        <v>1</v>
      </c>
      <c r="N904" s="665">
        <v>335.95</v>
      </c>
    </row>
    <row r="905" spans="1:14" ht="14.4" customHeight="1" x14ac:dyDescent="0.3">
      <c r="A905" s="660" t="s">
        <v>577</v>
      </c>
      <c r="B905" s="661" t="s">
        <v>578</v>
      </c>
      <c r="C905" s="662" t="s">
        <v>587</v>
      </c>
      <c r="D905" s="663" t="s">
        <v>3250</v>
      </c>
      <c r="E905" s="662" t="s">
        <v>602</v>
      </c>
      <c r="F905" s="663" t="s">
        <v>3256</v>
      </c>
      <c r="G905" s="662" t="s">
        <v>1684</v>
      </c>
      <c r="H905" s="662" t="s">
        <v>1831</v>
      </c>
      <c r="I905" s="662" t="s">
        <v>1832</v>
      </c>
      <c r="J905" s="662" t="s">
        <v>1833</v>
      </c>
      <c r="K905" s="662" t="s">
        <v>942</v>
      </c>
      <c r="L905" s="664">
        <v>115.5</v>
      </c>
      <c r="M905" s="664">
        <v>1</v>
      </c>
      <c r="N905" s="665">
        <v>115.5</v>
      </c>
    </row>
    <row r="906" spans="1:14" ht="14.4" customHeight="1" x14ac:dyDescent="0.3">
      <c r="A906" s="660" t="s">
        <v>577</v>
      </c>
      <c r="B906" s="661" t="s">
        <v>578</v>
      </c>
      <c r="C906" s="662" t="s">
        <v>587</v>
      </c>
      <c r="D906" s="663" t="s">
        <v>3250</v>
      </c>
      <c r="E906" s="662" t="s">
        <v>602</v>
      </c>
      <c r="F906" s="663" t="s">
        <v>3256</v>
      </c>
      <c r="G906" s="662" t="s">
        <v>1684</v>
      </c>
      <c r="H906" s="662" t="s">
        <v>1837</v>
      </c>
      <c r="I906" s="662" t="s">
        <v>1838</v>
      </c>
      <c r="J906" s="662" t="s">
        <v>1839</v>
      </c>
      <c r="K906" s="662" t="s">
        <v>1742</v>
      </c>
      <c r="L906" s="664">
        <v>98.949999999999974</v>
      </c>
      <c r="M906" s="664">
        <v>3</v>
      </c>
      <c r="N906" s="665">
        <v>296.84999999999991</v>
      </c>
    </row>
    <row r="907" spans="1:14" ht="14.4" customHeight="1" x14ac:dyDescent="0.3">
      <c r="A907" s="660" t="s">
        <v>577</v>
      </c>
      <c r="B907" s="661" t="s">
        <v>578</v>
      </c>
      <c r="C907" s="662" t="s">
        <v>587</v>
      </c>
      <c r="D907" s="663" t="s">
        <v>3250</v>
      </c>
      <c r="E907" s="662" t="s">
        <v>602</v>
      </c>
      <c r="F907" s="663" t="s">
        <v>3256</v>
      </c>
      <c r="G907" s="662" t="s">
        <v>1684</v>
      </c>
      <c r="H907" s="662" t="s">
        <v>2861</v>
      </c>
      <c r="I907" s="662" t="s">
        <v>2862</v>
      </c>
      <c r="J907" s="662" t="s">
        <v>2863</v>
      </c>
      <c r="K907" s="662" t="s">
        <v>2864</v>
      </c>
      <c r="L907" s="664">
        <v>156.05733333333333</v>
      </c>
      <c r="M907" s="664">
        <v>1</v>
      </c>
      <c r="N907" s="665">
        <v>156.05733333333333</v>
      </c>
    </row>
    <row r="908" spans="1:14" ht="14.4" customHeight="1" x14ac:dyDescent="0.3">
      <c r="A908" s="660" t="s">
        <v>577</v>
      </c>
      <c r="B908" s="661" t="s">
        <v>578</v>
      </c>
      <c r="C908" s="662" t="s">
        <v>587</v>
      </c>
      <c r="D908" s="663" t="s">
        <v>3250</v>
      </c>
      <c r="E908" s="662" t="s">
        <v>602</v>
      </c>
      <c r="F908" s="663" t="s">
        <v>3256</v>
      </c>
      <c r="G908" s="662" t="s">
        <v>1684</v>
      </c>
      <c r="H908" s="662" t="s">
        <v>2865</v>
      </c>
      <c r="I908" s="662" t="s">
        <v>2866</v>
      </c>
      <c r="J908" s="662" t="s">
        <v>2867</v>
      </c>
      <c r="K908" s="662" t="s">
        <v>2868</v>
      </c>
      <c r="L908" s="664">
        <v>141.01999841024701</v>
      </c>
      <c r="M908" s="664">
        <v>1</v>
      </c>
      <c r="N908" s="665">
        <v>141.01999841024701</v>
      </c>
    </row>
    <row r="909" spans="1:14" ht="14.4" customHeight="1" x14ac:dyDescent="0.3">
      <c r="A909" s="660" t="s">
        <v>577</v>
      </c>
      <c r="B909" s="661" t="s">
        <v>578</v>
      </c>
      <c r="C909" s="662" t="s">
        <v>587</v>
      </c>
      <c r="D909" s="663" t="s">
        <v>3250</v>
      </c>
      <c r="E909" s="662" t="s">
        <v>602</v>
      </c>
      <c r="F909" s="663" t="s">
        <v>3256</v>
      </c>
      <c r="G909" s="662" t="s">
        <v>1684</v>
      </c>
      <c r="H909" s="662" t="s">
        <v>2869</v>
      </c>
      <c r="I909" s="662" t="s">
        <v>2870</v>
      </c>
      <c r="J909" s="662" t="s">
        <v>2871</v>
      </c>
      <c r="K909" s="662" t="s">
        <v>2836</v>
      </c>
      <c r="L909" s="664">
        <v>627.26</v>
      </c>
      <c r="M909" s="664">
        <v>2</v>
      </c>
      <c r="N909" s="665">
        <v>1254.52</v>
      </c>
    </row>
    <row r="910" spans="1:14" ht="14.4" customHeight="1" x14ac:dyDescent="0.3">
      <c r="A910" s="660" t="s">
        <v>577</v>
      </c>
      <c r="B910" s="661" t="s">
        <v>578</v>
      </c>
      <c r="C910" s="662" t="s">
        <v>587</v>
      </c>
      <c r="D910" s="663" t="s">
        <v>3250</v>
      </c>
      <c r="E910" s="662" t="s">
        <v>602</v>
      </c>
      <c r="F910" s="663" t="s">
        <v>3256</v>
      </c>
      <c r="G910" s="662" t="s">
        <v>1684</v>
      </c>
      <c r="H910" s="662" t="s">
        <v>2872</v>
      </c>
      <c r="I910" s="662" t="s">
        <v>2873</v>
      </c>
      <c r="J910" s="662" t="s">
        <v>1818</v>
      </c>
      <c r="K910" s="662" t="s">
        <v>2874</v>
      </c>
      <c r="L910" s="664">
        <v>915.11</v>
      </c>
      <c r="M910" s="664">
        <v>1</v>
      </c>
      <c r="N910" s="665">
        <v>915.11</v>
      </c>
    </row>
    <row r="911" spans="1:14" ht="14.4" customHeight="1" x14ac:dyDescent="0.3">
      <c r="A911" s="660" t="s">
        <v>577</v>
      </c>
      <c r="B911" s="661" t="s">
        <v>578</v>
      </c>
      <c r="C911" s="662" t="s">
        <v>587</v>
      </c>
      <c r="D911" s="663" t="s">
        <v>3250</v>
      </c>
      <c r="E911" s="662" t="s">
        <v>602</v>
      </c>
      <c r="F911" s="663" t="s">
        <v>3256</v>
      </c>
      <c r="G911" s="662" t="s">
        <v>1684</v>
      </c>
      <c r="H911" s="662" t="s">
        <v>2875</v>
      </c>
      <c r="I911" s="662" t="s">
        <v>2876</v>
      </c>
      <c r="J911" s="662" t="s">
        <v>2877</v>
      </c>
      <c r="K911" s="662" t="s">
        <v>2878</v>
      </c>
      <c r="L911" s="664">
        <v>64.909949524562805</v>
      </c>
      <c r="M911" s="664">
        <v>2</v>
      </c>
      <c r="N911" s="665">
        <v>129.81989904912561</v>
      </c>
    </row>
    <row r="912" spans="1:14" ht="14.4" customHeight="1" x14ac:dyDescent="0.3">
      <c r="A912" s="660" t="s">
        <v>577</v>
      </c>
      <c r="B912" s="661" t="s">
        <v>578</v>
      </c>
      <c r="C912" s="662" t="s">
        <v>587</v>
      </c>
      <c r="D912" s="663" t="s">
        <v>3250</v>
      </c>
      <c r="E912" s="662" t="s">
        <v>602</v>
      </c>
      <c r="F912" s="663" t="s">
        <v>3256</v>
      </c>
      <c r="G912" s="662" t="s">
        <v>1684</v>
      </c>
      <c r="H912" s="662" t="s">
        <v>1847</v>
      </c>
      <c r="I912" s="662" t="s">
        <v>1848</v>
      </c>
      <c r="J912" s="662" t="s">
        <v>1849</v>
      </c>
      <c r="K912" s="662" t="s">
        <v>1850</v>
      </c>
      <c r="L912" s="664">
        <v>364.05194457361858</v>
      </c>
      <c r="M912" s="664">
        <v>86</v>
      </c>
      <c r="N912" s="665">
        <v>31308.467233331197</v>
      </c>
    </row>
    <row r="913" spans="1:14" ht="14.4" customHeight="1" x14ac:dyDescent="0.3">
      <c r="A913" s="660" t="s">
        <v>577</v>
      </c>
      <c r="B913" s="661" t="s">
        <v>578</v>
      </c>
      <c r="C913" s="662" t="s">
        <v>587</v>
      </c>
      <c r="D913" s="663" t="s">
        <v>3250</v>
      </c>
      <c r="E913" s="662" t="s">
        <v>602</v>
      </c>
      <c r="F913" s="663" t="s">
        <v>3256</v>
      </c>
      <c r="G913" s="662" t="s">
        <v>1684</v>
      </c>
      <c r="H913" s="662" t="s">
        <v>1851</v>
      </c>
      <c r="I913" s="662" t="s">
        <v>1852</v>
      </c>
      <c r="J913" s="662" t="s">
        <v>1779</v>
      </c>
      <c r="K913" s="662" t="s">
        <v>1853</v>
      </c>
      <c r="L913" s="664">
        <v>61.778453927692915</v>
      </c>
      <c r="M913" s="664">
        <v>22</v>
      </c>
      <c r="N913" s="665">
        <v>1359.1259864092442</v>
      </c>
    </row>
    <row r="914" spans="1:14" ht="14.4" customHeight="1" x14ac:dyDescent="0.3">
      <c r="A914" s="660" t="s">
        <v>577</v>
      </c>
      <c r="B914" s="661" t="s">
        <v>578</v>
      </c>
      <c r="C914" s="662" t="s">
        <v>587</v>
      </c>
      <c r="D914" s="663" t="s">
        <v>3250</v>
      </c>
      <c r="E914" s="662" t="s">
        <v>602</v>
      </c>
      <c r="F914" s="663" t="s">
        <v>3256</v>
      </c>
      <c r="G914" s="662" t="s">
        <v>1684</v>
      </c>
      <c r="H914" s="662" t="s">
        <v>2879</v>
      </c>
      <c r="I914" s="662" t="s">
        <v>2880</v>
      </c>
      <c r="J914" s="662" t="s">
        <v>2881</v>
      </c>
      <c r="K914" s="662" t="s">
        <v>2882</v>
      </c>
      <c r="L914" s="664">
        <v>182.54999999999995</v>
      </c>
      <c r="M914" s="664">
        <v>1</v>
      </c>
      <c r="N914" s="665">
        <v>182.54999999999995</v>
      </c>
    </row>
    <row r="915" spans="1:14" ht="14.4" customHeight="1" x14ac:dyDescent="0.3">
      <c r="A915" s="660" t="s">
        <v>577</v>
      </c>
      <c r="B915" s="661" t="s">
        <v>578</v>
      </c>
      <c r="C915" s="662" t="s">
        <v>587</v>
      </c>
      <c r="D915" s="663" t="s">
        <v>3250</v>
      </c>
      <c r="E915" s="662" t="s">
        <v>602</v>
      </c>
      <c r="F915" s="663" t="s">
        <v>3256</v>
      </c>
      <c r="G915" s="662" t="s">
        <v>1684</v>
      </c>
      <c r="H915" s="662" t="s">
        <v>2883</v>
      </c>
      <c r="I915" s="662" t="s">
        <v>2884</v>
      </c>
      <c r="J915" s="662" t="s">
        <v>1695</v>
      </c>
      <c r="K915" s="662" t="s">
        <v>2885</v>
      </c>
      <c r="L915" s="664">
        <v>64.147619551423446</v>
      </c>
      <c r="M915" s="664">
        <v>57</v>
      </c>
      <c r="N915" s="665">
        <v>3656.4143144311365</v>
      </c>
    </row>
    <row r="916" spans="1:14" ht="14.4" customHeight="1" x14ac:dyDescent="0.3">
      <c r="A916" s="660" t="s">
        <v>577</v>
      </c>
      <c r="B916" s="661" t="s">
        <v>578</v>
      </c>
      <c r="C916" s="662" t="s">
        <v>587</v>
      </c>
      <c r="D916" s="663" t="s">
        <v>3250</v>
      </c>
      <c r="E916" s="662" t="s">
        <v>602</v>
      </c>
      <c r="F916" s="663" t="s">
        <v>3256</v>
      </c>
      <c r="G916" s="662" t="s">
        <v>1684</v>
      </c>
      <c r="H916" s="662" t="s">
        <v>1858</v>
      </c>
      <c r="I916" s="662" t="s">
        <v>1859</v>
      </c>
      <c r="J916" s="662" t="s">
        <v>1860</v>
      </c>
      <c r="K916" s="662" t="s">
        <v>1861</v>
      </c>
      <c r="L916" s="664">
        <v>28.729954810861855</v>
      </c>
      <c r="M916" s="664">
        <v>12</v>
      </c>
      <c r="N916" s="665">
        <v>344.75945773034226</v>
      </c>
    </row>
    <row r="917" spans="1:14" ht="14.4" customHeight="1" x14ac:dyDescent="0.3">
      <c r="A917" s="660" t="s">
        <v>577</v>
      </c>
      <c r="B917" s="661" t="s">
        <v>578</v>
      </c>
      <c r="C917" s="662" t="s">
        <v>587</v>
      </c>
      <c r="D917" s="663" t="s">
        <v>3250</v>
      </c>
      <c r="E917" s="662" t="s">
        <v>602</v>
      </c>
      <c r="F917" s="663" t="s">
        <v>3256</v>
      </c>
      <c r="G917" s="662" t="s">
        <v>1684</v>
      </c>
      <c r="H917" s="662" t="s">
        <v>2886</v>
      </c>
      <c r="I917" s="662" t="s">
        <v>2887</v>
      </c>
      <c r="J917" s="662" t="s">
        <v>2888</v>
      </c>
      <c r="K917" s="662" t="s">
        <v>2889</v>
      </c>
      <c r="L917" s="664">
        <v>80.633135339876432</v>
      </c>
      <c r="M917" s="664">
        <v>12</v>
      </c>
      <c r="N917" s="665">
        <v>967.59762407851713</v>
      </c>
    </row>
    <row r="918" spans="1:14" ht="14.4" customHeight="1" x14ac:dyDescent="0.3">
      <c r="A918" s="660" t="s">
        <v>577</v>
      </c>
      <c r="B918" s="661" t="s">
        <v>578</v>
      </c>
      <c r="C918" s="662" t="s">
        <v>587</v>
      </c>
      <c r="D918" s="663" t="s">
        <v>3250</v>
      </c>
      <c r="E918" s="662" t="s">
        <v>602</v>
      </c>
      <c r="F918" s="663" t="s">
        <v>3256</v>
      </c>
      <c r="G918" s="662" t="s">
        <v>1684</v>
      </c>
      <c r="H918" s="662" t="s">
        <v>1866</v>
      </c>
      <c r="I918" s="662" t="s">
        <v>1867</v>
      </c>
      <c r="J918" s="662" t="s">
        <v>1868</v>
      </c>
      <c r="K918" s="662" t="s">
        <v>1869</v>
      </c>
      <c r="L918" s="664">
        <v>524.66</v>
      </c>
      <c r="M918" s="664">
        <v>3</v>
      </c>
      <c r="N918" s="665">
        <v>1573.98</v>
      </c>
    </row>
    <row r="919" spans="1:14" ht="14.4" customHeight="1" x14ac:dyDescent="0.3">
      <c r="A919" s="660" t="s">
        <v>577</v>
      </c>
      <c r="B919" s="661" t="s">
        <v>578</v>
      </c>
      <c r="C919" s="662" t="s">
        <v>587</v>
      </c>
      <c r="D919" s="663" t="s">
        <v>3250</v>
      </c>
      <c r="E919" s="662" t="s">
        <v>602</v>
      </c>
      <c r="F919" s="663" t="s">
        <v>3256</v>
      </c>
      <c r="G919" s="662" t="s">
        <v>1684</v>
      </c>
      <c r="H919" s="662" t="s">
        <v>2890</v>
      </c>
      <c r="I919" s="662" t="s">
        <v>2891</v>
      </c>
      <c r="J919" s="662" t="s">
        <v>2892</v>
      </c>
      <c r="K919" s="662" t="s">
        <v>2893</v>
      </c>
      <c r="L919" s="664">
        <v>304.47999999999996</v>
      </c>
      <c r="M919" s="664">
        <v>1</v>
      </c>
      <c r="N919" s="665">
        <v>304.47999999999996</v>
      </c>
    </row>
    <row r="920" spans="1:14" ht="14.4" customHeight="1" x14ac:dyDescent="0.3">
      <c r="A920" s="660" t="s">
        <v>577</v>
      </c>
      <c r="B920" s="661" t="s">
        <v>578</v>
      </c>
      <c r="C920" s="662" t="s">
        <v>587</v>
      </c>
      <c r="D920" s="663" t="s">
        <v>3250</v>
      </c>
      <c r="E920" s="662" t="s">
        <v>602</v>
      </c>
      <c r="F920" s="663" t="s">
        <v>3256</v>
      </c>
      <c r="G920" s="662" t="s">
        <v>1684</v>
      </c>
      <c r="H920" s="662" t="s">
        <v>2894</v>
      </c>
      <c r="I920" s="662" t="s">
        <v>2895</v>
      </c>
      <c r="J920" s="662" t="s">
        <v>2896</v>
      </c>
      <c r="K920" s="662" t="s">
        <v>942</v>
      </c>
      <c r="L920" s="664">
        <v>139.49066666666667</v>
      </c>
      <c r="M920" s="664">
        <v>5</v>
      </c>
      <c r="N920" s="665">
        <v>697.45333333333338</v>
      </c>
    </row>
    <row r="921" spans="1:14" ht="14.4" customHeight="1" x14ac:dyDescent="0.3">
      <c r="A921" s="660" t="s">
        <v>577</v>
      </c>
      <c r="B921" s="661" t="s">
        <v>578</v>
      </c>
      <c r="C921" s="662" t="s">
        <v>587</v>
      </c>
      <c r="D921" s="663" t="s">
        <v>3250</v>
      </c>
      <c r="E921" s="662" t="s">
        <v>602</v>
      </c>
      <c r="F921" s="663" t="s">
        <v>3256</v>
      </c>
      <c r="G921" s="662" t="s">
        <v>1684</v>
      </c>
      <c r="H921" s="662" t="s">
        <v>2897</v>
      </c>
      <c r="I921" s="662" t="s">
        <v>2898</v>
      </c>
      <c r="J921" s="662" t="s">
        <v>2899</v>
      </c>
      <c r="K921" s="662" t="s">
        <v>2900</v>
      </c>
      <c r="L921" s="664">
        <v>526.66999999999985</v>
      </c>
      <c r="M921" s="664">
        <v>1</v>
      </c>
      <c r="N921" s="665">
        <v>526.66999999999985</v>
      </c>
    </row>
    <row r="922" spans="1:14" ht="14.4" customHeight="1" x14ac:dyDescent="0.3">
      <c r="A922" s="660" t="s">
        <v>577</v>
      </c>
      <c r="B922" s="661" t="s">
        <v>578</v>
      </c>
      <c r="C922" s="662" t="s">
        <v>587</v>
      </c>
      <c r="D922" s="663" t="s">
        <v>3250</v>
      </c>
      <c r="E922" s="662" t="s">
        <v>602</v>
      </c>
      <c r="F922" s="663" t="s">
        <v>3256</v>
      </c>
      <c r="G922" s="662" t="s">
        <v>1684</v>
      </c>
      <c r="H922" s="662" t="s">
        <v>2901</v>
      </c>
      <c r="I922" s="662" t="s">
        <v>2902</v>
      </c>
      <c r="J922" s="662" t="s">
        <v>2778</v>
      </c>
      <c r="K922" s="662" t="s">
        <v>2903</v>
      </c>
      <c r="L922" s="664">
        <v>50.933332684500897</v>
      </c>
      <c r="M922" s="664">
        <v>6</v>
      </c>
      <c r="N922" s="665">
        <v>305.59999610700538</v>
      </c>
    </row>
    <row r="923" spans="1:14" ht="14.4" customHeight="1" x14ac:dyDescent="0.3">
      <c r="A923" s="660" t="s">
        <v>577</v>
      </c>
      <c r="B923" s="661" t="s">
        <v>578</v>
      </c>
      <c r="C923" s="662" t="s">
        <v>587</v>
      </c>
      <c r="D923" s="663" t="s">
        <v>3250</v>
      </c>
      <c r="E923" s="662" t="s">
        <v>602</v>
      </c>
      <c r="F923" s="663" t="s">
        <v>3256</v>
      </c>
      <c r="G923" s="662" t="s">
        <v>1684</v>
      </c>
      <c r="H923" s="662" t="s">
        <v>2904</v>
      </c>
      <c r="I923" s="662" t="s">
        <v>2905</v>
      </c>
      <c r="J923" s="662" t="s">
        <v>2906</v>
      </c>
      <c r="K923" s="662" t="s">
        <v>1035</v>
      </c>
      <c r="L923" s="664">
        <v>41.75333333333333</v>
      </c>
      <c r="M923" s="664">
        <v>3</v>
      </c>
      <c r="N923" s="665">
        <v>125.25999999999999</v>
      </c>
    </row>
    <row r="924" spans="1:14" ht="14.4" customHeight="1" x14ac:dyDescent="0.3">
      <c r="A924" s="660" t="s">
        <v>577</v>
      </c>
      <c r="B924" s="661" t="s">
        <v>578</v>
      </c>
      <c r="C924" s="662" t="s">
        <v>587</v>
      </c>
      <c r="D924" s="663" t="s">
        <v>3250</v>
      </c>
      <c r="E924" s="662" t="s">
        <v>602</v>
      </c>
      <c r="F924" s="663" t="s">
        <v>3256</v>
      </c>
      <c r="G924" s="662" t="s">
        <v>1684</v>
      </c>
      <c r="H924" s="662" t="s">
        <v>2907</v>
      </c>
      <c r="I924" s="662" t="s">
        <v>2907</v>
      </c>
      <c r="J924" s="662" t="s">
        <v>2908</v>
      </c>
      <c r="K924" s="662" t="s">
        <v>2909</v>
      </c>
      <c r="L924" s="664">
        <v>112.09000000000006</v>
      </c>
      <c r="M924" s="664">
        <v>1</v>
      </c>
      <c r="N924" s="665">
        <v>112.09000000000006</v>
      </c>
    </row>
    <row r="925" spans="1:14" ht="14.4" customHeight="1" x14ac:dyDescent="0.3">
      <c r="A925" s="660" t="s">
        <v>577</v>
      </c>
      <c r="B925" s="661" t="s">
        <v>578</v>
      </c>
      <c r="C925" s="662" t="s">
        <v>587</v>
      </c>
      <c r="D925" s="663" t="s">
        <v>3250</v>
      </c>
      <c r="E925" s="662" t="s">
        <v>602</v>
      </c>
      <c r="F925" s="663" t="s">
        <v>3256</v>
      </c>
      <c r="G925" s="662" t="s">
        <v>1684</v>
      </c>
      <c r="H925" s="662" t="s">
        <v>2910</v>
      </c>
      <c r="I925" s="662" t="s">
        <v>2911</v>
      </c>
      <c r="J925" s="662" t="s">
        <v>1711</v>
      </c>
      <c r="K925" s="662" t="s">
        <v>1652</v>
      </c>
      <c r="L925" s="664">
        <v>129.56</v>
      </c>
      <c r="M925" s="664">
        <v>2</v>
      </c>
      <c r="N925" s="665">
        <v>259.12</v>
      </c>
    </row>
    <row r="926" spans="1:14" ht="14.4" customHeight="1" x14ac:dyDescent="0.3">
      <c r="A926" s="660" t="s">
        <v>577</v>
      </c>
      <c r="B926" s="661" t="s">
        <v>578</v>
      </c>
      <c r="C926" s="662" t="s">
        <v>587</v>
      </c>
      <c r="D926" s="663" t="s">
        <v>3250</v>
      </c>
      <c r="E926" s="662" t="s">
        <v>602</v>
      </c>
      <c r="F926" s="663" t="s">
        <v>3256</v>
      </c>
      <c r="G926" s="662" t="s">
        <v>1684</v>
      </c>
      <c r="H926" s="662" t="s">
        <v>1888</v>
      </c>
      <c r="I926" s="662" t="s">
        <v>1889</v>
      </c>
      <c r="J926" s="662" t="s">
        <v>1890</v>
      </c>
      <c r="K926" s="662" t="s">
        <v>1891</v>
      </c>
      <c r="L926" s="664">
        <v>505.76990612197284</v>
      </c>
      <c r="M926" s="664">
        <v>2</v>
      </c>
      <c r="N926" s="665">
        <v>1011.5398122439457</v>
      </c>
    </row>
    <row r="927" spans="1:14" ht="14.4" customHeight="1" x14ac:dyDescent="0.3">
      <c r="A927" s="660" t="s">
        <v>577</v>
      </c>
      <c r="B927" s="661" t="s">
        <v>578</v>
      </c>
      <c r="C927" s="662" t="s">
        <v>587</v>
      </c>
      <c r="D927" s="663" t="s">
        <v>3250</v>
      </c>
      <c r="E927" s="662" t="s">
        <v>602</v>
      </c>
      <c r="F927" s="663" t="s">
        <v>3256</v>
      </c>
      <c r="G927" s="662" t="s">
        <v>1684</v>
      </c>
      <c r="H927" s="662" t="s">
        <v>1892</v>
      </c>
      <c r="I927" s="662" t="s">
        <v>1893</v>
      </c>
      <c r="J927" s="662" t="s">
        <v>1894</v>
      </c>
      <c r="K927" s="662" t="s">
        <v>1895</v>
      </c>
      <c r="L927" s="664">
        <v>344.42137614808331</v>
      </c>
      <c r="M927" s="664">
        <v>44.644999999999996</v>
      </c>
      <c r="N927" s="665">
        <v>15376.692338131177</v>
      </c>
    </row>
    <row r="928" spans="1:14" ht="14.4" customHeight="1" x14ac:dyDescent="0.3">
      <c r="A928" s="660" t="s">
        <v>577</v>
      </c>
      <c r="B928" s="661" t="s">
        <v>578</v>
      </c>
      <c r="C928" s="662" t="s">
        <v>587</v>
      </c>
      <c r="D928" s="663" t="s">
        <v>3250</v>
      </c>
      <c r="E928" s="662" t="s">
        <v>602</v>
      </c>
      <c r="F928" s="663" t="s">
        <v>3256</v>
      </c>
      <c r="G928" s="662" t="s">
        <v>1684</v>
      </c>
      <c r="H928" s="662" t="s">
        <v>1900</v>
      </c>
      <c r="I928" s="662" t="s">
        <v>1901</v>
      </c>
      <c r="J928" s="662" t="s">
        <v>1902</v>
      </c>
      <c r="K928" s="662" t="s">
        <v>1903</v>
      </c>
      <c r="L928" s="664">
        <v>366.59</v>
      </c>
      <c r="M928" s="664">
        <v>1</v>
      </c>
      <c r="N928" s="665">
        <v>366.59</v>
      </c>
    </row>
    <row r="929" spans="1:14" ht="14.4" customHeight="1" x14ac:dyDescent="0.3">
      <c r="A929" s="660" t="s">
        <v>577</v>
      </c>
      <c r="B929" s="661" t="s">
        <v>578</v>
      </c>
      <c r="C929" s="662" t="s">
        <v>587</v>
      </c>
      <c r="D929" s="663" t="s">
        <v>3250</v>
      </c>
      <c r="E929" s="662" t="s">
        <v>602</v>
      </c>
      <c r="F929" s="663" t="s">
        <v>3256</v>
      </c>
      <c r="G929" s="662" t="s">
        <v>1684</v>
      </c>
      <c r="H929" s="662" t="s">
        <v>1906</v>
      </c>
      <c r="I929" s="662" t="s">
        <v>1907</v>
      </c>
      <c r="J929" s="662" t="s">
        <v>1908</v>
      </c>
      <c r="K929" s="662" t="s">
        <v>1909</v>
      </c>
      <c r="L929" s="664">
        <v>246.28171200022115</v>
      </c>
      <c r="M929" s="664">
        <v>16</v>
      </c>
      <c r="N929" s="665">
        <v>3940.5073920035384</v>
      </c>
    </row>
    <row r="930" spans="1:14" ht="14.4" customHeight="1" x14ac:dyDescent="0.3">
      <c r="A930" s="660" t="s">
        <v>577</v>
      </c>
      <c r="B930" s="661" t="s">
        <v>578</v>
      </c>
      <c r="C930" s="662" t="s">
        <v>587</v>
      </c>
      <c r="D930" s="663" t="s">
        <v>3250</v>
      </c>
      <c r="E930" s="662" t="s">
        <v>602</v>
      </c>
      <c r="F930" s="663" t="s">
        <v>3256</v>
      </c>
      <c r="G930" s="662" t="s">
        <v>1684</v>
      </c>
      <c r="H930" s="662" t="s">
        <v>1910</v>
      </c>
      <c r="I930" s="662" t="s">
        <v>1910</v>
      </c>
      <c r="J930" s="662" t="s">
        <v>1911</v>
      </c>
      <c r="K930" s="662" t="s">
        <v>1912</v>
      </c>
      <c r="L930" s="664">
        <v>2635.6677346429378</v>
      </c>
      <c r="M930" s="664">
        <v>2.2031460000000003</v>
      </c>
      <c r="N930" s="665">
        <v>5806.7608269076509</v>
      </c>
    </row>
    <row r="931" spans="1:14" ht="14.4" customHeight="1" x14ac:dyDescent="0.3">
      <c r="A931" s="660" t="s">
        <v>577</v>
      </c>
      <c r="B931" s="661" t="s">
        <v>578</v>
      </c>
      <c r="C931" s="662" t="s">
        <v>587</v>
      </c>
      <c r="D931" s="663" t="s">
        <v>3250</v>
      </c>
      <c r="E931" s="662" t="s">
        <v>602</v>
      </c>
      <c r="F931" s="663" t="s">
        <v>3256</v>
      </c>
      <c r="G931" s="662" t="s">
        <v>1684</v>
      </c>
      <c r="H931" s="662" t="s">
        <v>1913</v>
      </c>
      <c r="I931" s="662" t="s">
        <v>1914</v>
      </c>
      <c r="J931" s="662" t="s">
        <v>1915</v>
      </c>
      <c r="K931" s="662" t="s">
        <v>1916</v>
      </c>
      <c r="L931" s="664">
        <v>471.16465365540284</v>
      </c>
      <c r="M931" s="664">
        <v>15.684999999999999</v>
      </c>
      <c r="N931" s="665">
        <v>7390.2175925849933</v>
      </c>
    </row>
    <row r="932" spans="1:14" ht="14.4" customHeight="1" x14ac:dyDescent="0.3">
      <c r="A932" s="660" t="s">
        <v>577</v>
      </c>
      <c r="B932" s="661" t="s">
        <v>578</v>
      </c>
      <c r="C932" s="662" t="s">
        <v>587</v>
      </c>
      <c r="D932" s="663" t="s">
        <v>3250</v>
      </c>
      <c r="E932" s="662" t="s">
        <v>602</v>
      </c>
      <c r="F932" s="663" t="s">
        <v>3256</v>
      </c>
      <c r="G932" s="662" t="s">
        <v>1684</v>
      </c>
      <c r="H932" s="662" t="s">
        <v>1917</v>
      </c>
      <c r="I932" s="662" t="s">
        <v>1918</v>
      </c>
      <c r="J932" s="662" t="s">
        <v>1919</v>
      </c>
      <c r="K932" s="662" t="s">
        <v>1920</v>
      </c>
      <c r="L932" s="664">
        <v>1111.5292075529244</v>
      </c>
      <c r="M932" s="664">
        <v>64.292000000000016</v>
      </c>
      <c r="N932" s="665">
        <v>71462.435811992633</v>
      </c>
    </row>
    <row r="933" spans="1:14" ht="14.4" customHeight="1" x14ac:dyDescent="0.3">
      <c r="A933" s="660" t="s">
        <v>577</v>
      </c>
      <c r="B933" s="661" t="s">
        <v>578</v>
      </c>
      <c r="C933" s="662" t="s">
        <v>587</v>
      </c>
      <c r="D933" s="663" t="s">
        <v>3250</v>
      </c>
      <c r="E933" s="662" t="s">
        <v>602</v>
      </c>
      <c r="F933" s="663" t="s">
        <v>3256</v>
      </c>
      <c r="G933" s="662" t="s">
        <v>1684</v>
      </c>
      <c r="H933" s="662" t="s">
        <v>1921</v>
      </c>
      <c r="I933" s="662" t="s">
        <v>1922</v>
      </c>
      <c r="J933" s="662" t="s">
        <v>1923</v>
      </c>
      <c r="K933" s="662" t="s">
        <v>1924</v>
      </c>
      <c r="L933" s="664">
        <v>70.040000000000006</v>
      </c>
      <c r="M933" s="664">
        <v>1</v>
      </c>
      <c r="N933" s="665">
        <v>70.040000000000006</v>
      </c>
    </row>
    <row r="934" spans="1:14" ht="14.4" customHeight="1" x14ac:dyDescent="0.3">
      <c r="A934" s="660" t="s">
        <v>577</v>
      </c>
      <c r="B934" s="661" t="s">
        <v>578</v>
      </c>
      <c r="C934" s="662" t="s">
        <v>587</v>
      </c>
      <c r="D934" s="663" t="s">
        <v>3250</v>
      </c>
      <c r="E934" s="662" t="s">
        <v>602</v>
      </c>
      <c r="F934" s="663" t="s">
        <v>3256</v>
      </c>
      <c r="G934" s="662" t="s">
        <v>1684</v>
      </c>
      <c r="H934" s="662" t="s">
        <v>2912</v>
      </c>
      <c r="I934" s="662" t="s">
        <v>2913</v>
      </c>
      <c r="J934" s="662" t="s">
        <v>2914</v>
      </c>
      <c r="K934" s="662" t="s">
        <v>2915</v>
      </c>
      <c r="L934" s="664">
        <v>393.53000000000009</v>
      </c>
      <c r="M934" s="664">
        <v>2</v>
      </c>
      <c r="N934" s="665">
        <v>787.06000000000017</v>
      </c>
    </row>
    <row r="935" spans="1:14" ht="14.4" customHeight="1" x14ac:dyDescent="0.3">
      <c r="A935" s="660" t="s">
        <v>577</v>
      </c>
      <c r="B935" s="661" t="s">
        <v>578</v>
      </c>
      <c r="C935" s="662" t="s">
        <v>587</v>
      </c>
      <c r="D935" s="663" t="s">
        <v>3250</v>
      </c>
      <c r="E935" s="662" t="s">
        <v>602</v>
      </c>
      <c r="F935" s="663" t="s">
        <v>3256</v>
      </c>
      <c r="G935" s="662" t="s">
        <v>1684</v>
      </c>
      <c r="H935" s="662" t="s">
        <v>1925</v>
      </c>
      <c r="I935" s="662" t="s">
        <v>1926</v>
      </c>
      <c r="J935" s="662" t="s">
        <v>1927</v>
      </c>
      <c r="K935" s="662" t="s">
        <v>1928</v>
      </c>
      <c r="L935" s="664">
        <v>426.11922471244441</v>
      </c>
      <c r="M935" s="664">
        <v>1</v>
      </c>
      <c r="N935" s="665">
        <v>426.11922471244441</v>
      </c>
    </row>
    <row r="936" spans="1:14" ht="14.4" customHeight="1" x14ac:dyDescent="0.3">
      <c r="A936" s="660" t="s">
        <v>577</v>
      </c>
      <c r="B936" s="661" t="s">
        <v>578</v>
      </c>
      <c r="C936" s="662" t="s">
        <v>587</v>
      </c>
      <c r="D936" s="663" t="s">
        <v>3250</v>
      </c>
      <c r="E936" s="662" t="s">
        <v>602</v>
      </c>
      <c r="F936" s="663" t="s">
        <v>3256</v>
      </c>
      <c r="G936" s="662" t="s">
        <v>1684</v>
      </c>
      <c r="H936" s="662" t="s">
        <v>1929</v>
      </c>
      <c r="I936" s="662" t="s">
        <v>1929</v>
      </c>
      <c r="J936" s="662" t="s">
        <v>1930</v>
      </c>
      <c r="K936" s="662" t="s">
        <v>1931</v>
      </c>
      <c r="L936" s="664">
        <v>49.800000000000011</v>
      </c>
      <c r="M936" s="664">
        <v>1</v>
      </c>
      <c r="N936" s="665">
        <v>49.800000000000011</v>
      </c>
    </row>
    <row r="937" spans="1:14" ht="14.4" customHeight="1" x14ac:dyDescent="0.3">
      <c r="A937" s="660" t="s">
        <v>577</v>
      </c>
      <c r="B937" s="661" t="s">
        <v>578</v>
      </c>
      <c r="C937" s="662" t="s">
        <v>587</v>
      </c>
      <c r="D937" s="663" t="s">
        <v>3250</v>
      </c>
      <c r="E937" s="662" t="s">
        <v>602</v>
      </c>
      <c r="F937" s="663" t="s">
        <v>3256</v>
      </c>
      <c r="G937" s="662" t="s">
        <v>1684</v>
      </c>
      <c r="H937" s="662" t="s">
        <v>1932</v>
      </c>
      <c r="I937" s="662" t="s">
        <v>1932</v>
      </c>
      <c r="J937" s="662" t="s">
        <v>1933</v>
      </c>
      <c r="K937" s="662" t="s">
        <v>1934</v>
      </c>
      <c r="L937" s="664">
        <v>91.962402369778388</v>
      </c>
      <c r="M937" s="664">
        <v>4</v>
      </c>
      <c r="N937" s="665">
        <v>367.84960947911355</v>
      </c>
    </row>
    <row r="938" spans="1:14" ht="14.4" customHeight="1" x14ac:dyDescent="0.3">
      <c r="A938" s="660" t="s">
        <v>577</v>
      </c>
      <c r="B938" s="661" t="s">
        <v>578</v>
      </c>
      <c r="C938" s="662" t="s">
        <v>587</v>
      </c>
      <c r="D938" s="663" t="s">
        <v>3250</v>
      </c>
      <c r="E938" s="662" t="s">
        <v>602</v>
      </c>
      <c r="F938" s="663" t="s">
        <v>3256</v>
      </c>
      <c r="G938" s="662" t="s">
        <v>1684</v>
      </c>
      <c r="H938" s="662" t="s">
        <v>2916</v>
      </c>
      <c r="I938" s="662" t="s">
        <v>2916</v>
      </c>
      <c r="J938" s="662" t="s">
        <v>2917</v>
      </c>
      <c r="K938" s="662" t="s">
        <v>2918</v>
      </c>
      <c r="L938" s="664">
        <v>28204</v>
      </c>
      <c r="M938" s="664">
        <v>1</v>
      </c>
      <c r="N938" s="665">
        <v>28204</v>
      </c>
    </row>
    <row r="939" spans="1:14" ht="14.4" customHeight="1" x14ac:dyDescent="0.3">
      <c r="A939" s="660" t="s">
        <v>577</v>
      </c>
      <c r="B939" s="661" t="s">
        <v>578</v>
      </c>
      <c r="C939" s="662" t="s">
        <v>587</v>
      </c>
      <c r="D939" s="663" t="s">
        <v>3250</v>
      </c>
      <c r="E939" s="662" t="s">
        <v>602</v>
      </c>
      <c r="F939" s="663" t="s">
        <v>3256</v>
      </c>
      <c r="G939" s="662" t="s">
        <v>1684</v>
      </c>
      <c r="H939" s="662" t="s">
        <v>2919</v>
      </c>
      <c r="I939" s="662" t="s">
        <v>2920</v>
      </c>
      <c r="J939" s="662" t="s">
        <v>2921</v>
      </c>
      <c r="K939" s="662" t="s">
        <v>998</v>
      </c>
      <c r="L939" s="664">
        <v>88.249491692061753</v>
      </c>
      <c r="M939" s="664">
        <v>2</v>
      </c>
      <c r="N939" s="665">
        <v>176.49898338412351</v>
      </c>
    </row>
    <row r="940" spans="1:14" ht="14.4" customHeight="1" x14ac:dyDescent="0.3">
      <c r="A940" s="660" t="s">
        <v>577</v>
      </c>
      <c r="B940" s="661" t="s">
        <v>578</v>
      </c>
      <c r="C940" s="662" t="s">
        <v>587</v>
      </c>
      <c r="D940" s="663" t="s">
        <v>3250</v>
      </c>
      <c r="E940" s="662" t="s">
        <v>602</v>
      </c>
      <c r="F940" s="663" t="s">
        <v>3256</v>
      </c>
      <c r="G940" s="662" t="s">
        <v>1684</v>
      </c>
      <c r="H940" s="662" t="s">
        <v>2922</v>
      </c>
      <c r="I940" s="662" t="s">
        <v>2922</v>
      </c>
      <c r="J940" s="662" t="s">
        <v>2923</v>
      </c>
      <c r="K940" s="662" t="s">
        <v>2924</v>
      </c>
      <c r="L940" s="664">
        <v>176.71999999999994</v>
      </c>
      <c r="M940" s="664">
        <v>1</v>
      </c>
      <c r="N940" s="665">
        <v>176.71999999999994</v>
      </c>
    </row>
    <row r="941" spans="1:14" ht="14.4" customHeight="1" x14ac:dyDescent="0.3">
      <c r="A941" s="660" t="s">
        <v>577</v>
      </c>
      <c r="B941" s="661" t="s">
        <v>578</v>
      </c>
      <c r="C941" s="662" t="s">
        <v>587</v>
      </c>
      <c r="D941" s="663" t="s">
        <v>3250</v>
      </c>
      <c r="E941" s="662" t="s">
        <v>602</v>
      </c>
      <c r="F941" s="663" t="s">
        <v>3256</v>
      </c>
      <c r="G941" s="662" t="s">
        <v>1684</v>
      </c>
      <c r="H941" s="662" t="s">
        <v>2925</v>
      </c>
      <c r="I941" s="662" t="s">
        <v>2925</v>
      </c>
      <c r="J941" s="662" t="s">
        <v>2926</v>
      </c>
      <c r="K941" s="662" t="s">
        <v>2825</v>
      </c>
      <c r="L941" s="664">
        <v>306.61013602417177</v>
      </c>
      <c r="M941" s="664">
        <v>1</v>
      </c>
      <c r="N941" s="665">
        <v>306.61013602417177</v>
      </c>
    </row>
    <row r="942" spans="1:14" ht="14.4" customHeight="1" x14ac:dyDescent="0.3">
      <c r="A942" s="660" t="s">
        <v>577</v>
      </c>
      <c r="B942" s="661" t="s">
        <v>578</v>
      </c>
      <c r="C942" s="662" t="s">
        <v>587</v>
      </c>
      <c r="D942" s="663" t="s">
        <v>3250</v>
      </c>
      <c r="E942" s="662" t="s">
        <v>1935</v>
      </c>
      <c r="F942" s="663" t="s">
        <v>3257</v>
      </c>
      <c r="G942" s="662" t="s">
        <v>628</v>
      </c>
      <c r="H942" s="662" t="s">
        <v>1936</v>
      </c>
      <c r="I942" s="662" t="s">
        <v>1937</v>
      </c>
      <c r="J942" s="662" t="s">
        <v>1938</v>
      </c>
      <c r="K942" s="662" t="s">
        <v>1939</v>
      </c>
      <c r="L942" s="664">
        <v>2296.58</v>
      </c>
      <c r="M942" s="664">
        <v>3</v>
      </c>
      <c r="N942" s="665">
        <v>6889.74</v>
      </c>
    </row>
    <row r="943" spans="1:14" ht="14.4" customHeight="1" x14ac:dyDescent="0.3">
      <c r="A943" s="660" t="s">
        <v>577</v>
      </c>
      <c r="B943" s="661" t="s">
        <v>578</v>
      </c>
      <c r="C943" s="662" t="s">
        <v>587</v>
      </c>
      <c r="D943" s="663" t="s">
        <v>3250</v>
      </c>
      <c r="E943" s="662" t="s">
        <v>1935</v>
      </c>
      <c r="F943" s="663" t="s">
        <v>3257</v>
      </c>
      <c r="G943" s="662" t="s">
        <v>628</v>
      </c>
      <c r="H943" s="662" t="s">
        <v>1940</v>
      </c>
      <c r="I943" s="662" t="s">
        <v>1941</v>
      </c>
      <c r="J943" s="662" t="s">
        <v>1942</v>
      </c>
      <c r="K943" s="662" t="s">
        <v>1939</v>
      </c>
      <c r="L943" s="664">
        <v>2228.8200000000002</v>
      </c>
      <c r="M943" s="664">
        <v>2</v>
      </c>
      <c r="N943" s="665">
        <v>4457.6400000000003</v>
      </c>
    </row>
    <row r="944" spans="1:14" ht="14.4" customHeight="1" x14ac:dyDescent="0.3">
      <c r="A944" s="660" t="s">
        <v>577</v>
      </c>
      <c r="B944" s="661" t="s">
        <v>578</v>
      </c>
      <c r="C944" s="662" t="s">
        <v>587</v>
      </c>
      <c r="D944" s="663" t="s">
        <v>3250</v>
      </c>
      <c r="E944" s="662" t="s">
        <v>1935</v>
      </c>
      <c r="F944" s="663" t="s">
        <v>3257</v>
      </c>
      <c r="G944" s="662" t="s">
        <v>628</v>
      </c>
      <c r="H944" s="662" t="s">
        <v>2927</v>
      </c>
      <c r="I944" s="662" t="s">
        <v>2928</v>
      </c>
      <c r="J944" s="662" t="s">
        <v>2929</v>
      </c>
      <c r="K944" s="662" t="s">
        <v>1946</v>
      </c>
      <c r="L944" s="664">
        <v>1680.58</v>
      </c>
      <c r="M944" s="664">
        <v>1</v>
      </c>
      <c r="N944" s="665">
        <v>1680.58</v>
      </c>
    </row>
    <row r="945" spans="1:14" ht="14.4" customHeight="1" x14ac:dyDescent="0.3">
      <c r="A945" s="660" t="s">
        <v>577</v>
      </c>
      <c r="B945" s="661" t="s">
        <v>578</v>
      </c>
      <c r="C945" s="662" t="s">
        <v>587</v>
      </c>
      <c r="D945" s="663" t="s">
        <v>3250</v>
      </c>
      <c r="E945" s="662" t="s">
        <v>1935</v>
      </c>
      <c r="F945" s="663" t="s">
        <v>3257</v>
      </c>
      <c r="G945" s="662" t="s">
        <v>628</v>
      </c>
      <c r="H945" s="662" t="s">
        <v>1943</v>
      </c>
      <c r="I945" s="662" t="s">
        <v>1944</v>
      </c>
      <c r="J945" s="662" t="s">
        <v>1945</v>
      </c>
      <c r="K945" s="662" t="s">
        <v>1946</v>
      </c>
      <c r="L945" s="664">
        <v>1341.5429272658371</v>
      </c>
      <c r="M945" s="664">
        <v>5</v>
      </c>
      <c r="N945" s="665">
        <v>6707.7146363291849</v>
      </c>
    </row>
    <row r="946" spans="1:14" ht="14.4" customHeight="1" x14ac:dyDescent="0.3">
      <c r="A946" s="660" t="s">
        <v>577</v>
      </c>
      <c r="B946" s="661" t="s">
        <v>578</v>
      </c>
      <c r="C946" s="662" t="s">
        <v>587</v>
      </c>
      <c r="D946" s="663" t="s">
        <v>3250</v>
      </c>
      <c r="E946" s="662" t="s">
        <v>1935</v>
      </c>
      <c r="F946" s="663" t="s">
        <v>3257</v>
      </c>
      <c r="G946" s="662" t="s">
        <v>1684</v>
      </c>
      <c r="H946" s="662" t="s">
        <v>2930</v>
      </c>
      <c r="I946" s="662" t="s">
        <v>2931</v>
      </c>
      <c r="J946" s="662" t="s">
        <v>2932</v>
      </c>
      <c r="K946" s="662" t="s">
        <v>1952</v>
      </c>
      <c r="L946" s="664">
        <v>42.980000000000004</v>
      </c>
      <c r="M946" s="664">
        <v>1</v>
      </c>
      <c r="N946" s="665">
        <v>42.980000000000004</v>
      </c>
    </row>
    <row r="947" spans="1:14" ht="14.4" customHeight="1" x14ac:dyDescent="0.3">
      <c r="A947" s="660" t="s">
        <v>577</v>
      </c>
      <c r="B947" s="661" t="s">
        <v>578</v>
      </c>
      <c r="C947" s="662" t="s">
        <v>587</v>
      </c>
      <c r="D947" s="663" t="s">
        <v>3250</v>
      </c>
      <c r="E947" s="662" t="s">
        <v>1935</v>
      </c>
      <c r="F947" s="663" t="s">
        <v>3257</v>
      </c>
      <c r="G947" s="662" t="s">
        <v>1684</v>
      </c>
      <c r="H947" s="662" t="s">
        <v>2933</v>
      </c>
      <c r="I947" s="662" t="s">
        <v>2934</v>
      </c>
      <c r="J947" s="662" t="s">
        <v>2935</v>
      </c>
      <c r="K947" s="662" t="s">
        <v>2936</v>
      </c>
      <c r="L947" s="664">
        <v>202.85999923770319</v>
      </c>
      <c r="M947" s="664">
        <v>6</v>
      </c>
      <c r="N947" s="665">
        <v>1217.1599954262192</v>
      </c>
    </row>
    <row r="948" spans="1:14" ht="14.4" customHeight="1" x14ac:dyDescent="0.3">
      <c r="A948" s="660" t="s">
        <v>577</v>
      </c>
      <c r="B948" s="661" t="s">
        <v>578</v>
      </c>
      <c r="C948" s="662" t="s">
        <v>587</v>
      </c>
      <c r="D948" s="663" t="s">
        <v>3250</v>
      </c>
      <c r="E948" s="662" t="s">
        <v>1935</v>
      </c>
      <c r="F948" s="663" t="s">
        <v>3257</v>
      </c>
      <c r="G948" s="662" t="s">
        <v>1684</v>
      </c>
      <c r="H948" s="662" t="s">
        <v>1949</v>
      </c>
      <c r="I948" s="662" t="s">
        <v>1950</v>
      </c>
      <c r="J948" s="662" t="s">
        <v>1951</v>
      </c>
      <c r="K948" s="662" t="s">
        <v>1952</v>
      </c>
      <c r="L948" s="664">
        <v>47.809900400284683</v>
      </c>
      <c r="M948" s="664">
        <v>42</v>
      </c>
      <c r="N948" s="665">
        <v>2008.0158168119567</v>
      </c>
    </row>
    <row r="949" spans="1:14" ht="14.4" customHeight="1" x14ac:dyDescent="0.3">
      <c r="A949" s="660" t="s">
        <v>577</v>
      </c>
      <c r="B949" s="661" t="s">
        <v>578</v>
      </c>
      <c r="C949" s="662" t="s">
        <v>587</v>
      </c>
      <c r="D949" s="663" t="s">
        <v>3250</v>
      </c>
      <c r="E949" s="662" t="s">
        <v>1935</v>
      </c>
      <c r="F949" s="663" t="s">
        <v>3257</v>
      </c>
      <c r="G949" s="662" t="s">
        <v>1684</v>
      </c>
      <c r="H949" s="662" t="s">
        <v>1953</v>
      </c>
      <c r="I949" s="662" t="s">
        <v>1954</v>
      </c>
      <c r="J949" s="662" t="s">
        <v>1955</v>
      </c>
      <c r="K949" s="662" t="s">
        <v>1952</v>
      </c>
      <c r="L949" s="664">
        <v>47.809931082490671</v>
      </c>
      <c r="M949" s="664">
        <v>44</v>
      </c>
      <c r="N949" s="665">
        <v>2103.6369676295894</v>
      </c>
    </row>
    <row r="950" spans="1:14" ht="14.4" customHeight="1" x14ac:dyDescent="0.3">
      <c r="A950" s="660" t="s">
        <v>577</v>
      </c>
      <c r="B950" s="661" t="s">
        <v>578</v>
      </c>
      <c r="C950" s="662" t="s">
        <v>587</v>
      </c>
      <c r="D950" s="663" t="s">
        <v>3250</v>
      </c>
      <c r="E950" s="662" t="s">
        <v>1935</v>
      </c>
      <c r="F950" s="663" t="s">
        <v>3257</v>
      </c>
      <c r="G950" s="662" t="s">
        <v>1684</v>
      </c>
      <c r="H950" s="662" t="s">
        <v>2937</v>
      </c>
      <c r="I950" s="662" t="s">
        <v>2938</v>
      </c>
      <c r="J950" s="662" t="s">
        <v>2939</v>
      </c>
      <c r="K950" s="662" t="s">
        <v>1952</v>
      </c>
      <c r="L950" s="664">
        <v>48.10000428202337</v>
      </c>
      <c r="M950" s="664">
        <v>24</v>
      </c>
      <c r="N950" s="665">
        <v>1154.4001027685608</v>
      </c>
    </row>
    <row r="951" spans="1:14" ht="14.4" customHeight="1" x14ac:dyDescent="0.3">
      <c r="A951" s="660" t="s">
        <v>577</v>
      </c>
      <c r="B951" s="661" t="s">
        <v>578</v>
      </c>
      <c r="C951" s="662" t="s">
        <v>587</v>
      </c>
      <c r="D951" s="663" t="s">
        <v>3250</v>
      </c>
      <c r="E951" s="662" t="s">
        <v>1935</v>
      </c>
      <c r="F951" s="663" t="s">
        <v>3257</v>
      </c>
      <c r="G951" s="662" t="s">
        <v>1684</v>
      </c>
      <c r="H951" s="662" t="s">
        <v>2940</v>
      </c>
      <c r="I951" s="662" t="s">
        <v>2941</v>
      </c>
      <c r="J951" s="662" t="s">
        <v>2942</v>
      </c>
      <c r="K951" s="662" t="s">
        <v>1952</v>
      </c>
      <c r="L951" s="664">
        <v>48.100001335104373</v>
      </c>
      <c r="M951" s="664">
        <v>34</v>
      </c>
      <c r="N951" s="665">
        <v>1635.4000453935487</v>
      </c>
    </row>
    <row r="952" spans="1:14" ht="14.4" customHeight="1" x14ac:dyDescent="0.3">
      <c r="A952" s="660" t="s">
        <v>577</v>
      </c>
      <c r="B952" s="661" t="s">
        <v>578</v>
      </c>
      <c r="C952" s="662" t="s">
        <v>587</v>
      </c>
      <c r="D952" s="663" t="s">
        <v>3250</v>
      </c>
      <c r="E952" s="662" t="s">
        <v>1935</v>
      </c>
      <c r="F952" s="663" t="s">
        <v>3257</v>
      </c>
      <c r="G952" s="662" t="s">
        <v>1684</v>
      </c>
      <c r="H952" s="662" t="s">
        <v>2943</v>
      </c>
      <c r="I952" s="662" t="s">
        <v>2943</v>
      </c>
      <c r="J952" s="662" t="s">
        <v>2944</v>
      </c>
      <c r="K952" s="662" t="s">
        <v>2945</v>
      </c>
      <c r="L952" s="664">
        <v>135.36012877202276</v>
      </c>
      <c r="M952" s="664">
        <v>1</v>
      </c>
      <c r="N952" s="665">
        <v>135.36012877202276</v>
      </c>
    </row>
    <row r="953" spans="1:14" ht="14.4" customHeight="1" x14ac:dyDescent="0.3">
      <c r="A953" s="660" t="s">
        <v>577</v>
      </c>
      <c r="B953" s="661" t="s">
        <v>578</v>
      </c>
      <c r="C953" s="662" t="s">
        <v>587</v>
      </c>
      <c r="D953" s="663" t="s">
        <v>3250</v>
      </c>
      <c r="E953" s="662" t="s">
        <v>1935</v>
      </c>
      <c r="F953" s="663" t="s">
        <v>3257</v>
      </c>
      <c r="G953" s="662" t="s">
        <v>1684</v>
      </c>
      <c r="H953" s="662" t="s">
        <v>1956</v>
      </c>
      <c r="I953" s="662" t="s">
        <v>1956</v>
      </c>
      <c r="J953" s="662" t="s">
        <v>1957</v>
      </c>
      <c r="K953" s="662" t="s">
        <v>1958</v>
      </c>
      <c r="L953" s="664">
        <v>253.76020148916399</v>
      </c>
      <c r="M953" s="664">
        <v>5</v>
      </c>
      <c r="N953" s="665">
        <v>1268.80100744582</v>
      </c>
    </row>
    <row r="954" spans="1:14" ht="14.4" customHeight="1" x14ac:dyDescent="0.3">
      <c r="A954" s="660" t="s">
        <v>577</v>
      </c>
      <c r="B954" s="661" t="s">
        <v>578</v>
      </c>
      <c r="C954" s="662" t="s">
        <v>587</v>
      </c>
      <c r="D954" s="663" t="s">
        <v>3250</v>
      </c>
      <c r="E954" s="662" t="s">
        <v>1935</v>
      </c>
      <c r="F954" s="663" t="s">
        <v>3257</v>
      </c>
      <c r="G954" s="662" t="s">
        <v>1684</v>
      </c>
      <c r="H954" s="662" t="s">
        <v>2946</v>
      </c>
      <c r="I954" s="662" t="s">
        <v>2947</v>
      </c>
      <c r="J954" s="662" t="s">
        <v>2948</v>
      </c>
      <c r="K954" s="662" t="s">
        <v>2949</v>
      </c>
      <c r="L954" s="664">
        <v>207.65983537843496</v>
      </c>
      <c r="M954" s="664">
        <v>23</v>
      </c>
      <c r="N954" s="665">
        <v>4776.1762137040041</v>
      </c>
    </row>
    <row r="955" spans="1:14" ht="14.4" customHeight="1" x14ac:dyDescent="0.3">
      <c r="A955" s="660" t="s">
        <v>577</v>
      </c>
      <c r="B955" s="661" t="s">
        <v>578</v>
      </c>
      <c r="C955" s="662" t="s">
        <v>587</v>
      </c>
      <c r="D955" s="663" t="s">
        <v>3250</v>
      </c>
      <c r="E955" s="662" t="s">
        <v>1935</v>
      </c>
      <c r="F955" s="663" t="s">
        <v>3257</v>
      </c>
      <c r="G955" s="662" t="s">
        <v>1684</v>
      </c>
      <c r="H955" s="662" t="s">
        <v>2950</v>
      </c>
      <c r="I955" s="662" t="s">
        <v>2951</v>
      </c>
      <c r="J955" s="662" t="s">
        <v>2952</v>
      </c>
      <c r="K955" s="662" t="s">
        <v>2953</v>
      </c>
      <c r="L955" s="664">
        <v>216.90888939052874</v>
      </c>
      <c r="M955" s="664">
        <v>5</v>
      </c>
      <c r="N955" s="665">
        <v>1084.5444469526437</v>
      </c>
    </row>
    <row r="956" spans="1:14" ht="14.4" customHeight="1" x14ac:dyDescent="0.3">
      <c r="A956" s="660" t="s">
        <v>577</v>
      </c>
      <c r="B956" s="661" t="s">
        <v>578</v>
      </c>
      <c r="C956" s="662" t="s">
        <v>587</v>
      </c>
      <c r="D956" s="663" t="s">
        <v>3250</v>
      </c>
      <c r="E956" s="662" t="s">
        <v>1935</v>
      </c>
      <c r="F956" s="663" t="s">
        <v>3257</v>
      </c>
      <c r="G956" s="662" t="s">
        <v>1684</v>
      </c>
      <c r="H956" s="662" t="s">
        <v>1959</v>
      </c>
      <c r="I956" s="662" t="s">
        <v>1960</v>
      </c>
      <c r="J956" s="662" t="s">
        <v>1961</v>
      </c>
      <c r="K956" s="662" t="s">
        <v>1962</v>
      </c>
      <c r="L956" s="664">
        <v>198.55161201094378</v>
      </c>
      <c r="M956" s="664">
        <v>12</v>
      </c>
      <c r="N956" s="665">
        <v>2382.6193441313253</v>
      </c>
    </row>
    <row r="957" spans="1:14" ht="14.4" customHeight="1" x14ac:dyDescent="0.3">
      <c r="A957" s="660" t="s">
        <v>577</v>
      </c>
      <c r="B957" s="661" t="s">
        <v>578</v>
      </c>
      <c r="C957" s="662" t="s">
        <v>587</v>
      </c>
      <c r="D957" s="663" t="s">
        <v>3250</v>
      </c>
      <c r="E957" s="662" t="s">
        <v>1935</v>
      </c>
      <c r="F957" s="663" t="s">
        <v>3257</v>
      </c>
      <c r="G957" s="662" t="s">
        <v>1684</v>
      </c>
      <c r="H957" s="662" t="s">
        <v>1963</v>
      </c>
      <c r="I957" s="662" t="s">
        <v>1963</v>
      </c>
      <c r="J957" s="662" t="s">
        <v>1964</v>
      </c>
      <c r="K957" s="662" t="s">
        <v>1958</v>
      </c>
      <c r="L957" s="664">
        <v>183.87753424657535</v>
      </c>
      <c r="M957" s="664">
        <v>73</v>
      </c>
      <c r="N957" s="665">
        <v>13423.060000000001</v>
      </c>
    </row>
    <row r="958" spans="1:14" ht="14.4" customHeight="1" x14ac:dyDescent="0.3">
      <c r="A958" s="660" t="s">
        <v>577</v>
      </c>
      <c r="B958" s="661" t="s">
        <v>578</v>
      </c>
      <c r="C958" s="662" t="s">
        <v>587</v>
      </c>
      <c r="D958" s="663" t="s">
        <v>3250</v>
      </c>
      <c r="E958" s="662" t="s">
        <v>1935</v>
      </c>
      <c r="F958" s="663" t="s">
        <v>3257</v>
      </c>
      <c r="G958" s="662" t="s">
        <v>1684</v>
      </c>
      <c r="H958" s="662" t="s">
        <v>2954</v>
      </c>
      <c r="I958" s="662" t="s">
        <v>2955</v>
      </c>
      <c r="J958" s="662" t="s">
        <v>2956</v>
      </c>
      <c r="K958" s="662" t="s">
        <v>2957</v>
      </c>
      <c r="L958" s="664">
        <v>116.25032187820305</v>
      </c>
      <c r="M958" s="664">
        <v>12</v>
      </c>
      <c r="N958" s="665">
        <v>1395.0038625384366</v>
      </c>
    </row>
    <row r="959" spans="1:14" ht="14.4" customHeight="1" x14ac:dyDescent="0.3">
      <c r="A959" s="660" t="s">
        <v>577</v>
      </c>
      <c r="B959" s="661" t="s">
        <v>578</v>
      </c>
      <c r="C959" s="662" t="s">
        <v>587</v>
      </c>
      <c r="D959" s="663" t="s">
        <v>3250</v>
      </c>
      <c r="E959" s="662" t="s">
        <v>1935</v>
      </c>
      <c r="F959" s="663" t="s">
        <v>3257</v>
      </c>
      <c r="G959" s="662" t="s">
        <v>1684</v>
      </c>
      <c r="H959" s="662" t="s">
        <v>2958</v>
      </c>
      <c r="I959" s="662" t="s">
        <v>2959</v>
      </c>
      <c r="J959" s="662" t="s">
        <v>2960</v>
      </c>
      <c r="K959" s="662" t="s">
        <v>2961</v>
      </c>
      <c r="L959" s="664">
        <v>116.25007205917039</v>
      </c>
      <c r="M959" s="664">
        <v>12</v>
      </c>
      <c r="N959" s="665">
        <v>1395.0008647100447</v>
      </c>
    </row>
    <row r="960" spans="1:14" ht="14.4" customHeight="1" x14ac:dyDescent="0.3">
      <c r="A960" s="660" t="s">
        <v>577</v>
      </c>
      <c r="B960" s="661" t="s">
        <v>578</v>
      </c>
      <c r="C960" s="662" t="s">
        <v>587</v>
      </c>
      <c r="D960" s="663" t="s">
        <v>3250</v>
      </c>
      <c r="E960" s="662" t="s">
        <v>1935</v>
      </c>
      <c r="F960" s="663" t="s">
        <v>3257</v>
      </c>
      <c r="G960" s="662" t="s">
        <v>1684</v>
      </c>
      <c r="H960" s="662" t="s">
        <v>2962</v>
      </c>
      <c r="I960" s="662" t="s">
        <v>2962</v>
      </c>
      <c r="J960" s="662" t="s">
        <v>2963</v>
      </c>
      <c r="K960" s="662" t="s">
        <v>2945</v>
      </c>
      <c r="L960" s="664">
        <v>137.43013074127575</v>
      </c>
      <c r="M960" s="664">
        <v>3</v>
      </c>
      <c r="N960" s="665">
        <v>412.29039222382721</v>
      </c>
    </row>
    <row r="961" spans="1:14" ht="14.4" customHeight="1" x14ac:dyDescent="0.3">
      <c r="A961" s="660" t="s">
        <v>577</v>
      </c>
      <c r="B961" s="661" t="s">
        <v>578</v>
      </c>
      <c r="C961" s="662" t="s">
        <v>587</v>
      </c>
      <c r="D961" s="663" t="s">
        <v>3250</v>
      </c>
      <c r="E961" s="662" t="s">
        <v>1935</v>
      </c>
      <c r="F961" s="663" t="s">
        <v>3257</v>
      </c>
      <c r="G961" s="662" t="s">
        <v>1684</v>
      </c>
      <c r="H961" s="662" t="s">
        <v>2964</v>
      </c>
      <c r="I961" s="662" t="s">
        <v>2964</v>
      </c>
      <c r="J961" s="662" t="s">
        <v>2965</v>
      </c>
      <c r="K961" s="662" t="s">
        <v>2945</v>
      </c>
      <c r="L961" s="664">
        <v>137.43013074127575</v>
      </c>
      <c r="M961" s="664">
        <v>3</v>
      </c>
      <c r="N961" s="665">
        <v>412.29039222382721</v>
      </c>
    </row>
    <row r="962" spans="1:14" ht="14.4" customHeight="1" x14ac:dyDescent="0.3">
      <c r="A962" s="660" t="s">
        <v>577</v>
      </c>
      <c r="B962" s="661" t="s">
        <v>578</v>
      </c>
      <c r="C962" s="662" t="s">
        <v>587</v>
      </c>
      <c r="D962" s="663" t="s">
        <v>3250</v>
      </c>
      <c r="E962" s="662" t="s">
        <v>1935</v>
      </c>
      <c r="F962" s="663" t="s">
        <v>3257</v>
      </c>
      <c r="G962" s="662" t="s">
        <v>1684</v>
      </c>
      <c r="H962" s="662" t="s">
        <v>1965</v>
      </c>
      <c r="I962" s="662" t="s">
        <v>1965</v>
      </c>
      <c r="J962" s="662" t="s">
        <v>1957</v>
      </c>
      <c r="K962" s="662" t="s">
        <v>1966</v>
      </c>
      <c r="L962" s="664">
        <v>277.64012317194823</v>
      </c>
      <c r="M962" s="664">
        <v>2</v>
      </c>
      <c r="N962" s="665">
        <v>555.28024634389647</v>
      </c>
    </row>
    <row r="963" spans="1:14" ht="14.4" customHeight="1" x14ac:dyDescent="0.3">
      <c r="A963" s="660" t="s">
        <v>577</v>
      </c>
      <c r="B963" s="661" t="s">
        <v>578</v>
      </c>
      <c r="C963" s="662" t="s">
        <v>587</v>
      </c>
      <c r="D963" s="663" t="s">
        <v>3250</v>
      </c>
      <c r="E963" s="662" t="s">
        <v>1935</v>
      </c>
      <c r="F963" s="663" t="s">
        <v>3257</v>
      </c>
      <c r="G963" s="662" t="s">
        <v>1684</v>
      </c>
      <c r="H963" s="662" t="s">
        <v>1967</v>
      </c>
      <c r="I963" s="662" t="s">
        <v>1967</v>
      </c>
      <c r="J963" s="662" t="s">
        <v>1968</v>
      </c>
      <c r="K963" s="662" t="s">
        <v>1969</v>
      </c>
      <c r="L963" s="664">
        <v>191.21960869850199</v>
      </c>
      <c r="M963" s="664">
        <v>22.5</v>
      </c>
      <c r="N963" s="665">
        <v>4302.4411957162947</v>
      </c>
    </row>
    <row r="964" spans="1:14" ht="14.4" customHeight="1" x14ac:dyDescent="0.3">
      <c r="A964" s="660" t="s">
        <v>577</v>
      </c>
      <c r="B964" s="661" t="s">
        <v>578</v>
      </c>
      <c r="C964" s="662" t="s">
        <v>587</v>
      </c>
      <c r="D964" s="663" t="s">
        <v>3250</v>
      </c>
      <c r="E964" s="662" t="s">
        <v>1935</v>
      </c>
      <c r="F964" s="663" t="s">
        <v>3257</v>
      </c>
      <c r="G964" s="662" t="s">
        <v>1684</v>
      </c>
      <c r="H964" s="662" t="s">
        <v>2966</v>
      </c>
      <c r="I964" s="662" t="s">
        <v>2966</v>
      </c>
      <c r="J964" s="662" t="s">
        <v>2967</v>
      </c>
      <c r="K964" s="662" t="s">
        <v>2936</v>
      </c>
      <c r="L964" s="664">
        <v>203.17487084524143</v>
      </c>
      <c r="M964" s="664">
        <v>18</v>
      </c>
      <c r="N964" s="665">
        <v>3657.1476752143458</v>
      </c>
    </row>
    <row r="965" spans="1:14" ht="14.4" customHeight="1" x14ac:dyDescent="0.3">
      <c r="A965" s="660" t="s">
        <v>577</v>
      </c>
      <c r="B965" s="661" t="s">
        <v>578</v>
      </c>
      <c r="C965" s="662" t="s">
        <v>587</v>
      </c>
      <c r="D965" s="663" t="s">
        <v>3250</v>
      </c>
      <c r="E965" s="662" t="s">
        <v>1970</v>
      </c>
      <c r="F965" s="663" t="s">
        <v>3258</v>
      </c>
      <c r="G965" s="662"/>
      <c r="H965" s="662" t="s">
        <v>1971</v>
      </c>
      <c r="I965" s="662" t="s">
        <v>1972</v>
      </c>
      <c r="J965" s="662" t="s">
        <v>1973</v>
      </c>
      <c r="K965" s="662" t="s">
        <v>1974</v>
      </c>
      <c r="L965" s="664">
        <v>410.09047578348401</v>
      </c>
      <c r="M965" s="664">
        <v>2</v>
      </c>
      <c r="N965" s="665">
        <v>820.18095156696802</v>
      </c>
    </row>
    <row r="966" spans="1:14" ht="14.4" customHeight="1" x14ac:dyDescent="0.3">
      <c r="A966" s="660" t="s">
        <v>577</v>
      </c>
      <c r="B966" s="661" t="s">
        <v>578</v>
      </c>
      <c r="C966" s="662" t="s">
        <v>587</v>
      </c>
      <c r="D966" s="663" t="s">
        <v>3250</v>
      </c>
      <c r="E966" s="662" t="s">
        <v>1970</v>
      </c>
      <c r="F966" s="663" t="s">
        <v>3258</v>
      </c>
      <c r="G966" s="662"/>
      <c r="H966" s="662" t="s">
        <v>2968</v>
      </c>
      <c r="I966" s="662" t="s">
        <v>2969</v>
      </c>
      <c r="J966" s="662" t="s">
        <v>2970</v>
      </c>
      <c r="K966" s="662" t="s">
        <v>2971</v>
      </c>
      <c r="L966" s="664">
        <v>674.31099999999992</v>
      </c>
      <c r="M966" s="664">
        <v>0.5</v>
      </c>
      <c r="N966" s="665">
        <v>337.15549999999996</v>
      </c>
    </row>
    <row r="967" spans="1:14" ht="14.4" customHeight="1" x14ac:dyDescent="0.3">
      <c r="A967" s="660" t="s">
        <v>577</v>
      </c>
      <c r="B967" s="661" t="s">
        <v>578</v>
      </c>
      <c r="C967" s="662" t="s">
        <v>587</v>
      </c>
      <c r="D967" s="663" t="s">
        <v>3250</v>
      </c>
      <c r="E967" s="662" t="s">
        <v>1970</v>
      </c>
      <c r="F967" s="663" t="s">
        <v>3258</v>
      </c>
      <c r="G967" s="662"/>
      <c r="H967" s="662" t="s">
        <v>2972</v>
      </c>
      <c r="I967" s="662" t="s">
        <v>2973</v>
      </c>
      <c r="J967" s="662" t="s">
        <v>2974</v>
      </c>
      <c r="K967" s="662" t="s">
        <v>2975</v>
      </c>
      <c r="L967" s="664">
        <v>213.46</v>
      </c>
      <c r="M967" s="664">
        <v>2</v>
      </c>
      <c r="N967" s="665">
        <v>426.92</v>
      </c>
    </row>
    <row r="968" spans="1:14" ht="14.4" customHeight="1" x14ac:dyDescent="0.3">
      <c r="A968" s="660" t="s">
        <v>577</v>
      </c>
      <c r="B968" s="661" t="s">
        <v>578</v>
      </c>
      <c r="C968" s="662" t="s">
        <v>587</v>
      </c>
      <c r="D968" s="663" t="s">
        <v>3250</v>
      </c>
      <c r="E968" s="662" t="s">
        <v>1970</v>
      </c>
      <c r="F968" s="663" t="s">
        <v>3258</v>
      </c>
      <c r="G968" s="662"/>
      <c r="H968" s="662" t="s">
        <v>2976</v>
      </c>
      <c r="I968" s="662" t="s">
        <v>2976</v>
      </c>
      <c r="J968" s="662" t="s">
        <v>2977</v>
      </c>
      <c r="K968" s="662" t="s">
        <v>2978</v>
      </c>
      <c r="L968" s="664">
        <v>155.34999999999997</v>
      </c>
      <c r="M968" s="664">
        <v>2</v>
      </c>
      <c r="N968" s="665">
        <v>310.69999999999993</v>
      </c>
    </row>
    <row r="969" spans="1:14" ht="14.4" customHeight="1" x14ac:dyDescent="0.3">
      <c r="A969" s="660" t="s">
        <v>577</v>
      </c>
      <c r="B969" s="661" t="s">
        <v>578</v>
      </c>
      <c r="C969" s="662" t="s">
        <v>587</v>
      </c>
      <c r="D969" s="663" t="s">
        <v>3250</v>
      </c>
      <c r="E969" s="662" t="s">
        <v>1970</v>
      </c>
      <c r="F969" s="663" t="s">
        <v>3258</v>
      </c>
      <c r="G969" s="662" t="s">
        <v>628</v>
      </c>
      <c r="H969" s="662" t="s">
        <v>1975</v>
      </c>
      <c r="I969" s="662" t="s">
        <v>1976</v>
      </c>
      <c r="J969" s="662" t="s">
        <v>1977</v>
      </c>
      <c r="K969" s="662" t="s">
        <v>1978</v>
      </c>
      <c r="L969" s="664">
        <v>40.24997389313355</v>
      </c>
      <c r="M969" s="664">
        <v>12</v>
      </c>
      <c r="N969" s="665">
        <v>482.99968671760257</v>
      </c>
    </row>
    <row r="970" spans="1:14" ht="14.4" customHeight="1" x14ac:dyDescent="0.3">
      <c r="A970" s="660" t="s">
        <v>577</v>
      </c>
      <c r="B970" s="661" t="s">
        <v>578</v>
      </c>
      <c r="C970" s="662" t="s">
        <v>587</v>
      </c>
      <c r="D970" s="663" t="s">
        <v>3250</v>
      </c>
      <c r="E970" s="662" t="s">
        <v>1970</v>
      </c>
      <c r="F970" s="663" t="s">
        <v>3258</v>
      </c>
      <c r="G970" s="662" t="s">
        <v>628</v>
      </c>
      <c r="H970" s="662" t="s">
        <v>2979</v>
      </c>
      <c r="I970" s="662" t="s">
        <v>2980</v>
      </c>
      <c r="J970" s="662" t="s">
        <v>2981</v>
      </c>
      <c r="K970" s="662" t="s">
        <v>2982</v>
      </c>
      <c r="L970" s="664">
        <v>25.630000000000003</v>
      </c>
      <c r="M970" s="664">
        <v>2</v>
      </c>
      <c r="N970" s="665">
        <v>51.260000000000005</v>
      </c>
    </row>
    <row r="971" spans="1:14" ht="14.4" customHeight="1" x14ac:dyDescent="0.3">
      <c r="A971" s="660" t="s">
        <v>577</v>
      </c>
      <c r="B971" s="661" t="s">
        <v>578</v>
      </c>
      <c r="C971" s="662" t="s">
        <v>587</v>
      </c>
      <c r="D971" s="663" t="s">
        <v>3250</v>
      </c>
      <c r="E971" s="662" t="s">
        <v>1970</v>
      </c>
      <c r="F971" s="663" t="s">
        <v>3258</v>
      </c>
      <c r="G971" s="662" t="s">
        <v>628</v>
      </c>
      <c r="H971" s="662" t="s">
        <v>2983</v>
      </c>
      <c r="I971" s="662" t="s">
        <v>2984</v>
      </c>
      <c r="J971" s="662" t="s">
        <v>2985</v>
      </c>
      <c r="K971" s="662" t="s">
        <v>1985</v>
      </c>
      <c r="L971" s="664">
        <v>53.8</v>
      </c>
      <c r="M971" s="664">
        <v>1</v>
      </c>
      <c r="N971" s="665">
        <v>53.8</v>
      </c>
    </row>
    <row r="972" spans="1:14" ht="14.4" customHeight="1" x14ac:dyDescent="0.3">
      <c r="A972" s="660" t="s">
        <v>577</v>
      </c>
      <c r="B972" s="661" t="s">
        <v>578</v>
      </c>
      <c r="C972" s="662" t="s">
        <v>587</v>
      </c>
      <c r="D972" s="663" t="s">
        <v>3250</v>
      </c>
      <c r="E972" s="662" t="s">
        <v>1970</v>
      </c>
      <c r="F972" s="663" t="s">
        <v>3258</v>
      </c>
      <c r="G972" s="662" t="s">
        <v>628</v>
      </c>
      <c r="H972" s="662" t="s">
        <v>1982</v>
      </c>
      <c r="I972" s="662" t="s">
        <v>1983</v>
      </c>
      <c r="J972" s="662" t="s">
        <v>1984</v>
      </c>
      <c r="K972" s="662" t="s">
        <v>1985</v>
      </c>
      <c r="L972" s="664">
        <v>31.959924753816932</v>
      </c>
      <c r="M972" s="664">
        <v>6</v>
      </c>
      <c r="N972" s="665">
        <v>191.75954852290158</v>
      </c>
    </row>
    <row r="973" spans="1:14" ht="14.4" customHeight="1" x14ac:dyDescent="0.3">
      <c r="A973" s="660" t="s">
        <v>577</v>
      </c>
      <c r="B973" s="661" t="s">
        <v>578</v>
      </c>
      <c r="C973" s="662" t="s">
        <v>587</v>
      </c>
      <c r="D973" s="663" t="s">
        <v>3250</v>
      </c>
      <c r="E973" s="662" t="s">
        <v>1970</v>
      </c>
      <c r="F973" s="663" t="s">
        <v>3258</v>
      </c>
      <c r="G973" s="662" t="s">
        <v>628</v>
      </c>
      <c r="H973" s="662" t="s">
        <v>2986</v>
      </c>
      <c r="I973" s="662" t="s">
        <v>2987</v>
      </c>
      <c r="J973" s="662" t="s">
        <v>2988</v>
      </c>
      <c r="K973" s="662" t="s">
        <v>2989</v>
      </c>
      <c r="L973" s="664">
        <v>55.549965067250511</v>
      </c>
      <c r="M973" s="664">
        <v>2</v>
      </c>
      <c r="N973" s="665">
        <v>111.09993013450102</v>
      </c>
    </row>
    <row r="974" spans="1:14" ht="14.4" customHeight="1" x14ac:dyDescent="0.3">
      <c r="A974" s="660" t="s">
        <v>577</v>
      </c>
      <c r="B974" s="661" t="s">
        <v>578</v>
      </c>
      <c r="C974" s="662" t="s">
        <v>587</v>
      </c>
      <c r="D974" s="663" t="s">
        <v>3250</v>
      </c>
      <c r="E974" s="662" t="s">
        <v>1970</v>
      </c>
      <c r="F974" s="663" t="s">
        <v>3258</v>
      </c>
      <c r="G974" s="662" t="s">
        <v>628</v>
      </c>
      <c r="H974" s="662" t="s">
        <v>2990</v>
      </c>
      <c r="I974" s="662" t="s">
        <v>2991</v>
      </c>
      <c r="J974" s="662" t="s">
        <v>2992</v>
      </c>
      <c r="K974" s="662" t="s">
        <v>2993</v>
      </c>
      <c r="L974" s="664">
        <v>99.88</v>
      </c>
      <c r="M974" s="664">
        <v>2</v>
      </c>
      <c r="N974" s="665">
        <v>199.76</v>
      </c>
    </row>
    <row r="975" spans="1:14" ht="14.4" customHeight="1" x14ac:dyDescent="0.3">
      <c r="A975" s="660" t="s">
        <v>577</v>
      </c>
      <c r="B975" s="661" t="s">
        <v>578</v>
      </c>
      <c r="C975" s="662" t="s">
        <v>587</v>
      </c>
      <c r="D975" s="663" t="s">
        <v>3250</v>
      </c>
      <c r="E975" s="662" t="s">
        <v>1970</v>
      </c>
      <c r="F975" s="663" t="s">
        <v>3258</v>
      </c>
      <c r="G975" s="662" t="s">
        <v>628</v>
      </c>
      <c r="H975" s="662" t="s">
        <v>1998</v>
      </c>
      <c r="I975" s="662" t="s">
        <v>1999</v>
      </c>
      <c r="J975" s="662" t="s">
        <v>2000</v>
      </c>
      <c r="K975" s="662" t="s">
        <v>2001</v>
      </c>
      <c r="L975" s="664">
        <v>110.57333333333334</v>
      </c>
      <c r="M975" s="664">
        <v>3</v>
      </c>
      <c r="N975" s="665">
        <v>331.72</v>
      </c>
    </row>
    <row r="976" spans="1:14" ht="14.4" customHeight="1" x14ac:dyDescent="0.3">
      <c r="A976" s="660" t="s">
        <v>577</v>
      </c>
      <c r="B976" s="661" t="s">
        <v>578</v>
      </c>
      <c r="C976" s="662" t="s">
        <v>587</v>
      </c>
      <c r="D976" s="663" t="s">
        <v>3250</v>
      </c>
      <c r="E976" s="662" t="s">
        <v>1970</v>
      </c>
      <c r="F976" s="663" t="s">
        <v>3258</v>
      </c>
      <c r="G976" s="662" t="s">
        <v>628</v>
      </c>
      <c r="H976" s="662" t="s">
        <v>2002</v>
      </c>
      <c r="I976" s="662" t="s">
        <v>2003</v>
      </c>
      <c r="J976" s="662" t="s">
        <v>2004</v>
      </c>
      <c r="K976" s="662" t="s">
        <v>2005</v>
      </c>
      <c r="L976" s="664">
        <v>73.44</v>
      </c>
      <c r="M976" s="664">
        <v>2</v>
      </c>
      <c r="N976" s="665">
        <v>146.88</v>
      </c>
    </row>
    <row r="977" spans="1:14" ht="14.4" customHeight="1" x14ac:dyDescent="0.3">
      <c r="A977" s="660" t="s">
        <v>577</v>
      </c>
      <c r="B977" s="661" t="s">
        <v>578</v>
      </c>
      <c r="C977" s="662" t="s">
        <v>587</v>
      </c>
      <c r="D977" s="663" t="s">
        <v>3250</v>
      </c>
      <c r="E977" s="662" t="s">
        <v>1970</v>
      </c>
      <c r="F977" s="663" t="s">
        <v>3258</v>
      </c>
      <c r="G977" s="662" t="s">
        <v>628</v>
      </c>
      <c r="H977" s="662" t="s">
        <v>2994</v>
      </c>
      <c r="I977" s="662" t="s">
        <v>2995</v>
      </c>
      <c r="J977" s="662" t="s">
        <v>2011</v>
      </c>
      <c r="K977" s="662" t="s">
        <v>2996</v>
      </c>
      <c r="L977" s="664">
        <v>103.65999999999998</v>
      </c>
      <c r="M977" s="664">
        <v>1</v>
      </c>
      <c r="N977" s="665">
        <v>103.65999999999998</v>
      </c>
    </row>
    <row r="978" spans="1:14" ht="14.4" customHeight="1" x14ac:dyDescent="0.3">
      <c r="A978" s="660" t="s">
        <v>577</v>
      </c>
      <c r="B978" s="661" t="s">
        <v>578</v>
      </c>
      <c r="C978" s="662" t="s">
        <v>587</v>
      </c>
      <c r="D978" s="663" t="s">
        <v>3250</v>
      </c>
      <c r="E978" s="662" t="s">
        <v>1970</v>
      </c>
      <c r="F978" s="663" t="s">
        <v>3258</v>
      </c>
      <c r="G978" s="662" t="s">
        <v>628</v>
      </c>
      <c r="H978" s="662" t="s">
        <v>2997</v>
      </c>
      <c r="I978" s="662" t="s">
        <v>2998</v>
      </c>
      <c r="J978" s="662" t="s">
        <v>1977</v>
      </c>
      <c r="K978" s="662" t="s">
        <v>2999</v>
      </c>
      <c r="L978" s="664">
        <v>48.46</v>
      </c>
      <c r="M978" s="664">
        <v>3</v>
      </c>
      <c r="N978" s="665">
        <v>145.38</v>
      </c>
    </row>
    <row r="979" spans="1:14" ht="14.4" customHeight="1" x14ac:dyDescent="0.3">
      <c r="A979" s="660" t="s">
        <v>577</v>
      </c>
      <c r="B979" s="661" t="s">
        <v>578</v>
      </c>
      <c r="C979" s="662" t="s">
        <v>587</v>
      </c>
      <c r="D979" s="663" t="s">
        <v>3250</v>
      </c>
      <c r="E979" s="662" t="s">
        <v>1970</v>
      </c>
      <c r="F979" s="663" t="s">
        <v>3258</v>
      </c>
      <c r="G979" s="662" t="s">
        <v>628</v>
      </c>
      <c r="H979" s="662" t="s">
        <v>3000</v>
      </c>
      <c r="I979" s="662" t="s">
        <v>3001</v>
      </c>
      <c r="J979" s="662" t="s">
        <v>3002</v>
      </c>
      <c r="K979" s="662" t="s">
        <v>3003</v>
      </c>
      <c r="L979" s="664">
        <v>66.95</v>
      </c>
      <c r="M979" s="664">
        <v>1</v>
      </c>
      <c r="N979" s="665">
        <v>66.95</v>
      </c>
    </row>
    <row r="980" spans="1:14" ht="14.4" customHeight="1" x14ac:dyDescent="0.3">
      <c r="A980" s="660" t="s">
        <v>577</v>
      </c>
      <c r="B980" s="661" t="s">
        <v>578</v>
      </c>
      <c r="C980" s="662" t="s">
        <v>587</v>
      </c>
      <c r="D980" s="663" t="s">
        <v>3250</v>
      </c>
      <c r="E980" s="662" t="s">
        <v>1970</v>
      </c>
      <c r="F980" s="663" t="s">
        <v>3258</v>
      </c>
      <c r="G980" s="662" t="s">
        <v>628</v>
      </c>
      <c r="H980" s="662" t="s">
        <v>2025</v>
      </c>
      <c r="I980" s="662" t="s">
        <v>2026</v>
      </c>
      <c r="J980" s="662" t="s">
        <v>2027</v>
      </c>
      <c r="K980" s="662" t="s">
        <v>2028</v>
      </c>
      <c r="L980" s="664">
        <v>49.24</v>
      </c>
      <c r="M980" s="664">
        <v>1</v>
      </c>
      <c r="N980" s="665">
        <v>49.24</v>
      </c>
    </row>
    <row r="981" spans="1:14" ht="14.4" customHeight="1" x14ac:dyDescent="0.3">
      <c r="A981" s="660" t="s">
        <v>577</v>
      </c>
      <c r="B981" s="661" t="s">
        <v>578</v>
      </c>
      <c r="C981" s="662" t="s">
        <v>587</v>
      </c>
      <c r="D981" s="663" t="s">
        <v>3250</v>
      </c>
      <c r="E981" s="662" t="s">
        <v>1970</v>
      </c>
      <c r="F981" s="663" t="s">
        <v>3258</v>
      </c>
      <c r="G981" s="662" t="s">
        <v>628</v>
      </c>
      <c r="H981" s="662" t="s">
        <v>3004</v>
      </c>
      <c r="I981" s="662" t="s">
        <v>3005</v>
      </c>
      <c r="J981" s="662" t="s">
        <v>1984</v>
      </c>
      <c r="K981" s="662" t="s">
        <v>3006</v>
      </c>
      <c r="L981" s="664">
        <v>45.279999999999994</v>
      </c>
      <c r="M981" s="664">
        <v>2</v>
      </c>
      <c r="N981" s="665">
        <v>90.559999999999988</v>
      </c>
    </row>
    <row r="982" spans="1:14" ht="14.4" customHeight="1" x14ac:dyDescent="0.3">
      <c r="A982" s="660" t="s">
        <v>577</v>
      </c>
      <c r="B982" s="661" t="s">
        <v>578</v>
      </c>
      <c r="C982" s="662" t="s">
        <v>587</v>
      </c>
      <c r="D982" s="663" t="s">
        <v>3250</v>
      </c>
      <c r="E982" s="662" t="s">
        <v>1970</v>
      </c>
      <c r="F982" s="663" t="s">
        <v>3258</v>
      </c>
      <c r="G982" s="662" t="s">
        <v>628</v>
      </c>
      <c r="H982" s="662" t="s">
        <v>3007</v>
      </c>
      <c r="I982" s="662" t="s">
        <v>3008</v>
      </c>
      <c r="J982" s="662" t="s">
        <v>3009</v>
      </c>
      <c r="K982" s="662" t="s">
        <v>2012</v>
      </c>
      <c r="L982" s="664">
        <v>124.59</v>
      </c>
      <c r="M982" s="664">
        <v>1</v>
      </c>
      <c r="N982" s="665">
        <v>124.59</v>
      </c>
    </row>
    <row r="983" spans="1:14" ht="14.4" customHeight="1" x14ac:dyDescent="0.3">
      <c r="A983" s="660" t="s">
        <v>577</v>
      </c>
      <c r="B983" s="661" t="s">
        <v>578</v>
      </c>
      <c r="C983" s="662" t="s">
        <v>587</v>
      </c>
      <c r="D983" s="663" t="s">
        <v>3250</v>
      </c>
      <c r="E983" s="662" t="s">
        <v>1970</v>
      </c>
      <c r="F983" s="663" t="s">
        <v>3258</v>
      </c>
      <c r="G983" s="662" t="s">
        <v>628</v>
      </c>
      <c r="H983" s="662" t="s">
        <v>3010</v>
      </c>
      <c r="I983" s="662" t="s">
        <v>3011</v>
      </c>
      <c r="J983" s="662" t="s">
        <v>3012</v>
      </c>
      <c r="K983" s="662" t="s">
        <v>1978</v>
      </c>
      <c r="L983" s="664">
        <v>40.510000000000012</v>
      </c>
      <c r="M983" s="664">
        <v>2</v>
      </c>
      <c r="N983" s="665">
        <v>81.020000000000024</v>
      </c>
    </row>
    <row r="984" spans="1:14" ht="14.4" customHeight="1" x14ac:dyDescent="0.3">
      <c r="A984" s="660" t="s">
        <v>577</v>
      </c>
      <c r="B984" s="661" t="s">
        <v>578</v>
      </c>
      <c r="C984" s="662" t="s">
        <v>587</v>
      </c>
      <c r="D984" s="663" t="s">
        <v>3250</v>
      </c>
      <c r="E984" s="662" t="s">
        <v>1970</v>
      </c>
      <c r="F984" s="663" t="s">
        <v>3258</v>
      </c>
      <c r="G984" s="662" t="s">
        <v>628</v>
      </c>
      <c r="H984" s="662" t="s">
        <v>2033</v>
      </c>
      <c r="I984" s="662" t="s">
        <v>2033</v>
      </c>
      <c r="J984" s="662" t="s">
        <v>2034</v>
      </c>
      <c r="K984" s="662" t="s">
        <v>2035</v>
      </c>
      <c r="L984" s="664">
        <v>286</v>
      </c>
      <c r="M984" s="664">
        <v>2.5</v>
      </c>
      <c r="N984" s="665">
        <v>715</v>
      </c>
    </row>
    <row r="985" spans="1:14" ht="14.4" customHeight="1" x14ac:dyDescent="0.3">
      <c r="A985" s="660" t="s">
        <v>577</v>
      </c>
      <c r="B985" s="661" t="s">
        <v>578</v>
      </c>
      <c r="C985" s="662" t="s">
        <v>587</v>
      </c>
      <c r="D985" s="663" t="s">
        <v>3250</v>
      </c>
      <c r="E985" s="662" t="s">
        <v>1970</v>
      </c>
      <c r="F985" s="663" t="s">
        <v>3258</v>
      </c>
      <c r="G985" s="662" t="s">
        <v>628</v>
      </c>
      <c r="H985" s="662" t="s">
        <v>3013</v>
      </c>
      <c r="I985" s="662" t="s">
        <v>3013</v>
      </c>
      <c r="J985" s="662" t="s">
        <v>1992</v>
      </c>
      <c r="K985" s="662" t="s">
        <v>2978</v>
      </c>
      <c r="L985" s="664">
        <v>149.48817368450023</v>
      </c>
      <c r="M985" s="664">
        <v>2</v>
      </c>
      <c r="N985" s="665">
        <v>298.97634736900045</v>
      </c>
    </row>
    <row r="986" spans="1:14" ht="14.4" customHeight="1" x14ac:dyDescent="0.3">
      <c r="A986" s="660" t="s">
        <v>577</v>
      </c>
      <c r="B986" s="661" t="s">
        <v>578</v>
      </c>
      <c r="C986" s="662" t="s">
        <v>587</v>
      </c>
      <c r="D986" s="663" t="s">
        <v>3250</v>
      </c>
      <c r="E986" s="662" t="s">
        <v>1970</v>
      </c>
      <c r="F986" s="663" t="s">
        <v>3258</v>
      </c>
      <c r="G986" s="662" t="s">
        <v>1684</v>
      </c>
      <c r="H986" s="662" t="s">
        <v>2039</v>
      </c>
      <c r="I986" s="662" t="s">
        <v>2040</v>
      </c>
      <c r="J986" s="662" t="s">
        <v>2041</v>
      </c>
      <c r="K986" s="662" t="s">
        <v>2042</v>
      </c>
      <c r="L986" s="664">
        <v>114.0726988576629</v>
      </c>
      <c r="M986" s="664">
        <v>11</v>
      </c>
      <c r="N986" s="665">
        <v>1254.7996874342919</v>
      </c>
    </row>
    <row r="987" spans="1:14" ht="14.4" customHeight="1" x14ac:dyDescent="0.3">
      <c r="A987" s="660" t="s">
        <v>577</v>
      </c>
      <c r="B987" s="661" t="s">
        <v>578</v>
      </c>
      <c r="C987" s="662" t="s">
        <v>587</v>
      </c>
      <c r="D987" s="663" t="s">
        <v>3250</v>
      </c>
      <c r="E987" s="662" t="s">
        <v>1970</v>
      </c>
      <c r="F987" s="663" t="s">
        <v>3258</v>
      </c>
      <c r="G987" s="662" t="s">
        <v>1684</v>
      </c>
      <c r="H987" s="662" t="s">
        <v>2043</v>
      </c>
      <c r="I987" s="662" t="s">
        <v>2044</v>
      </c>
      <c r="J987" s="662" t="s">
        <v>2045</v>
      </c>
      <c r="K987" s="662" t="s">
        <v>2046</v>
      </c>
      <c r="L987" s="664">
        <v>76.509220397803333</v>
      </c>
      <c r="M987" s="664">
        <v>118</v>
      </c>
      <c r="N987" s="665">
        <v>9028.088006940794</v>
      </c>
    </row>
    <row r="988" spans="1:14" ht="14.4" customHeight="1" x14ac:dyDescent="0.3">
      <c r="A988" s="660" t="s">
        <v>577</v>
      </c>
      <c r="B988" s="661" t="s">
        <v>578</v>
      </c>
      <c r="C988" s="662" t="s">
        <v>587</v>
      </c>
      <c r="D988" s="663" t="s">
        <v>3250</v>
      </c>
      <c r="E988" s="662" t="s">
        <v>1970</v>
      </c>
      <c r="F988" s="663" t="s">
        <v>3258</v>
      </c>
      <c r="G988" s="662" t="s">
        <v>1684</v>
      </c>
      <c r="H988" s="662" t="s">
        <v>3014</v>
      </c>
      <c r="I988" s="662" t="s">
        <v>3015</v>
      </c>
      <c r="J988" s="662" t="s">
        <v>3016</v>
      </c>
      <c r="K988" s="662" t="s">
        <v>3017</v>
      </c>
      <c r="L988" s="664">
        <v>109.22333333333331</v>
      </c>
      <c r="M988" s="664">
        <v>3</v>
      </c>
      <c r="N988" s="665">
        <v>327.66999999999996</v>
      </c>
    </row>
    <row r="989" spans="1:14" ht="14.4" customHeight="1" x14ac:dyDescent="0.3">
      <c r="A989" s="660" t="s">
        <v>577</v>
      </c>
      <c r="B989" s="661" t="s">
        <v>578</v>
      </c>
      <c r="C989" s="662" t="s">
        <v>587</v>
      </c>
      <c r="D989" s="663" t="s">
        <v>3250</v>
      </c>
      <c r="E989" s="662" t="s">
        <v>1970</v>
      </c>
      <c r="F989" s="663" t="s">
        <v>3258</v>
      </c>
      <c r="G989" s="662" t="s">
        <v>1684</v>
      </c>
      <c r="H989" s="662" t="s">
        <v>3018</v>
      </c>
      <c r="I989" s="662" t="s">
        <v>3019</v>
      </c>
      <c r="J989" s="662" t="s">
        <v>3020</v>
      </c>
      <c r="K989" s="662" t="s">
        <v>3021</v>
      </c>
      <c r="L989" s="664">
        <v>154.054</v>
      </c>
      <c r="M989" s="664">
        <v>20</v>
      </c>
      <c r="N989" s="665">
        <v>3081.08</v>
      </c>
    </row>
    <row r="990" spans="1:14" ht="14.4" customHeight="1" x14ac:dyDescent="0.3">
      <c r="A990" s="660" t="s">
        <v>577</v>
      </c>
      <c r="B990" s="661" t="s">
        <v>578</v>
      </c>
      <c r="C990" s="662" t="s">
        <v>587</v>
      </c>
      <c r="D990" s="663" t="s">
        <v>3250</v>
      </c>
      <c r="E990" s="662" t="s">
        <v>1970</v>
      </c>
      <c r="F990" s="663" t="s">
        <v>3258</v>
      </c>
      <c r="G990" s="662" t="s">
        <v>1684</v>
      </c>
      <c r="H990" s="662" t="s">
        <v>2047</v>
      </c>
      <c r="I990" s="662" t="s">
        <v>2048</v>
      </c>
      <c r="J990" s="662" t="s">
        <v>2049</v>
      </c>
      <c r="K990" s="662" t="s">
        <v>2050</v>
      </c>
      <c r="L990" s="664">
        <v>41.271500000000003</v>
      </c>
      <c r="M990" s="664">
        <v>20</v>
      </c>
      <c r="N990" s="665">
        <v>825.43000000000006</v>
      </c>
    </row>
    <row r="991" spans="1:14" ht="14.4" customHeight="1" x14ac:dyDescent="0.3">
      <c r="A991" s="660" t="s">
        <v>577</v>
      </c>
      <c r="B991" s="661" t="s">
        <v>578</v>
      </c>
      <c r="C991" s="662" t="s">
        <v>587</v>
      </c>
      <c r="D991" s="663" t="s">
        <v>3250</v>
      </c>
      <c r="E991" s="662" t="s">
        <v>1970</v>
      </c>
      <c r="F991" s="663" t="s">
        <v>3258</v>
      </c>
      <c r="G991" s="662" t="s">
        <v>1684</v>
      </c>
      <c r="H991" s="662" t="s">
        <v>2051</v>
      </c>
      <c r="I991" s="662" t="s">
        <v>2052</v>
      </c>
      <c r="J991" s="662" t="s">
        <v>2053</v>
      </c>
      <c r="K991" s="662" t="s">
        <v>2054</v>
      </c>
      <c r="L991" s="664">
        <v>28.889635276545807</v>
      </c>
      <c r="M991" s="664">
        <v>42</v>
      </c>
      <c r="N991" s="665">
        <v>1213.3646816149239</v>
      </c>
    </row>
    <row r="992" spans="1:14" ht="14.4" customHeight="1" x14ac:dyDescent="0.3">
      <c r="A992" s="660" t="s">
        <v>577</v>
      </c>
      <c r="B992" s="661" t="s">
        <v>578</v>
      </c>
      <c r="C992" s="662" t="s">
        <v>587</v>
      </c>
      <c r="D992" s="663" t="s">
        <v>3250</v>
      </c>
      <c r="E992" s="662" t="s">
        <v>1970</v>
      </c>
      <c r="F992" s="663" t="s">
        <v>3258</v>
      </c>
      <c r="G992" s="662" t="s">
        <v>1684</v>
      </c>
      <c r="H992" s="662" t="s">
        <v>2055</v>
      </c>
      <c r="I992" s="662" t="s">
        <v>2056</v>
      </c>
      <c r="J992" s="662" t="s">
        <v>2057</v>
      </c>
      <c r="K992" s="662" t="s">
        <v>2058</v>
      </c>
      <c r="L992" s="664">
        <v>77.259999999999991</v>
      </c>
      <c r="M992" s="664">
        <v>10</v>
      </c>
      <c r="N992" s="665">
        <v>772.59999999999991</v>
      </c>
    </row>
    <row r="993" spans="1:14" ht="14.4" customHeight="1" x14ac:dyDescent="0.3">
      <c r="A993" s="660" t="s">
        <v>577</v>
      </c>
      <c r="B993" s="661" t="s">
        <v>578</v>
      </c>
      <c r="C993" s="662" t="s">
        <v>587</v>
      </c>
      <c r="D993" s="663" t="s">
        <v>3250</v>
      </c>
      <c r="E993" s="662" t="s">
        <v>1970</v>
      </c>
      <c r="F993" s="663" t="s">
        <v>3258</v>
      </c>
      <c r="G993" s="662" t="s">
        <v>1684</v>
      </c>
      <c r="H993" s="662" t="s">
        <v>3022</v>
      </c>
      <c r="I993" s="662" t="s">
        <v>3023</v>
      </c>
      <c r="J993" s="662" t="s">
        <v>3024</v>
      </c>
      <c r="K993" s="662" t="s">
        <v>3025</v>
      </c>
      <c r="L993" s="664">
        <v>370.47999999999996</v>
      </c>
      <c r="M993" s="664">
        <v>1</v>
      </c>
      <c r="N993" s="665">
        <v>370.47999999999996</v>
      </c>
    </row>
    <row r="994" spans="1:14" ht="14.4" customHeight="1" x14ac:dyDescent="0.3">
      <c r="A994" s="660" t="s">
        <v>577</v>
      </c>
      <c r="B994" s="661" t="s">
        <v>578</v>
      </c>
      <c r="C994" s="662" t="s">
        <v>587</v>
      </c>
      <c r="D994" s="663" t="s">
        <v>3250</v>
      </c>
      <c r="E994" s="662" t="s">
        <v>1970</v>
      </c>
      <c r="F994" s="663" t="s">
        <v>3258</v>
      </c>
      <c r="G994" s="662" t="s">
        <v>1684</v>
      </c>
      <c r="H994" s="662" t="s">
        <v>2059</v>
      </c>
      <c r="I994" s="662" t="s">
        <v>2060</v>
      </c>
      <c r="J994" s="662" t="s">
        <v>2061</v>
      </c>
      <c r="K994" s="662" t="s">
        <v>2062</v>
      </c>
      <c r="L994" s="664">
        <v>772.07956572899343</v>
      </c>
      <c r="M994" s="664">
        <v>2</v>
      </c>
      <c r="N994" s="665">
        <v>1544.1591314579869</v>
      </c>
    </row>
    <row r="995" spans="1:14" ht="14.4" customHeight="1" x14ac:dyDescent="0.3">
      <c r="A995" s="660" t="s">
        <v>577</v>
      </c>
      <c r="B995" s="661" t="s">
        <v>578</v>
      </c>
      <c r="C995" s="662" t="s">
        <v>587</v>
      </c>
      <c r="D995" s="663" t="s">
        <v>3250</v>
      </c>
      <c r="E995" s="662" t="s">
        <v>1970</v>
      </c>
      <c r="F995" s="663" t="s">
        <v>3258</v>
      </c>
      <c r="G995" s="662" t="s">
        <v>1684</v>
      </c>
      <c r="H995" s="662" t="s">
        <v>3026</v>
      </c>
      <c r="I995" s="662" t="s">
        <v>3026</v>
      </c>
      <c r="J995" s="662" t="s">
        <v>3027</v>
      </c>
      <c r="K995" s="662" t="s">
        <v>3028</v>
      </c>
      <c r="L995" s="664">
        <v>462</v>
      </c>
      <c r="M995" s="664">
        <v>5</v>
      </c>
      <c r="N995" s="665">
        <v>2310</v>
      </c>
    </row>
    <row r="996" spans="1:14" ht="14.4" customHeight="1" x14ac:dyDescent="0.3">
      <c r="A996" s="660" t="s">
        <v>577</v>
      </c>
      <c r="B996" s="661" t="s">
        <v>578</v>
      </c>
      <c r="C996" s="662" t="s">
        <v>587</v>
      </c>
      <c r="D996" s="663" t="s">
        <v>3250</v>
      </c>
      <c r="E996" s="662" t="s">
        <v>1970</v>
      </c>
      <c r="F996" s="663" t="s">
        <v>3258</v>
      </c>
      <c r="G996" s="662" t="s">
        <v>1684</v>
      </c>
      <c r="H996" s="662" t="s">
        <v>3029</v>
      </c>
      <c r="I996" s="662" t="s">
        <v>3029</v>
      </c>
      <c r="J996" s="662" t="s">
        <v>3030</v>
      </c>
      <c r="K996" s="662" t="s">
        <v>3031</v>
      </c>
      <c r="L996" s="664">
        <v>249.69</v>
      </c>
      <c r="M996" s="664">
        <v>20</v>
      </c>
      <c r="N996" s="665">
        <v>4993.8</v>
      </c>
    </row>
    <row r="997" spans="1:14" ht="14.4" customHeight="1" x14ac:dyDescent="0.3">
      <c r="A997" s="660" t="s">
        <v>577</v>
      </c>
      <c r="B997" s="661" t="s">
        <v>578</v>
      </c>
      <c r="C997" s="662" t="s">
        <v>587</v>
      </c>
      <c r="D997" s="663" t="s">
        <v>3250</v>
      </c>
      <c r="E997" s="662" t="s">
        <v>1970</v>
      </c>
      <c r="F997" s="663" t="s">
        <v>3258</v>
      </c>
      <c r="G997" s="662" t="s">
        <v>1684</v>
      </c>
      <c r="H997" s="662" t="s">
        <v>3032</v>
      </c>
      <c r="I997" s="662" t="s">
        <v>3033</v>
      </c>
      <c r="J997" s="662" t="s">
        <v>3034</v>
      </c>
      <c r="K997" s="662" t="s">
        <v>3035</v>
      </c>
      <c r="L997" s="664">
        <v>264</v>
      </c>
      <c r="M997" s="664">
        <v>3</v>
      </c>
      <c r="N997" s="665">
        <v>792</v>
      </c>
    </row>
    <row r="998" spans="1:14" ht="14.4" customHeight="1" x14ac:dyDescent="0.3">
      <c r="A998" s="660" t="s">
        <v>577</v>
      </c>
      <c r="B998" s="661" t="s">
        <v>578</v>
      </c>
      <c r="C998" s="662" t="s">
        <v>587</v>
      </c>
      <c r="D998" s="663" t="s">
        <v>3250</v>
      </c>
      <c r="E998" s="662" t="s">
        <v>2068</v>
      </c>
      <c r="F998" s="663" t="s">
        <v>3259</v>
      </c>
      <c r="G998" s="662"/>
      <c r="H998" s="662" t="s">
        <v>2069</v>
      </c>
      <c r="I998" s="662" t="s">
        <v>2070</v>
      </c>
      <c r="J998" s="662" t="s">
        <v>2071</v>
      </c>
      <c r="K998" s="662"/>
      <c r="L998" s="664">
        <v>30.220000000000006</v>
      </c>
      <c r="M998" s="664">
        <v>5</v>
      </c>
      <c r="N998" s="665">
        <v>151.10000000000002</v>
      </c>
    </row>
    <row r="999" spans="1:14" ht="14.4" customHeight="1" x14ac:dyDescent="0.3">
      <c r="A999" s="660" t="s">
        <v>577</v>
      </c>
      <c r="B999" s="661" t="s">
        <v>578</v>
      </c>
      <c r="C999" s="662" t="s">
        <v>587</v>
      </c>
      <c r="D999" s="663" t="s">
        <v>3250</v>
      </c>
      <c r="E999" s="662" t="s">
        <v>2068</v>
      </c>
      <c r="F999" s="663" t="s">
        <v>3259</v>
      </c>
      <c r="G999" s="662" t="s">
        <v>628</v>
      </c>
      <c r="H999" s="662" t="s">
        <v>2072</v>
      </c>
      <c r="I999" s="662" t="s">
        <v>2073</v>
      </c>
      <c r="J999" s="662" t="s">
        <v>2074</v>
      </c>
      <c r="K999" s="662" t="s">
        <v>2075</v>
      </c>
      <c r="L999" s="664">
        <v>104.3</v>
      </c>
      <c r="M999" s="664">
        <v>1</v>
      </c>
      <c r="N999" s="665">
        <v>104.3</v>
      </c>
    </row>
    <row r="1000" spans="1:14" ht="14.4" customHeight="1" x14ac:dyDescent="0.3">
      <c r="A1000" s="660" t="s">
        <v>577</v>
      </c>
      <c r="B1000" s="661" t="s">
        <v>578</v>
      </c>
      <c r="C1000" s="662" t="s">
        <v>587</v>
      </c>
      <c r="D1000" s="663" t="s">
        <v>3250</v>
      </c>
      <c r="E1000" s="662" t="s">
        <v>2068</v>
      </c>
      <c r="F1000" s="663" t="s">
        <v>3259</v>
      </c>
      <c r="G1000" s="662" t="s">
        <v>628</v>
      </c>
      <c r="H1000" s="662" t="s">
        <v>3036</v>
      </c>
      <c r="I1000" s="662" t="s">
        <v>3037</v>
      </c>
      <c r="J1000" s="662" t="s">
        <v>3038</v>
      </c>
      <c r="K1000" s="662" t="s">
        <v>3039</v>
      </c>
      <c r="L1000" s="664">
        <v>92.5</v>
      </c>
      <c r="M1000" s="664">
        <v>1</v>
      </c>
      <c r="N1000" s="665">
        <v>92.5</v>
      </c>
    </row>
    <row r="1001" spans="1:14" ht="14.4" customHeight="1" x14ac:dyDescent="0.3">
      <c r="A1001" s="660" t="s">
        <v>577</v>
      </c>
      <c r="B1001" s="661" t="s">
        <v>578</v>
      </c>
      <c r="C1001" s="662" t="s">
        <v>587</v>
      </c>
      <c r="D1001" s="663" t="s">
        <v>3250</v>
      </c>
      <c r="E1001" s="662" t="s">
        <v>2068</v>
      </c>
      <c r="F1001" s="663" t="s">
        <v>3259</v>
      </c>
      <c r="G1001" s="662" t="s">
        <v>628</v>
      </c>
      <c r="H1001" s="662" t="s">
        <v>3040</v>
      </c>
      <c r="I1001" s="662" t="s">
        <v>3041</v>
      </c>
      <c r="J1001" s="662" t="s">
        <v>3042</v>
      </c>
      <c r="K1001" s="662" t="s">
        <v>3043</v>
      </c>
      <c r="L1001" s="664">
        <v>1755.1300000000008</v>
      </c>
      <c r="M1001" s="664">
        <v>1</v>
      </c>
      <c r="N1001" s="665">
        <v>1755.1300000000008</v>
      </c>
    </row>
    <row r="1002" spans="1:14" ht="14.4" customHeight="1" x14ac:dyDescent="0.3">
      <c r="A1002" s="660" t="s">
        <v>577</v>
      </c>
      <c r="B1002" s="661" t="s">
        <v>578</v>
      </c>
      <c r="C1002" s="662" t="s">
        <v>587</v>
      </c>
      <c r="D1002" s="663" t="s">
        <v>3250</v>
      </c>
      <c r="E1002" s="662" t="s">
        <v>2068</v>
      </c>
      <c r="F1002" s="663" t="s">
        <v>3259</v>
      </c>
      <c r="G1002" s="662" t="s">
        <v>628</v>
      </c>
      <c r="H1002" s="662" t="s">
        <v>3044</v>
      </c>
      <c r="I1002" s="662" t="s">
        <v>3045</v>
      </c>
      <c r="J1002" s="662" t="s">
        <v>3046</v>
      </c>
      <c r="K1002" s="662" t="s">
        <v>3047</v>
      </c>
      <c r="L1002" s="664">
        <v>63.77000000000001</v>
      </c>
      <c r="M1002" s="664">
        <v>4</v>
      </c>
      <c r="N1002" s="665">
        <v>255.08000000000004</v>
      </c>
    </row>
    <row r="1003" spans="1:14" ht="14.4" customHeight="1" x14ac:dyDescent="0.3">
      <c r="A1003" s="660" t="s">
        <v>577</v>
      </c>
      <c r="B1003" s="661" t="s">
        <v>578</v>
      </c>
      <c r="C1003" s="662" t="s">
        <v>587</v>
      </c>
      <c r="D1003" s="663" t="s">
        <v>3250</v>
      </c>
      <c r="E1003" s="662" t="s">
        <v>2068</v>
      </c>
      <c r="F1003" s="663" t="s">
        <v>3259</v>
      </c>
      <c r="G1003" s="662" t="s">
        <v>628</v>
      </c>
      <c r="H1003" s="662" t="s">
        <v>3048</v>
      </c>
      <c r="I1003" s="662" t="s">
        <v>3049</v>
      </c>
      <c r="J1003" s="662" t="s">
        <v>3050</v>
      </c>
      <c r="K1003" s="662" t="s">
        <v>2005</v>
      </c>
      <c r="L1003" s="664">
        <v>77.074588121015779</v>
      </c>
      <c r="M1003" s="664">
        <v>2</v>
      </c>
      <c r="N1003" s="665">
        <v>154.14917624203156</v>
      </c>
    </row>
    <row r="1004" spans="1:14" ht="14.4" customHeight="1" x14ac:dyDescent="0.3">
      <c r="A1004" s="660" t="s">
        <v>577</v>
      </c>
      <c r="B1004" s="661" t="s">
        <v>578</v>
      </c>
      <c r="C1004" s="662" t="s">
        <v>587</v>
      </c>
      <c r="D1004" s="663" t="s">
        <v>3250</v>
      </c>
      <c r="E1004" s="662" t="s">
        <v>2068</v>
      </c>
      <c r="F1004" s="663" t="s">
        <v>3259</v>
      </c>
      <c r="G1004" s="662" t="s">
        <v>628</v>
      </c>
      <c r="H1004" s="662" t="s">
        <v>2076</v>
      </c>
      <c r="I1004" s="662" t="s">
        <v>2077</v>
      </c>
      <c r="J1004" s="662" t="s">
        <v>2078</v>
      </c>
      <c r="K1004" s="662" t="s">
        <v>2079</v>
      </c>
      <c r="L1004" s="664">
        <v>97.829892647753454</v>
      </c>
      <c r="M1004" s="664">
        <v>5</v>
      </c>
      <c r="N1004" s="665">
        <v>489.14946323876728</v>
      </c>
    </row>
    <row r="1005" spans="1:14" ht="14.4" customHeight="1" x14ac:dyDescent="0.3">
      <c r="A1005" s="660" t="s">
        <v>577</v>
      </c>
      <c r="B1005" s="661" t="s">
        <v>578</v>
      </c>
      <c r="C1005" s="662" t="s">
        <v>587</v>
      </c>
      <c r="D1005" s="663" t="s">
        <v>3250</v>
      </c>
      <c r="E1005" s="662" t="s">
        <v>2068</v>
      </c>
      <c r="F1005" s="663" t="s">
        <v>3259</v>
      </c>
      <c r="G1005" s="662" t="s">
        <v>628</v>
      </c>
      <c r="H1005" s="662" t="s">
        <v>3051</v>
      </c>
      <c r="I1005" s="662" t="s">
        <v>3052</v>
      </c>
      <c r="J1005" s="662" t="s">
        <v>3053</v>
      </c>
      <c r="K1005" s="662" t="s">
        <v>3054</v>
      </c>
      <c r="L1005" s="664">
        <v>84.339568167429789</v>
      </c>
      <c r="M1005" s="664">
        <v>1</v>
      </c>
      <c r="N1005" s="665">
        <v>84.339568167429789</v>
      </c>
    </row>
    <row r="1006" spans="1:14" ht="14.4" customHeight="1" x14ac:dyDescent="0.3">
      <c r="A1006" s="660" t="s">
        <v>577</v>
      </c>
      <c r="B1006" s="661" t="s">
        <v>578</v>
      </c>
      <c r="C1006" s="662" t="s">
        <v>587</v>
      </c>
      <c r="D1006" s="663" t="s">
        <v>3250</v>
      </c>
      <c r="E1006" s="662" t="s">
        <v>2068</v>
      </c>
      <c r="F1006" s="663" t="s">
        <v>3259</v>
      </c>
      <c r="G1006" s="662" t="s">
        <v>628</v>
      </c>
      <c r="H1006" s="662" t="s">
        <v>3055</v>
      </c>
      <c r="I1006" s="662" t="s">
        <v>3056</v>
      </c>
      <c r="J1006" s="662" t="s">
        <v>3057</v>
      </c>
      <c r="K1006" s="662" t="s">
        <v>3058</v>
      </c>
      <c r="L1006" s="664">
        <v>146.85</v>
      </c>
      <c r="M1006" s="664">
        <v>1</v>
      </c>
      <c r="N1006" s="665">
        <v>146.85</v>
      </c>
    </row>
    <row r="1007" spans="1:14" ht="14.4" customHeight="1" x14ac:dyDescent="0.3">
      <c r="A1007" s="660" t="s">
        <v>577</v>
      </c>
      <c r="B1007" s="661" t="s">
        <v>578</v>
      </c>
      <c r="C1007" s="662" t="s">
        <v>587</v>
      </c>
      <c r="D1007" s="663" t="s">
        <v>3250</v>
      </c>
      <c r="E1007" s="662" t="s">
        <v>2068</v>
      </c>
      <c r="F1007" s="663" t="s">
        <v>3259</v>
      </c>
      <c r="G1007" s="662" t="s">
        <v>1684</v>
      </c>
      <c r="H1007" s="662" t="s">
        <v>2080</v>
      </c>
      <c r="I1007" s="662" t="s">
        <v>2080</v>
      </c>
      <c r="J1007" s="662" t="s">
        <v>2081</v>
      </c>
      <c r="K1007" s="662" t="s">
        <v>2082</v>
      </c>
      <c r="L1007" s="664">
        <v>159.5</v>
      </c>
      <c r="M1007" s="664">
        <v>1</v>
      </c>
      <c r="N1007" s="665">
        <v>159.5</v>
      </c>
    </row>
    <row r="1008" spans="1:14" ht="14.4" customHeight="1" x14ac:dyDescent="0.3">
      <c r="A1008" s="660" t="s">
        <v>577</v>
      </c>
      <c r="B1008" s="661" t="s">
        <v>578</v>
      </c>
      <c r="C1008" s="662" t="s">
        <v>3059</v>
      </c>
      <c r="D1008" s="663" t="s">
        <v>3251</v>
      </c>
      <c r="E1008" s="662" t="s">
        <v>602</v>
      </c>
      <c r="F1008" s="663" t="s">
        <v>3256</v>
      </c>
      <c r="G1008" s="662" t="s">
        <v>628</v>
      </c>
      <c r="H1008" s="662" t="s">
        <v>1117</v>
      </c>
      <c r="I1008" s="662" t="s">
        <v>1118</v>
      </c>
      <c r="J1008" s="662" t="s">
        <v>1119</v>
      </c>
      <c r="K1008" s="662" t="s">
        <v>1120</v>
      </c>
      <c r="L1008" s="664">
        <v>9.3499227160606129</v>
      </c>
      <c r="M1008" s="664">
        <v>1</v>
      </c>
      <c r="N1008" s="665">
        <v>9.3499227160606129</v>
      </c>
    </row>
    <row r="1009" spans="1:14" ht="14.4" customHeight="1" x14ac:dyDescent="0.3">
      <c r="A1009" s="660" t="s">
        <v>577</v>
      </c>
      <c r="B1009" s="661" t="s">
        <v>578</v>
      </c>
      <c r="C1009" s="662" t="s">
        <v>3059</v>
      </c>
      <c r="D1009" s="663" t="s">
        <v>3251</v>
      </c>
      <c r="E1009" s="662" t="s">
        <v>602</v>
      </c>
      <c r="F1009" s="663" t="s">
        <v>3256</v>
      </c>
      <c r="G1009" s="662" t="s">
        <v>628</v>
      </c>
      <c r="H1009" s="662" t="s">
        <v>1677</v>
      </c>
      <c r="I1009" s="662" t="s">
        <v>1677</v>
      </c>
      <c r="J1009" s="662" t="s">
        <v>1678</v>
      </c>
      <c r="K1009" s="662" t="s">
        <v>1679</v>
      </c>
      <c r="L1009" s="664">
        <v>459.8</v>
      </c>
      <c r="M1009" s="664">
        <v>0.25800000000000001</v>
      </c>
      <c r="N1009" s="665">
        <v>118.6284</v>
      </c>
    </row>
    <row r="1010" spans="1:14" ht="14.4" customHeight="1" x14ac:dyDescent="0.3">
      <c r="A1010" s="660" t="s">
        <v>577</v>
      </c>
      <c r="B1010" s="661" t="s">
        <v>578</v>
      </c>
      <c r="C1010" s="662" t="s">
        <v>590</v>
      </c>
      <c r="D1010" s="663" t="s">
        <v>3252</v>
      </c>
      <c r="E1010" s="662" t="s">
        <v>602</v>
      </c>
      <c r="F1010" s="663" t="s">
        <v>3256</v>
      </c>
      <c r="G1010" s="662"/>
      <c r="H1010" s="662" t="s">
        <v>603</v>
      </c>
      <c r="I1010" s="662" t="s">
        <v>603</v>
      </c>
      <c r="J1010" s="662" t="s">
        <v>604</v>
      </c>
      <c r="K1010" s="662" t="s">
        <v>605</v>
      </c>
      <c r="L1010" s="664">
        <v>424.46896077589389</v>
      </c>
      <c r="M1010" s="664">
        <v>19.908000000000001</v>
      </c>
      <c r="N1010" s="665">
        <v>8450.3280711264961</v>
      </c>
    </row>
    <row r="1011" spans="1:14" ht="14.4" customHeight="1" x14ac:dyDescent="0.3">
      <c r="A1011" s="660" t="s">
        <v>577</v>
      </c>
      <c r="B1011" s="661" t="s">
        <v>578</v>
      </c>
      <c r="C1011" s="662" t="s">
        <v>590</v>
      </c>
      <c r="D1011" s="663" t="s">
        <v>3252</v>
      </c>
      <c r="E1011" s="662" t="s">
        <v>602</v>
      </c>
      <c r="F1011" s="663" t="s">
        <v>3256</v>
      </c>
      <c r="G1011" s="662"/>
      <c r="H1011" s="662" t="s">
        <v>609</v>
      </c>
      <c r="I1011" s="662" t="s">
        <v>609</v>
      </c>
      <c r="J1011" s="662" t="s">
        <v>604</v>
      </c>
      <c r="K1011" s="662" t="s">
        <v>610</v>
      </c>
      <c r="L1011" s="664">
        <v>141.55413467005749</v>
      </c>
      <c r="M1011" s="664">
        <v>10.565999999999999</v>
      </c>
      <c r="N1011" s="665">
        <v>1495.6609869238273</v>
      </c>
    </row>
    <row r="1012" spans="1:14" ht="14.4" customHeight="1" x14ac:dyDescent="0.3">
      <c r="A1012" s="660" t="s">
        <v>577</v>
      </c>
      <c r="B1012" s="661" t="s">
        <v>578</v>
      </c>
      <c r="C1012" s="662" t="s">
        <v>590</v>
      </c>
      <c r="D1012" s="663" t="s">
        <v>3252</v>
      </c>
      <c r="E1012" s="662" t="s">
        <v>602</v>
      </c>
      <c r="F1012" s="663" t="s">
        <v>3256</v>
      </c>
      <c r="G1012" s="662" t="s">
        <v>628</v>
      </c>
      <c r="H1012" s="662" t="s">
        <v>629</v>
      </c>
      <c r="I1012" s="662" t="s">
        <v>629</v>
      </c>
      <c r="J1012" s="662" t="s">
        <v>630</v>
      </c>
      <c r="K1012" s="662" t="s">
        <v>631</v>
      </c>
      <c r="L1012" s="664">
        <v>171.6</v>
      </c>
      <c r="M1012" s="664">
        <v>144</v>
      </c>
      <c r="N1012" s="665">
        <v>24710.399999999998</v>
      </c>
    </row>
    <row r="1013" spans="1:14" ht="14.4" customHeight="1" x14ac:dyDescent="0.3">
      <c r="A1013" s="660" t="s">
        <v>577</v>
      </c>
      <c r="B1013" s="661" t="s">
        <v>578</v>
      </c>
      <c r="C1013" s="662" t="s">
        <v>590</v>
      </c>
      <c r="D1013" s="663" t="s">
        <v>3252</v>
      </c>
      <c r="E1013" s="662" t="s">
        <v>602</v>
      </c>
      <c r="F1013" s="663" t="s">
        <v>3256</v>
      </c>
      <c r="G1013" s="662" t="s">
        <v>628</v>
      </c>
      <c r="H1013" s="662" t="s">
        <v>635</v>
      </c>
      <c r="I1013" s="662" t="s">
        <v>635</v>
      </c>
      <c r="J1013" s="662" t="s">
        <v>636</v>
      </c>
      <c r="K1013" s="662" t="s">
        <v>634</v>
      </c>
      <c r="L1013" s="664">
        <v>143.59090909090909</v>
      </c>
      <c r="M1013" s="664">
        <v>11</v>
      </c>
      <c r="N1013" s="665">
        <v>1579.5</v>
      </c>
    </row>
    <row r="1014" spans="1:14" ht="14.4" customHeight="1" x14ac:dyDescent="0.3">
      <c r="A1014" s="660" t="s">
        <v>577</v>
      </c>
      <c r="B1014" s="661" t="s">
        <v>578</v>
      </c>
      <c r="C1014" s="662" t="s">
        <v>590</v>
      </c>
      <c r="D1014" s="663" t="s">
        <v>3252</v>
      </c>
      <c r="E1014" s="662" t="s">
        <v>602</v>
      </c>
      <c r="F1014" s="663" t="s">
        <v>3256</v>
      </c>
      <c r="G1014" s="662" t="s">
        <v>628</v>
      </c>
      <c r="H1014" s="662" t="s">
        <v>637</v>
      </c>
      <c r="I1014" s="662" t="s">
        <v>637</v>
      </c>
      <c r="J1014" s="662" t="s">
        <v>630</v>
      </c>
      <c r="K1014" s="662" t="s">
        <v>638</v>
      </c>
      <c r="L1014" s="664">
        <v>93.679310344827599</v>
      </c>
      <c r="M1014" s="664">
        <v>58</v>
      </c>
      <c r="N1014" s="665">
        <v>5433.4000000000005</v>
      </c>
    </row>
    <row r="1015" spans="1:14" ht="14.4" customHeight="1" x14ac:dyDescent="0.3">
      <c r="A1015" s="660" t="s">
        <v>577</v>
      </c>
      <c r="B1015" s="661" t="s">
        <v>578</v>
      </c>
      <c r="C1015" s="662" t="s">
        <v>590</v>
      </c>
      <c r="D1015" s="663" t="s">
        <v>3252</v>
      </c>
      <c r="E1015" s="662" t="s">
        <v>602</v>
      </c>
      <c r="F1015" s="663" t="s">
        <v>3256</v>
      </c>
      <c r="G1015" s="662" t="s">
        <v>628</v>
      </c>
      <c r="H1015" s="662" t="s">
        <v>639</v>
      </c>
      <c r="I1015" s="662" t="s">
        <v>639</v>
      </c>
      <c r="J1015" s="662" t="s">
        <v>630</v>
      </c>
      <c r="K1015" s="662" t="s">
        <v>640</v>
      </c>
      <c r="L1015" s="664">
        <v>93.5</v>
      </c>
      <c r="M1015" s="664">
        <v>30</v>
      </c>
      <c r="N1015" s="665">
        <v>2805</v>
      </c>
    </row>
    <row r="1016" spans="1:14" ht="14.4" customHeight="1" x14ac:dyDescent="0.3">
      <c r="A1016" s="660" t="s">
        <v>577</v>
      </c>
      <c r="B1016" s="661" t="s">
        <v>578</v>
      </c>
      <c r="C1016" s="662" t="s">
        <v>590</v>
      </c>
      <c r="D1016" s="663" t="s">
        <v>3252</v>
      </c>
      <c r="E1016" s="662" t="s">
        <v>602</v>
      </c>
      <c r="F1016" s="663" t="s">
        <v>3256</v>
      </c>
      <c r="G1016" s="662" t="s">
        <v>628</v>
      </c>
      <c r="H1016" s="662" t="s">
        <v>653</v>
      </c>
      <c r="I1016" s="662" t="s">
        <v>654</v>
      </c>
      <c r="J1016" s="662" t="s">
        <v>655</v>
      </c>
      <c r="K1016" s="662" t="s">
        <v>656</v>
      </c>
      <c r="L1016" s="664">
        <v>97.401438033429699</v>
      </c>
      <c r="M1016" s="664">
        <v>70</v>
      </c>
      <c r="N1016" s="665">
        <v>6818.100662340079</v>
      </c>
    </row>
    <row r="1017" spans="1:14" ht="14.4" customHeight="1" x14ac:dyDescent="0.3">
      <c r="A1017" s="660" t="s">
        <v>577</v>
      </c>
      <c r="B1017" s="661" t="s">
        <v>578</v>
      </c>
      <c r="C1017" s="662" t="s">
        <v>590</v>
      </c>
      <c r="D1017" s="663" t="s">
        <v>3252</v>
      </c>
      <c r="E1017" s="662" t="s">
        <v>602</v>
      </c>
      <c r="F1017" s="663" t="s">
        <v>3256</v>
      </c>
      <c r="G1017" s="662" t="s">
        <v>628</v>
      </c>
      <c r="H1017" s="662" t="s">
        <v>657</v>
      </c>
      <c r="I1017" s="662" t="s">
        <v>658</v>
      </c>
      <c r="J1017" s="662" t="s">
        <v>655</v>
      </c>
      <c r="K1017" s="662" t="s">
        <v>659</v>
      </c>
      <c r="L1017" s="664">
        <v>100.80499999999999</v>
      </c>
      <c r="M1017" s="664">
        <v>30</v>
      </c>
      <c r="N1017" s="665">
        <v>3024.1499999999996</v>
      </c>
    </row>
    <row r="1018" spans="1:14" ht="14.4" customHeight="1" x14ac:dyDescent="0.3">
      <c r="A1018" s="660" t="s">
        <v>577</v>
      </c>
      <c r="B1018" s="661" t="s">
        <v>578</v>
      </c>
      <c r="C1018" s="662" t="s">
        <v>590</v>
      </c>
      <c r="D1018" s="663" t="s">
        <v>3252</v>
      </c>
      <c r="E1018" s="662" t="s">
        <v>602</v>
      </c>
      <c r="F1018" s="663" t="s">
        <v>3256</v>
      </c>
      <c r="G1018" s="662" t="s">
        <v>628</v>
      </c>
      <c r="H1018" s="662" t="s">
        <v>3060</v>
      </c>
      <c r="I1018" s="662" t="s">
        <v>3061</v>
      </c>
      <c r="J1018" s="662" t="s">
        <v>3062</v>
      </c>
      <c r="K1018" s="662" t="s">
        <v>3063</v>
      </c>
      <c r="L1018" s="664">
        <v>98.959998686328774</v>
      </c>
      <c r="M1018" s="664">
        <v>3</v>
      </c>
      <c r="N1018" s="665">
        <v>296.87999605898631</v>
      </c>
    </row>
    <row r="1019" spans="1:14" ht="14.4" customHeight="1" x14ac:dyDescent="0.3">
      <c r="A1019" s="660" t="s">
        <v>577</v>
      </c>
      <c r="B1019" s="661" t="s">
        <v>578</v>
      </c>
      <c r="C1019" s="662" t="s">
        <v>590</v>
      </c>
      <c r="D1019" s="663" t="s">
        <v>3252</v>
      </c>
      <c r="E1019" s="662" t="s">
        <v>602</v>
      </c>
      <c r="F1019" s="663" t="s">
        <v>3256</v>
      </c>
      <c r="G1019" s="662" t="s">
        <v>628</v>
      </c>
      <c r="H1019" s="662" t="s">
        <v>2118</v>
      </c>
      <c r="I1019" s="662" t="s">
        <v>2119</v>
      </c>
      <c r="J1019" s="662" t="s">
        <v>2120</v>
      </c>
      <c r="K1019" s="662" t="s">
        <v>2121</v>
      </c>
      <c r="L1019" s="664">
        <v>64.589644304409902</v>
      </c>
      <c r="M1019" s="664">
        <v>2</v>
      </c>
      <c r="N1019" s="665">
        <v>129.1792886088198</v>
      </c>
    </row>
    <row r="1020" spans="1:14" ht="14.4" customHeight="1" x14ac:dyDescent="0.3">
      <c r="A1020" s="660" t="s">
        <v>577</v>
      </c>
      <c r="B1020" s="661" t="s">
        <v>578</v>
      </c>
      <c r="C1020" s="662" t="s">
        <v>590</v>
      </c>
      <c r="D1020" s="663" t="s">
        <v>3252</v>
      </c>
      <c r="E1020" s="662" t="s">
        <v>602</v>
      </c>
      <c r="F1020" s="663" t="s">
        <v>3256</v>
      </c>
      <c r="G1020" s="662" t="s">
        <v>628</v>
      </c>
      <c r="H1020" s="662" t="s">
        <v>2129</v>
      </c>
      <c r="I1020" s="662" t="s">
        <v>2130</v>
      </c>
      <c r="J1020" s="662" t="s">
        <v>2131</v>
      </c>
      <c r="K1020" s="662" t="s">
        <v>2132</v>
      </c>
      <c r="L1020" s="664">
        <v>115.95423551935923</v>
      </c>
      <c r="M1020" s="664">
        <v>16</v>
      </c>
      <c r="N1020" s="665">
        <v>1855.2677683097477</v>
      </c>
    </row>
    <row r="1021" spans="1:14" ht="14.4" customHeight="1" x14ac:dyDescent="0.3">
      <c r="A1021" s="660" t="s">
        <v>577</v>
      </c>
      <c r="B1021" s="661" t="s">
        <v>578</v>
      </c>
      <c r="C1021" s="662" t="s">
        <v>590</v>
      </c>
      <c r="D1021" s="663" t="s">
        <v>3252</v>
      </c>
      <c r="E1021" s="662" t="s">
        <v>602</v>
      </c>
      <c r="F1021" s="663" t="s">
        <v>3256</v>
      </c>
      <c r="G1021" s="662" t="s">
        <v>628</v>
      </c>
      <c r="H1021" s="662" t="s">
        <v>736</v>
      </c>
      <c r="I1021" s="662" t="s">
        <v>737</v>
      </c>
      <c r="J1021" s="662" t="s">
        <v>738</v>
      </c>
      <c r="K1021" s="662" t="s">
        <v>739</v>
      </c>
      <c r="L1021" s="664">
        <v>217.8</v>
      </c>
      <c r="M1021" s="664">
        <v>1</v>
      </c>
      <c r="N1021" s="665">
        <v>217.8</v>
      </c>
    </row>
    <row r="1022" spans="1:14" ht="14.4" customHeight="1" x14ac:dyDescent="0.3">
      <c r="A1022" s="660" t="s">
        <v>577</v>
      </c>
      <c r="B1022" s="661" t="s">
        <v>578</v>
      </c>
      <c r="C1022" s="662" t="s">
        <v>590</v>
      </c>
      <c r="D1022" s="663" t="s">
        <v>3252</v>
      </c>
      <c r="E1022" s="662" t="s">
        <v>602</v>
      </c>
      <c r="F1022" s="663" t="s">
        <v>3256</v>
      </c>
      <c r="G1022" s="662" t="s">
        <v>628</v>
      </c>
      <c r="H1022" s="662" t="s">
        <v>776</v>
      </c>
      <c r="I1022" s="662" t="s">
        <v>776</v>
      </c>
      <c r="J1022" s="662" t="s">
        <v>777</v>
      </c>
      <c r="K1022" s="662" t="s">
        <v>778</v>
      </c>
      <c r="L1022" s="664">
        <v>36.677161701654427</v>
      </c>
      <c r="M1022" s="664">
        <v>250</v>
      </c>
      <c r="N1022" s="665">
        <v>9169.2904254136065</v>
      </c>
    </row>
    <row r="1023" spans="1:14" ht="14.4" customHeight="1" x14ac:dyDescent="0.3">
      <c r="A1023" s="660" t="s">
        <v>577</v>
      </c>
      <c r="B1023" s="661" t="s">
        <v>578</v>
      </c>
      <c r="C1023" s="662" t="s">
        <v>590</v>
      </c>
      <c r="D1023" s="663" t="s">
        <v>3252</v>
      </c>
      <c r="E1023" s="662" t="s">
        <v>602</v>
      </c>
      <c r="F1023" s="663" t="s">
        <v>3256</v>
      </c>
      <c r="G1023" s="662" t="s">
        <v>628</v>
      </c>
      <c r="H1023" s="662" t="s">
        <v>3064</v>
      </c>
      <c r="I1023" s="662" t="s">
        <v>3065</v>
      </c>
      <c r="J1023" s="662" t="s">
        <v>3066</v>
      </c>
      <c r="K1023" s="662" t="s">
        <v>3067</v>
      </c>
      <c r="L1023" s="664">
        <v>55.360117026924193</v>
      </c>
      <c r="M1023" s="664">
        <v>6</v>
      </c>
      <c r="N1023" s="665">
        <v>332.16070216154515</v>
      </c>
    </row>
    <row r="1024" spans="1:14" ht="14.4" customHeight="1" x14ac:dyDescent="0.3">
      <c r="A1024" s="660" t="s">
        <v>577</v>
      </c>
      <c r="B1024" s="661" t="s">
        <v>578</v>
      </c>
      <c r="C1024" s="662" t="s">
        <v>590</v>
      </c>
      <c r="D1024" s="663" t="s">
        <v>3252</v>
      </c>
      <c r="E1024" s="662" t="s">
        <v>602</v>
      </c>
      <c r="F1024" s="663" t="s">
        <v>3256</v>
      </c>
      <c r="G1024" s="662" t="s">
        <v>628</v>
      </c>
      <c r="H1024" s="662" t="s">
        <v>829</v>
      </c>
      <c r="I1024" s="662" t="s">
        <v>830</v>
      </c>
      <c r="J1024" s="662" t="s">
        <v>831</v>
      </c>
      <c r="K1024" s="662" t="s">
        <v>832</v>
      </c>
      <c r="L1024" s="664">
        <v>8.6811322560023445</v>
      </c>
      <c r="M1024" s="664">
        <v>112</v>
      </c>
      <c r="N1024" s="665">
        <v>972.2868126722625</v>
      </c>
    </row>
    <row r="1025" spans="1:14" ht="14.4" customHeight="1" x14ac:dyDescent="0.3">
      <c r="A1025" s="660" t="s">
        <v>577</v>
      </c>
      <c r="B1025" s="661" t="s">
        <v>578</v>
      </c>
      <c r="C1025" s="662" t="s">
        <v>590</v>
      </c>
      <c r="D1025" s="663" t="s">
        <v>3252</v>
      </c>
      <c r="E1025" s="662" t="s">
        <v>602</v>
      </c>
      <c r="F1025" s="663" t="s">
        <v>3256</v>
      </c>
      <c r="G1025" s="662" t="s">
        <v>628</v>
      </c>
      <c r="H1025" s="662" t="s">
        <v>876</v>
      </c>
      <c r="I1025" s="662" t="s">
        <v>877</v>
      </c>
      <c r="J1025" s="662" t="s">
        <v>878</v>
      </c>
      <c r="K1025" s="662" t="s">
        <v>879</v>
      </c>
      <c r="L1025" s="664">
        <v>160.80405074587185</v>
      </c>
      <c r="M1025" s="664">
        <v>150</v>
      </c>
      <c r="N1025" s="665">
        <v>24120.607611880776</v>
      </c>
    </row>
    <row r="1026" spans="1:14" ht="14.4" customHeight="1" x14ac:dyDescent="0.3">
      <c r="A1026" s="660" t="s">
        <v>577</v>
      </c>
      <c r="B1026" s="661" t="s">
        <v>578</v>
      </c>
      <c r="C1026" s="662" t="s">
        <v>590</v>
      </c>
      <c r="D1026" s="663" t="s">
        <v>3252</v>
      </c>
      <c r="E1026" s="662" t="s">
        <v>602</v>
      </c>
      <c r="F1026" s="663" t="s">
        <v>3256</v>
      </c>
      <c r="G1026" s="662" t="s">
        <v>628</v>
      </c>
      <c r="H1026" s="662" t="s">
        <v>884</v>
      </c>
      <c r="I1026" s="662" t="s">
        <v>885</v>
      </c>
      <c r="J1026" s="662" t="s">
        <v>886</v>
      </c>
      <c r="K1026" s="662" t="s">
        <v>887</v>
      </c>
      <c r="L1026" s="664">
        <v>63.99391871583947</v>
      </c>
      <c r="M1026" s="664">
        <v>241</v>
      </c>
      <c r="N1026" s="665">
        <v>15422.534410517312</v>
      </c>
    </row>
    <row r="1027" spans="1:14" ht="14.4" customHeight="1" x14ac:dyDescent="0.3">
      <c r="A1027" s="660" t="s">
        <v>577</v>
      </c>
      <c r="B1027" s="661" t="s">
        <v>578</v>
      </c>
      <c r="C1027" s="662" t="s">
        <v>590</v>
      </c>
      <c r="D1027" s="663" t="s">
        <v>3252</v>
      </c>
      <c r="E1027" s="662" t="s">
        <v>602</v>
      </c>
      <c r="F1027" s="663" t="s">
        <v>3256</v>
      </c>
      <c r="G1027" s="662" t="s">
        <v>628</v>
      </c>
      <c r="H1027" s="662" t="s">
        <v>895</v>
      </c>
      <c r="I1027" s="662" t="s">
        <v>896</v>
      </c>
      <c r="J1027" s="662" t="s">
        <v>897</v>
      </c>
      <c r="K1027" s="662" t="s">
        <v>898</v>
      </c>
      <c r="L1027" s="664">
        <v>42.01</v>
      </c>
      <c r="M1027" s="664">
        <v>20</v>
      </c>
      <c r="N1027" s="665">
        <v>840.19999999999993</v>
      </c>
    </row>
    <row r="1028" spans="1:14" ht="14.4" customHeight="1" x14ac:dyDescent="0.3">
      <c r="A1028" s="660" t="s">
        <v>577</v>
      </c>
      <c r="B1028" s="661" t="s">
        <v>578</v>
      </c>
      <c r="C1028" s="662" t="s">
        <v>590</v>
      </c>
      <c r="D1028" s="663" t="s">
        <v>3252</v>
      </c>
      <c r="E1028" s="662" t="s">
        <v>602</v>
      </c>
      <c r="F1028" s="663" t="s">
        <v>3256</v>
      </c>
      <c r="G1028" s="662" t="s">
        <v>628</v>
      </c>
      <c r="H1028" s="662" t="s">
        <v>928</v>
      </c>
      <c r="I1028" s="662" t="s">
        <v>929</v>
      </c>
      <c r="J1028" s="662" t="s">
        <v>926</v>
      </c>
      <c r="K1028" s="662" t="s">
        <v>930</v>
      </c>
      <c r="L1028" s="664">
        <v>279.74952809959768</v>
      </c>
      <c r="M1028" s="664">
        <v>2</v>
      </c>
      <c r="N1028" s="665">
        <v>559.49905619919537</v>
      </c>
    </row>
    <row r="1029" spans="1:14" ht="14.4" customHeight="1" x14ac:dyDescent="0.3">
      <c r="A1029" s="660" t="s">
        <v>577</v>
      </c>
      <c r="B1029" s="661" t="s">
        <v>578</v>
      </c>
      <c r="C1029" s="662" t="s">
        <v>590</v>
      </c>
      <c r="D1029" s="663" t="s">
        <v>3252</v>
      </c>
      <c r="E1029" s="662" t="s">
        <v>602</v>
      </c>
      <c r="F1029" s="663" t="s">
        <v>3256</v>
      </c>
      <c r="G1029" s="662" t="s">
        <v>628</v>
      </c>
      <c r="H1029" s="662" t="s">
        <v>935</v>
      </c>
      <c r="I1029" s="662" t="s">
        <v>936</v>
      </c>
      <c r="J1029" s="662" t="s">
        <v>937</v>
      </c>
      <c r="K1029" s="662" t="s">
        <v>938</v>
      </c>
      <c r="L1029" s="664">
        <v>377.55569566372299</v>
      </c>
      <c r="M1029" s="664">
        <v>75</v>
      </c>
      <c r="N1029" s="665">
        <v>28316.677174779223</v>
      </c>
    </row>
    <row r="1030" spans="1:14" ht="14.4" customHeight="1" x14ac:dyDescent="0.3">
      <c r="A1030" s="660" t="s">
        <v>577</v>
      </c>
      <c r="B1030" s="661" t="s">
        <v>578</v>
      </c>
      <c r="C1030" s="662" t="s">
        <v>590</v>
      </c>
      <c r="D1030" s="663" t="s">
        <v>3252</v>
      </c>
      <c r="E1030" s="662" t="s">
        <v>602</v>
      </c>
      <c r="F1030" s="663" t="s">
        <v>3256</v>
      </c>
      <c r="G1030" s="662" t="s">
        <v>628</v>
      </c>
      <c r="H1030" s="662" t="s">
        <v>955</v>
      </c>
      <c r="I1030" s="662" t="s">
        <v>956</v>
      </c>
      <c r="J1030" s="662" t="s">
        <v>957</v>
      </c>
      <c r="K1030" s="662" t="s">
        <v>958</v>
      </c>
      <c r="L1030" s="664">
        <v>9.3521637754921159</v>
      </c>
      <c r="M1030" s="664">
        <v>1181</v>
      </c>
      <c r="N1030" s="665">
        <v>11044.905418856189</v>
      </c>
    </row>
    <row r="1031" spans="1:14" ht="14.4" customHeight="1" x14ac:dyDescent="0.3">
      <c r="A1031" s="660" t="s">
        <v>577</v>
      </c>
      <c r="B1031" s="661" t="s">
        <v>578</v>
      </c>
      <c r="C1031" s="662" t="s">
        <v>590</v>
      </c>
      <c r="D1031" s="663" t="s">
        <v>3252</v>
      </c>
      <c r="E1031" s="662" t="s">
        <v>602</v>
      </c>
      <c r="F1031" s="663" t="s">
        <v>3256</v>
      </c>
      <c r="G1031" s="662" t="s">
        <v>628</v>
      </c>
      <c r="H1031" s="662" t="s">
        <v>999</v>
      </c>
      <c r="I1031" s="662" t="s">
        <v>1000</v>
      </c>
      <c r="J1031" s="662" t="s">
        <v>1001</v>
      </c>
      <c r="K1031" s="662" t="s">
        <v>1002</v>
      </c>
      <c r="L1031" s="664">
        <v>112.96900000000005</v>
      </c>
      <c r="M1031" s="664">
        <v>10</v>
      </c>
      <c r="N1031" s="665">
        <v>1129.6900000000005</v>
      </c>
    </row>
    <row r="1032" spans="1:14" ht="14.4" customHeight="1" x14ac:dyDescent="0.3">
      <c r="A1032" s="660" t="s">
        <v>577</v>
      </c>
      <c r="B1032" s="661" t="s">
        <v>578</v>
      </c>
      <c r="C1032" s="662" t="s">
        <v>590</v>
      </c>
      <c r="D1032" s="663" t="s">
        <v>3252</v>
      </c>
      <c r="E1032" s="662" t="s">
        <v>602</v>
      </c>
      <c r="F1032" s="663" t="s">
        <v>3256</v>
      </c>
      <c r="G1032" s="662" t="s">
        <v>628</v>
      </c>
      <c r="H1032" s="662" t="s">
        <v>1056</v>
      </c>
      <c r="I1032" s="662" t="s">
        <v>1056</v>
      </c>
      <c r="J1032" s="662" t="s">
        <v>630</v>
      </c>
      <c r="K1032" s="662" t="s">
        <v>1057</v>
      </c>
      <c r="L1032" s="664">
        <v>193.84691872585034</v>
      </c>
      <c r="M1032" s="664">
        <v>13</v>
      </c>
      <c r="N1032" s="665">
        <v>2520.0099434360545</v>
      </c>
    </row>
    <row r="1033" spans="1:14" ht="14.4" customHeight="1" x14ac:dyDescent="0.3">
      <c r="A1033" s="660" t="s">
        <v>577</v>
      </c>
      <c r="B1033" s="661" t="s">
        <v>578</v>
      </c>
      <c r="C1033" s="662" t="s">
        <v>590</v>
      </c>
      <c r="D1033" s="663" t="s">
        <v>3252</v>
      </c>
      <c r="E1033" s="662" t="s">
        <v>602</v>
      </c>
      <c r="F1033" s="663" t="s">
        <v>3256</v>
      </c>
      <c r="G1033" s="662" t="s">
        <v>628</v>
      </c>
      <c r="H1033" s="662" t="s">
        <v>1090</v>
      </c>
      <c r="I1033" s="662" t="s">
        <v>1091</v>
      </c>
      <c r="J1033" s="662" t="s">
        <v>1092</v>
      </c>
      <c r="K1033" s="662" t="s">
        <v>1093</v>
      </c>
      <c r="L1033" s="664">
        <v>188.88000000000002</v>
      </c>
      <c r="M1033" s="664">
        <v>5</v>
      </c>
      <c r="N1033" s="665">
        <v>944.40000000000009</v>
      </c>
    </row>
    <row r="1034" spans="1:14" ht="14.4" customHeight="1" x14ac:dyDescent="0.3">
      <c r="A1034" s="660" t="s">
        <v>577</v>
      </c>
      <c r="B1034" s="661" t="s">
        <v>578</v>
      </c>
      <c r="C1034" s="662" t="s">
        <v>590</v>
      </c>
      <c r="D1034" s="663" t="s">
        <v>3252</v>
      </c>
      <c r="E1034" s="662" t="s">
        <v>602</v>
      </c>
      <c r="F1034" s="663" t="s">
        <v>3256</v>
      </c>
      <c r="G1034" s="662" t="s">
        <v>628</v>
      </c>
      <c r="H1034" s="662" t="s">
        <v>1109</v>
      </c>
      <c r="I1034" s="662" t="s">
        <v>1110</v>
      </c>
      <c r="J1034" s="662" t="s">
        <v>1111</v>
      </c>
      <c r="K1034" s="662" t="s">
        <v>1112</v>
      </c>
      <c r="L1034" s="664">
        <v>52.846864918181907</v>
      </c>
      <c r="M1034" s="664">
        <v>7</v>
      </c>
      <c r="N1034" s="665">
        <v>369.92805442727337</v>
      </c>
    </row>
    <row r="1035" spans="1:14" ht="14.4" customHeight="1" x14ac:dyDescent="0.3">
      <c r="A1035" s="660" t="s">
        <v>577</v>
      </c>
      <c r="B1035" s="661" t="s">
        <v>578</v>
      </c>
      <c r="C1035" s="662" t="s">
        <v>590</v>
      </c>
      <c r="D1035" s="663" t="s">
        <v>3252</v>
      </c>
      <c r="E1035" s="662" t="s">
        <v>602</v>
      </c>
      <c r="F1035" s="663" t="s">
        <v>3256</v>
      </c>
      <c r="G1035" s="662" t="s">
        <v>628</v>
      </c>
      <c r="H1035" s="662" t="s">
        <v>1113</v>
      </c>
      <c r="I1035" s="662" t="s">
        <v>1114</v>
      </c>
      <c r="J1035" s="662" t="s">
        <v>1115</v>
      </c>
      <c r="K1035" s="662" t="s">
        <v>1116</v>
      </c>
      <c r="L1035" s="664">
        <v>14.592328422635262</v>
      </c>
      <c r="M1035" s="664">
        <v>307</v>
      </c>
      <c r="N1035" s="665">
        <v>4479.8448257490254</v>
      </c>
    </row>
    <row r="1036" spans="1:14" ht="14.4" customHeight="1" x14ac:dyDescent="0.3">
      <c r="A1036" s="660" t="s">
        <v>577</v>
      </c>
      <c r="B1036" s="661" t="s">
        <v>578</v>
      </c>
      <c r="C1036" s="662" t="s">
        <v>590</v>
      </c>
      <c r="D1036" s="663" t="s">
        <v>3252</v>
      </c>
      <c r="E1036" s="662" t="s">
        <v>602</v>
      </c>
      <c r="F1036" s="663" t="s">
        <v>3256</v>
      </c>
      <c r="G1036" s="662" t="s">
        <v>628</v>
      </c>
      <c r="H1036" s="662" t="s">
        <v>1117</v>
      </c>
      <c r="I1036" s="662" t="s">
        <v>1118</v>
      </c>
      <c r="J1036" s="662" t="s">
        <v>1119</v>
      </c>
      <c r="K1036" s="662" t="s">
        <v>1120</v>
      </c>
      <c r="L1036" s="664">
        <v>9.3982548850434195</v>
      </c>
      <c r="M1036" s="664">
        <v>1478</v>
      </c>
      <c r="N1036" s="665">
        <v>13890.620720094174</v>
      </c>
    </row>
    <row r="1037" spans="1:14" ht="14.4" customHeight="1" x14ac:dyDescent="0.3">
      <c r="A1037" s="660" t="s">
        <v>577</v>
      </c>
      <c r="B1037" s="661" t="s">
        <v>578</v>
      </c>
      <c r="C1037" s="662" t="s">
        <v>590</v>
      </c>
      <c r="D1037" s="663" t="s">
        <v>3252</v>
      </c>
      <c r="E1037" s="662" t="s">
        <v>602</v>
      </c>
      <c r="F1037" s="663" t="s">
        <v>3256</v>
      </c>
      <c r="G1037" s="662" t="s">
        <v>628</v>
      </c>
      <c r="H1037" s="662" t="s">
        <v>1140</v>
      </c>
      <c r="I1037" s="662" t="s">
        <v>1141</v>
      </c>
      <c r="J1037" s="662" t="s">
        <v>700</v>
      </c>
      <c r="K1037" s="662" t="s">
        <v>1142</v>
      </c>
      <c r="L1037" s="664">
        <v>141.89676433959653</v>
      </c>
      <c r="M1037" s="664">
        <v>90</v>
      </c>
      <c r="N1037" s="665">
        <v>12770.708790563687</v>
      </c>
    </row>
    <row r="1038" spans="1:14" ht="14.4" customHeight="1" x14ac:dyDescent="0.3">
      <c r="A1038" s="660" t="s">
        <v>577</v>
      </c>
      <c r="B1038" s="661" t="s">
        <v>578</v>
      </c>
      <c r="C1038" s="662" t="s">
        <v>590</v>
      </c>
      <c r="D1038" s="663" t="s">
        <v>3252</v>
      </c>
      <c r="E1038" s="662" t="s">
        <v>602</v>
      </c>
      <c r="F1038" s="663" t="s">
        <v>3256</v>
      </c>
      <c r="G1038" s="662" t="s">
        <v>628</v>
      </c>
      <c r="H1038" s="662" t="s">
        <v>2389</v>
      </c>
      <c r="I1038" s="662" t="s">
        <v>2390</v>
      </c>
      <c r="J1038" s="662" t="s">
        <v>2391</v>
      </c>
      <c r="K1038" s="662" t="s">
        <v>2392</v>
      </c>
      <c r="L1038" s="664">
        <v>11.614172391666587</v>
      </c>
      <c r="M1038" s="664">
        <v>101</v>
      </c>
      <c r="N1038" s="665">
        <v>1173.0314115583253</v>
      </c>
    </row>
    <row r="1039" spans="1:14" ht="14.4" customHeight="1" x14ac:dyDescent="0.3">
      <c r="A1039" s="660" t="s">
        <v>577</v>
      </c>
      <c r="B1039" s="661" t="s">
        <v>578</v>
      </c>
      <c r="C1039" s="662" t="s">
        <v>590</v>
      </c>
      <c r="D1039" s="663" t="s">
        <v>3252</v>
      </c>
      <c r="E1039" s="662" t="s">
        <v>602</v>
      </c>
      <c r="F1039" s="663" t="s">
        <v>3256</v>
      </c>
      <c r="G1039" s="662" t="s">
        <v>628</v>
      </c>
      <c r="H1039" s="662" t="s">
        <v>1150</v>
      </c>
      <c r="I1039" s="662" t="s">
        <v>1151</v>
      </c>
      <c r="J1039" s="662" t="s">
        <v>1152</v>
      </c>
      <c r="K1039" s="662" t="s">
        <v>1153</v>
      </c>
      <c r="L1039" s="664">
        <v>19.338725480268394</v>
      </c>
      <c r="M1039" s="664">
        <v>99</v>
      </c>
      <c r="N1039" s="665">
        <v>1914.5338225465709</v>
      </c>
    </row>
    <row r="1040" spans="1:14" ht="14.4" customHeight="1" x14ac:dyDescent="0.3">
      <c r="A1040" s="660" t="s">
        <v>577</v>
      </c>
      <c r="B1040" s="661" t="s">
        <v>578</v>
      </c>
      <c r="C1040" s="662" t="s">
        <v>590</v>
      </c>
      <c r="D1040" s="663" t="s">
        <v>3252</v>
      </c>
      <c r="E1040" s="662" t="s">
        <v>602</v>
      </c>
      <c r="F1040" s="663" t="s">
        <v>3256</v>
      </c>
      <c r="G1040" s="662" t="s">
        <v>628</v>
      </c>
      <c r="H1040" s="662" t="s">
        <v>2400</v>
      </c>
      <c r="I1040" s="662" t="s">
        <v>2401</v>
      </c>
      <c r="J1040" s="662" t="s">
        <v>2402</v>
      </c>
      <c r="K1040" s="662" t="s">
        <v>1064</v>
      </c>
      <c r="L1040" s="664">
        <v>50.129848168313515</v>
      </c>
      <c r="M1040" s="664">
        <v>5</v>
      </c>
      <c r="N1040" s="665">
        <v>250.64924084156758</v>
      </c>
    </row>
    <row r="1041" spans="1:14" ht="14.4" customHeight="1" x14ac:dyDescent="0.3">
      <c r="A1041" s="660" t="s">
        <v>577</v>
      </c>
      <c r="B1041" s="661" t="s">
        <v>578</v>
      </c>
      <c r="C1041" s="662" t="s">
        <v>590</v>
      </c>
      <c r="D1041" s="663" t="s">
        <v>3252</v>
      </c>
      <c r="E1041" s="662" t="s">
        <v>602</v>
      </c>
      <c r="F1041" s="663" t="s">
        <v>3256</v>
      </c>
      <c r="G1041" s="662" t="s">
        <v>628</v>
      </c>
      <c r="H1041" s="662" t="s">
        <v>3068</v>
      </c>
      <c r="I1041" s="662" t="s">
        <v>3068</v>
      </c>
      <c r="J1041" s="662" t="s">
        <v>3069</v>
      </c>
      <c r="K1041" s="662" t="s">
        <v>3070</v>
      </c>
      <c r="L1041" s="664">
        <v>137.86000000000004</v>
      </c>
      <c r="M1041" s="664">
        <v>1</v>
      </c>
      <c r="N1041" s="665">
        <v>137.86000000000004</v>
      </c>
    </row>
    <row r="1042" spans="1:14" ht="14.4" customHeight="1" x14ac:dyDescent="0.3">
      <c r="A1042" s="660" t="s">
        <v>577</v>
      </c>
      <c r="B1042" s="661" t="s">
        <v>578</v>
      </c>
      <c r="C1042" s="662" t="s">
        <v>590</v>
      </c>
      <c r="D1042" s="663" t="s">
        <v>3252</v>
      </c>
      <c r="E1042" s="662" t="s">
        <v>602</v>
      </c>
      <c r="F1042" s="663" t="s">
        <v>3256</v>
      </c>
      <c r="G1042" s="662" t="s">
        <v>628</v>
      </c>
      <c r="H1042" s="662" t="s">
        <v>3071</v>
      </c>
      <c r="I1042" s="662" t="s">
        <v>3072</v>
      </c>
      <c r="J1042" s="662" t="s">
        <v>3073</v>
      </c>
      <c r="K1042" s="662" t="s">
        <v>3074</v>
      </c>
      <c r="L1042" s="664">
        <v>111.58</v>
      </c>
      <c r="M1042" s="664">
        <v>12</v>
      </c>
      <c r="N1042" s="665">
        <v>1338.96</v>
      </c>
    </row>
    <row r="1043" spans="1:14" ht="14.4" customHeight="1" x14ac:dyDescent="0.3">
      <c r="A1043" s="660" t="s">
        <v>577</v>
      </c>
      <c r="B1043" s="661" t="s">
        <v>578</v>
      </c>
      <c r="C1043" s="662" t="s">
        <v>590</v>
      </c>
      <c r="D1043" s="663" t="s">
        <v>3252</v>
      </c>
      <c r="E1043" s="662" t="s">
        <v>602</v>
      </c>
      <c r="F1043" s="663" t="s">
        <v>3256</v>
      </c>
      <c r="G1043" s="662" t="s">
        <v>628</v>
      </c>
      <c r="H1043" s="662" t="s">
        <v>1219</v>
      </c>
      <c r="I1043" s="662" t="s">
        <v>1220</v>
      </c>
      <c r="J1043" s="662" t="s">
        <v>1221</v>
      </c>
      <c r="K1043" s="662" t="s">
        <v>1222</v>
      </c>
      <c r="L1043" s="664">
        <v>13.057372876477604</v>
      </c>
      <c r="M1043" s="664">
        <v>430</v>
      </c>
      <c r="N1043" s="665">
        <v>5614.6703368853696</v>
      </c>
    </row>
    <row r="1044" spans="1:14" ht="14.4" customHeight="1" x14ac:dyDescent="0.3">
      <c r="A1044" s="660" t="s">
        <v>577</v>
      </c>
      <c r="B1044" s="661" t="s">
        <v>578</v>
      </c>
      <c r="C1044" s="662" t="s">
        <v>590</v>
      </c>
      <c r="D1044" s="663" t="s">
        <v>3252</v>
      </c>
      <c r="E1044" s="662" t="s">
        <v>602</v>
      </c>
      <c r="F1044" s="663" t="s">
        <v>3256</v>
      </c>
      <c r="G1044" s="662" t="s">
        <v>628</v>
      </c>
      <c r="H1044" s="662" t="s">
        <v>1261</v>
      </c>
      <c r="I1044" s="662" t="s">
        <v>1262</v>
      </c>
      <c r="J1044" s="662" t="s">
        <v>1263</v>
      </c>
      <c r="K1044" s="662" t="s">
        <v>1264</v>
      </c>
      <c r="L1044" s="664">
        <v>632.73731885727204</v>
      </c>
      <c r="M1044" s="664">
        <v>15.231918499999999</v>
      </c>
      <c r="N1044" s="665">
        <v>9637.8032727424797</v>
      </c>
    </row>
    <row r="1045" spans="1:14" ht="14.4" customHeight="1" x14ac:dyDescent="0.3">
      <c r="A1045" s="660" t="s">
        <v>577</v>
      </c>
      <c r="B1045" s="661" t="s">
        <v>578</v>
      </c>
      <c r="C1045" s="662" t="s">
        <v>590</v>
      </c>
      <c r="D1045" s="663" t="s">
        <v>3252</v>
      </c>
      <c r="E1045" s="662" t="s">
        <v>602</v>
      </c>
      <c r="F1045" s="663" t="s">
        <v>3256</v>
      </c>
      <c r="G1045" s="662" t="s">
        <v>628</v>
      </c>
      <c r="H1045" s="662" t="s">
        <v>1265</v>
      </c>
      <c r="I1045" s="662" t="s">
        <v>1266</v>
      </c>
      <c r="J1045" s="662" t="s">
        <v>1267</v>
      </c>
      <c r="K1045" s="662" t="s">
        <v>1268</v>
      </c>
      <c r="L1045" s="664">
        <v>154.30465724299933</v>
      </c>
      <c r="M1045" s="664">
        <v>39.186955300000001</v>
      </c>
      <c r="N1045" s="665">
        <v>6046.7297059632356</v>
      </c>
    </row>
    <row r="1046" spans="1:14" ht="14.4" customHeight="1" x14ac:dyDescent="0.3">
      <c r="A1046" s="660" t="s">
        <v>577</v>
      </c>
      <c r="B1046" s="661" t="s">
        <v>578</v>
      </c>
      <c r="C1046" s="662" t="s">
        <v>590</v>
      </c>
      <c r="D1046" s="663" t="s">
        <v>3252</v>
      </c>
      <c r="E1046" s="662" t="s">
        <v>602</v>
      </c>
      <c r="F1046" s="663" t="s">
        <v>3256</v>
      </c>
      <c r="G1046" s="662" t="s">
        <v>628</v>
      </c>
      <c r="H1046" s="662" t="s">
        <v>1269</v>
      </c>
      <c r="I1046" s="662" t="s">
        <v>1270</v>
      </c>
      <c r="J1046" s="662" t="s">
        <v>1271</v>
      </c>
      <c r="K1046" s="662" t="s">
        <v>1272</v>
      </c>
      <c r="L1046" s="664">
        <v>313.69872584178415</v>
      </c>
      <c r="M1046" s="664">
        <v>109.4576526</v>
      </c>
      <c r="N1046" s="665">
        <v>34336.726154252654</v>
      </c>
    </row>
    <row r="1047" spans="1:14" ht="14.4" customHeight="1" x14ac:dyDescent="0.3">
      <c r="A1047" s="660" t="s">
        <v>577</v>
      </c>
      <c r="B1047" s="661" t="s">
        <v>578</v>
      </c>
      <c r="C1047" s="662" t="s">
        <v>590</v>
      </c>
      <c r="D1047" s="663" t="s">
        <v>3252</v>
      </c>
      <c r="E1047" s="662" t="s">
        <v>602</v>
      </c>
      <c r="F1047" s="663" t="s">
        <v>3256</v>
      </c>
      <c r="G1047" s="662" t="s">
        <v>628</v>
      </c>
      <c r="H1047" s="662" t="s">
        <v>1303</v>
      </c>
      <c r="I1047" s="662" t="s">
        <v>1303</v>
      </c>
      <c r="J1047" s="662" t="s">
        <v>1304</v>
      </c>
      <c r="K1047" s="662" t="s">
        <v>1305</v>
      </c>
      <c r="L1047" s="664">
        <v>10298.709999999999</v>
      </c>
      <c r="M1047" s="664">
        <v>1</v>
      </c>
      <c r="N1047" s="665">
        <v>10298.709999999999</v>
      </c>
    </row>
    <row r="1048" spans="1:14" ht="14.4" customHeight="1" x14ac:dyDescent="0.3">
      <c r="A1048" s="660" t="s">
        <v>577</v>
      </c>
      <c r="B1048" s="661" t="s">
        <v>578</v>
      </c>
      <c r="C1048" s="662" t="s">
        <v>590</v>
      </c>
      <c r="D1048" s="663" t="s">
        <v>3252</v>
      </c>
      <c r="E1048" s="662" t="s">
        <v>602</v>
      </c>
      <c r="F1048" s="663" t="s">
        <v>3256</v>
      </c>
      <c r="G1048" s="662" t="s">
        <v>628</v>
      </c>
      <c r="H1048" s="662" t="s">
        <v>1306</v>
      </c>
      <c r="I1048" s="662" t="s">
        <v>1306</v>
      </c>
      <c r="J1048" s="662" t="s">
        <v>1307</v>
      </c>
      <c r="K1048" s="662" t="s">
        <v>1308</v>
      </c>
      <c r="L1048" s="664">
        <v>599.14872603683909</v>
      </c>
      <c r="M1048" s="664">
        <v>12.786092900000003</v>
      </c>
      <c r="N1048" s="665">
        <v>7660.7712720236759</v>
      </c>
    </row>
    <row r="1049" spans="1:14" ht="14.4" customHeight="1" x14ac:dyDescent="0.3">
      <c r="A1049" s="660" t="s">
        <v>577</v>
      </c>
      <c r="B1049" s="661" t="s">
        <v>578</v>
      </c>
      <c r="C1049" s="662" t="s">
        <v>590</v>
      </c>
      <c r="D1049" s="663" t="s">
        <v>3252</v>
      </c>
      <c r="E1049" s="662" t="s">
        <v>602</v>
      </c>
      <c r="F1049" s="663" t="s">
        <v>3256</v>
      </c>
      <c r="G1049" s="662" t="s">
        <v>628</v>
      </c>
      <c r="H1049" s="662" t="s">
        <v>2525</v>
      </c>
      <c r="I1049" s="662" t="s">
        <v>1310</v>
      </c>
      <c r="J1049" s="662" t="s">
        <v>2526</v>
      </c>
      <c r="K1049" s="662"/>
      <c r="L1049" s="664">
        <v>2.6225724558664059</v>
      </c>
      <c r="M1049" s="664">
        <v>3</v>
      </c>
      <c r="N1049" s="665">
        <v>7.8677173675992176</v>
      </c>
    </row>
    <row r="1050" spans="1:14" ht="14.4" customHeight="1" x14ac:dyDescent="0.3">
      <c r="A1050" s="660" t="s">
        <v>577</v>
      </c>
      <c r="B1050" s="661" t="s">
        <v>578</v>
      </c>
      <c r="C1050" s="662" t="s">
        <v>590</v>
      </c>
      <c r="D1050" s="663" t="s">
        <v>3252</v>
      </c>
      <c r="E1050" s="662" t="s">
        <v>602</v>
      </c>
      <c r="F1050" s="663" t="s">
        <v>3256</v>
      </c>
      <c r="G1050" s="662" t="s">
        <v>628</v>
      </c>
      <c r="H1050" s="662" t="s">
        <v>3075</v>
      </c>
      <c r="I1050" s="662" t="s">
        <v>3076</v>
      </c>
      <c r="J1050" s="662" t="s">
        <v>3077</v>
      </c>
      <c r="K1050" s="662" t="s">
        <v>3078</v>
      </c>
      <c r="L1050" s="664">
        <v>27494.97559740143</v>
      </c>
      <c r="M1050" s="664">
        <v>33</v>
      </c>
      <c r="N1050" s="665">
        <v>907334.19471424713</v>
      </c>
    </row>
    <row r="1051" spans="1:14" ht="14.4" customHeight="1" x14ac:dyDescent="0.3">
      <c r="A1051" s="660" t="s">
        <v>577</v>
      </c>
      <c r="B1051" s="661" t="s">
        <v>578</v>
      </c>
      <c r="C1051" s="662" t="s">
        <v>590</v>
      </c>
      <c r="D1051" s="663" t="s">
        <v>3252</v>
      </c>
      <c r="E1051" s="662" t="s">
        <v>602</v>
      </c>
      <c r="F1051" s="663" t="s">
        <v>3256</v>
      </c>
      <c r="G1051" s="662" t="s">
        <v>628</v>
      </c>
      <c r="H1051" s="662" t="s">
        <v>3079</v>
      </c>
      <c r="I1051" s="662" t="s">
        <v>3080</v>
      </c>
      <c r="J1051" s="662" t="s">
        <v>3081</v>
      </c>
      <c r="K1051" s="662" t="s">
        <v>3082</v>
      </c>
      <c r="L1051" s="664">
        <v>18545.991660645821</v>
      </c>
      <c r="M1051" s="664">
        <v>7</v>
      </c>
      <c r="N1051" s="665">
        <v>129821.94162452074</v>
      </c>
    </row>
    <row r="1052" spans="1:14" ht="14.4" customHeight="1" x14ac:dyDescent="0.3">
      <c r="A1052" s="660" t="s">
        <v>577</v>
      </c>
      <c r="B1052" s="661" t="s">
        <v>578</v>
      </c>
      <c r="C1052" s="662" t="s">
        <v>590</v>
      </c>
      <c r="D1052" s="663" t="s">
        <v>3252</v>
      </c>
      <c r="E1052" s="662" t="s">
        <v>602</v>
      </c>
      <c r="F1052" s="663" t="s">
        <v>3256</v>
      </c>
      <c r="G1052" s="662" t="s">
        <v>628</v>
      </c>
      <c r="H1052" s="662" t="s">
        <v>1393</v>
      </c>
      <c r="I1052" s="662" t="s">
        <v>1394</v>
      </c>
      <c r="J1052" s="662" t="s">
        <v>1395</v>
      </c>
      <c r="K1052" s="662" t="s">
        <v>1396</v>
      </c>
      <c r="L1052" s="664">
        <v>252.44176273741417</v>
      </c>
      <c r="M1052" s="664">
        <v>282.52192709999991</v>
      </c>
      <c r="N1052" s="665">
        <v>71320.333289095201</v>
      </c>
    </row>
    <row r="1053" spans="1:14" ht="14.4" customHeight="1" x14ac:dyDescent="0.3">
      <c r="A1053" s="660" t="s">
        <v>577</v>
      </c>
      <c r="B1053" s="661" t="s">
        <v>578</v>
      </c>
      <c r="C1053" s="662" t="s">
        <v>590</v>
      </c>
      <c r="D1053" s="663" t="s">
        <v>3252</v>
      </c>
      <c r="E1053" s="662" t="s">
        <v>602</v>
      </c>
      <c r="F1053" s="663" t="s">
        <v>3256</v>
      </c>
      <c r="G1053" s="662" t="s">
        <v>628</v>
      </c>
      <c r="H1053" s="662" t="s">
        <v>1397</v>
      </c>
      <c r="I1053" s="662" t="s">
        <v>1398</v>
      </c>
      <c r="J1053" s="662" t="s">
        <v>1395</v>
      </c>
      <c r="K1053" s="662" t="s">
        <v>1399</v>
      </c>
      <c r="L1053" s="664">
        <v>1086.0550575528707</v>
      </c>
      <c r="M1053" s="664">
        <v>308.04977520000006</v>
      </c>
      <c r="N1053" s="665">
        <v>334559.01633398497</v>
      </c>
    </row>
    <row r="1054" spans="1:14" ht="14.4" customHeight="1" x14ac:dyDescent="0.3">
      <c r="A1054" s="660" t="s">
        <v>577</v>
      </c>
      <c r="B1054" s="661" t="s">
        <v>578</v>
      </c>
      <c r="C1054" s="662" t="s">
        <v>590</v>
      </c>
      <c r="D1054" s="663" t="s">
        <v>3252</v>
      </c>
      <c r="E1054" s="662" t="s">
        <v>602</v>
      </c>
      <c r="F1054" s="663" t="s">
        <v>3256</v>
      </c>
      <c r="G1054" s="662" t="s">
        <v>628</v>
      </c>
      <c r="H1054" s="662" t="s">
        <v>1418</v>
      </c>
      <c r="I1054" s="662" t="s">
        <v>1419</v>
      </c>
      <c r="J1054" s="662" t="s">
        <v>1420</v>
      </c>
      <c r="K1054" s="662" t="s">
        <v>1421</v>
      </c>
      <c r="L1054" s="664">
        <v>111.34998010385327</v>
      </c>
      <c r="M1054" s="664">
        <v>169.83280569999999</v>
      </c>
      <c r="N1054" s="665">
        <v>18910.879535676577</v>
      </c>
    </row>
    <row r="1055" spans="1:14" ht="14.4" customHeight="1" x14ac:dyDescent="0.3">
      <c r="A1055" s="660" t="s">
        <v>577</v>
      </c>
      <c r="B1055" s="661" t="s">
        <v>578</v>
      </c>
      <c r="C1055" s="662" t="s">
        <v>590</v>
      </c>
      <c r="D1055" s="663" t="s">
        <v>3252</v>
      </c>
      <c r="E1055" s="662" t="s">
        <v>602</v>
      </c>
      <c r="F1055" s="663" t="s">
        <v>3256</v>
      </c>
      <c r="G1055" s="662" t="s">
        <v>628</v>
      </c>
      <c r="H1055" s="662" t="s">
        <v>2570</v>
      </c>
      <c r="I1055" s="662" t="s">
        <v>2571</v>
      </c>
      <c r="J1055" s="662" t="s">
        <v>2572</v>
      </c>
      <c r="K1055" s="662" t="s">
        <v>2573</v>
      </c>
      <c r="L1055" s="664">
        <v>99.994153431321436</v>
      </c>
      <c r="M1055" s="664">
        <v>37.090277499999999</v>
      </c>
      <c r="N1055" s="665">
        <v>3708.8108991452891</v>
      </c>
    </row>
    <row r="1056" spans="1:14" ht="14.4" customHeight="1" x14ac:dyDescent="0.3">
      <c r="A1056" s="660" t="s">
        <v>577</v>
      </c>
      <c r="B1056" s="661" t="s">
        <v>578</v>
      </c>
      <c r="C1056" s="662" t="s">
        <v>590</v>
      </c>
      <c r="D1056" s="663" t="s">
        <v>3252</v>
      </c>
      <c r="E1056" s="662" t="s">
        <v>602</v>
      </c>
      <c r="F1056" s="663" t="s">
        <v>3256</v>
      </c>
      <c r="G1056" s="662" t="s">
        <v>628</v>
      </c>
      <c r="H1056" s="662" t="s">
        <v>3083</v>
      </c>
      <c r="I1056" s="662" t="s">
        <v>3084</v>
      </c>
      <c r="J1056" s="662" t="s">
        <v>2585</v>
      </c>
      <c r="K1056" s="662" t="s">
        <v>675</v>
      </c>
      <c r="L1056" s="664">
        <v>5008.6566471621572</v>
      </c>
      <c r="M1056" s="664">
        <v>5.3253000000000004</v>
      </c>
      <c r="N1056" s="665">
        <v>26672.599243132638</v>
      </c>
    </row>
    <row r="1057" spans="1:14" ht="14.4" customHeight="1" x14ac:dyDescent="0.3">
      <c r="A1057" s="660" t="s">
        <v>577</v>
      </c>
      <c r="B1057" s="661" t="s">
        <v>578</v>
      </c>
      <c r="C1057" s="662" t="s">
        <v>590</v>
      </c>
      <c r="D1057" s="663" t="s">
        <v>3252</v>
      </c>
      <c r="E1057" s="662" t="s">
        <v>602</v>
      </c>
      <c r="F1057" s="663" t="s">
        <v>3256</v>
      </c>
      <c r="G1057" s="662" t="s">
        <v>628</v>
      </c>
      <c r="H1057" s="662" t="s">
        <v>3085</v>
      </c>
      <c r="I1057" s="662" t="s">
        <v>3085</v>
      </c>
      <c r="J1057" s="662" t="s">
        <v>3086</v>
      </c>
      <c r="K1057" s="662" t="s">
        <v>3087</v>
      </c>
      <c r="L1057" s="664">
        <v>7747.0797619047626</v>
      </c>
      <c r="M1057" s="664">
        <v>42</v>
      </c>
      <c r="N1057" s="665">
        <v>325377.35000000003</v>
      </c>
    </row>
    <row r="1058" spans="1:14" ht="14.4" customHeight="1" x14ac:dyDescent="0.3">
      <c r="A1058" s="660" t="s">
        <v>577</v>
      </c>
      <c r="B1058" s="661" t="s">
        <v>578</v>
      </c>
      <c r="C1058" s="662" t="s">
        <v>590</v>
      </c>
      <c r="D1058" s="663" t="s">
        <v>3252</v>
      </c>
      <c r="E1058" s="662" t="s">
        <v>602</v>
      </c>
      <c r="F1058" s="663" t="s">
        <v>3256</v>
      </c>
      <c r="G1058" s="662" t="s">
        <v>628</v>
      </c>
      <c r="H1058" s="662" t="s">
        <v>3088</v>
      </c>
      <c r="I1058" s="662" t="s">
        <v>3089</v>
      </c>
      <c r="J1058" s="662" t="s">
        <v>3090</v>
      </c>
      <c r="K1058" s="662" t="s">
        <v>3091</v>
      </c>
      <c r="L1058" s="664">
        <v>3275.8825442475209</v>
      </c>
      <c r="M1058" s="664">
        <v>10</v>
      </c>
      <c r="N1058" s="665">
        <v>32758.825442475209</v>
      </c>
    </row>
    <row r="1059" spans="1:14" ht="14.4" customHeight="1" x14ac:dyDescent="0.3">
      <c r="A1059" s="660" t="s">
        <v>577</v>
      </c>
      <c r="B1059" s="661" t="s">
        <v>578</v>
      </c>
      <c r="C1059" s="662" t="s">
        <v>590</v>
      </c>
      <c r="D1059" s="663" t="s">
        <v>3252</v>
      </c>
      <c r="E1059" s="662" t="s">
        <v>602</v>
      </c>
      <c r="F1059" s="663" t="s">
        <v>3256</v>
      </c>
      <c r="G1059" s="662" t="s">
        <v>628</v>
      </c>
      <c r="H1059" s="662" t="s">
        <v>1433</v>
      </c>
      <c r="I1059" s="662" t="s">
        <v>1434</v>
      </c>
      <c r="J1059" s="662" t="s">
        <v>1435</v>
      </c>
      <c r="K1059" s="662" t="s">
        <v>1436</v>
      </c>
      <c r="L1059" s="664">
        <v>79.141700631406479</v>
      </c>
      <c r="M1059" s="664">
        <v>325.83734809999999</v>
      </c>
      <c r="N1059" s="665">
        <v>25787.321857861582</v>
      </c>
    </row>
    <row r="1060" spans="1:14" ht="14.4" customHeight="1" x14ac:dyDescent="0.3">
      <c r="A1060" s="660" t="s">
        <v>577</v>
      </c>
      <c r="B1060" s="661" t="s">
        <v>578</v>
      </c>
      <c r="C1060" s="662" t="s">
        <v>590</v>
      </c>
      <c r="D1060" s="663" t="s">
        <v>3252</v>
      </c>
      <c r="E1060" s="662" t="s">
        <v>602</v>
      </c>
      <c r="F1060" s="663" t="s">
        <v>3256</v>
      </c>
      <c r="G1060" s="662" t="s">
        <v>628</v>
      </c>
      <c r="H1060" s="662" t="s">
        <v>1437</v>
      </c>
      <c r="I1060" s="662" t="s">
        <v>1437</v>
      </c>
      <c r="J1060" s="662" t="s">
        <v>1438</v>
      </c>
      <c r="K1060" s="662" t="s">
        <v>1439</v>
      </c>
      <c r="L1060" s="664">
        <v>690.26449999999988</v>
      </c>
      <c r="M1060" s="664">
        <v>1.6</v>
      </c>
      <c r="N1060" s="665">
        <v>1104.4232</v>
      </c>
    </row>
    <row r="1061" spans="1:14" ht="14.4" customHeight="1" x14ac:dyDescent="0.3">
      <c r="A1061" s="660" t="s">
        <v>577</v>
      </c>
      <c r="B1061" s="661" t="s">
        <v>578</v>
      </c>
      <c r="C1061" s="662" t="s">
        <v>590</v>
      </c>
      <c r="D1061" s="663" t="s">
        <v>3252</v>
      </c>
      <c r="E1061" s="662" t="s">
        <v>602</v>
      </c>
      <c r="F1061" s="663" t="s">
        <v>3256</v>
      </c>
      <c r="G1061" s="662" t="s">
        <v>628</v>
      </c>
      <c r="H1061" s="662" t="s">
        <v>1440</v>
      </c>
      <c r="I1061" s="662" t="s">
        <v>1440</v>
      </c>
      <c r="J1061" s="662" t="s">
        <v>1441</v>
      </c>
      <c r="K1061" s="662" t="s">
        <v>1442</v>
      </c>
      <c r="L1061" s="664">
        <v>244.37430888770993</v>
      </c>
      <c r="M1061" s="664">
        <v>28.364001999999996</v>
      </c>
      <c r="N1061" s="665">
        <v>6931.4333860396209</v>
      </c>
    </row>
    <row r="1062" spans="1:14" ht="14.4" customHeight="1" x14ac:dyDescent="0.3">
      <c r="A1062" s="660" t="s">
        <v>577</v>
      </c>
      <c r="B1062" s="661" t="s">
        <v>578</v>
      </c>
      <c r="C1062" s="662" t="s">
        <v>590</v>
      </c>
      <c r="D1062" s="663" t="s">
        <v>3252</v>
      </c>
      <c r="E1062" s="662" t="s">
        <v>602</v>
      </c>
      <c r="F1062" s="663" t="s">
        <v>3256</v>
      </c>
      <c r="G1062" s="662" t="s">
        <v>628</v>
      </c>
      <c r="H1062" s="662" t="s">
        <v>2583</v>
      </c>
      <c r="I1062" s="662" t="s">
        <v>2584</v>
      </c>
      <c r="J1062" s="662" t="s">
        <v>2585</v>
      </c>
      <c r="K1062" s="662" t="s">
        <v>2586</v>
      </c>
      <c r="L1062" s="664">
        <v>27601.059918410192</v>
      </c>
      <c r="M1062" s="664">
        <v>1.1114000000000002</v>
      </c>
      <c r="N1062" s="665">
        <v>30675.817993321092</v>
      </c>
    </row>
    <row r="1063" spans="1:14" ht="14.4" customHeight="1" x14ac:dyDescent="0.3">
      <c r="A1063" s="660" t="s">
        <v>577</v>
      </c>
      <c r="B1063" s="661" t="s">
        <v>578</v>
      </c>
      <c r="C1063" s="662" t="s">
        <v>590</v>
      </c>
      <c r="D1063" s="663" t="s">
        <v>3252</v>
      </c>
      <c r="E1063" s="662" t="s">
        <v>602</v>
      </c>
      <c r="F1063" s="663" t="s">
        <v>3256</v>
      </c>
      <c r="G1063" s="662" t="s">
        <v>628</v>
      </c>
      <c r="H1063" s="662" t="s">
        <v>1445</v>
      </c>
      <c r="I1063" s="662" t="s">
        <v>1446</v>
      </c>
      <c r="J1063" s="662" t="s">
        <v>1435</v>
      </c>
      <c r="K1063" s="662" t="s">
        <v>1447</v>
      </c>
      <c r="L1063" s="664">
        <v>420.20555159352824</v>
      </c>
      <c r="M1063" s="664">
        <v>112</v>
      </c>
      <c r="N1063" s="665">
        <v>47063.021778475166</v>
      </c>
    </row>
    <row r="1064" spans="1:14" ht="14.4" customHeight="1" x14ac:dyDescent="0.3">
      <c r="A1064" s="660" t="s">
        <v>577</v>
      </c>
      <c r="B1064" s="661" t="s">
        <v>578</v>
      </c>
      <c r="C1064" s="662" t="s">
        <v>590</v>
      </c>
      <c r="D1064" s="663" t="s">
        <v>3252</v>
      </c>
      <c r="E1064" s="662" t="s">
        <v>602</v>
      </c>
      <c r="F1064" s="663" t="s">
        <v>3256</v>
      </c>
      <c r="G1064" s="662" t="s">
        <v>628</v>
      </c>
      <c r="H1064" s="662" t="s">
        <v>1452</v>
      </c>
      <c r="I1064" s="662" t="s">
        <v>1452</v>
      </c>
      <c r="J1064" s="662" t="s">
        <v>1453</v>
      </c>
      <c r="K1064" s="662" t="s">
        <v>1454</v>
      </c>
      <c r="L1064" s="664">
        <v>79.413793103448285</v>
      </c>
      <c r="M1064" s="664">
        <v>5.8</v>
      </c>
      <c r="N1064" s="665">
        <v>460.6</v>
      </c>
    </row>
    <row r="1065" spans="1:14" ht="14.4" customHeight="1" x14ac:dyDescent="0.3">
      <c r="A1065" s="660" t="s">
        <v>577</v>
      </c>
      <c r="B1065" s="661" t="s">
        <v>578</v>
      </c>
      <c r="C1065" s="662" t="s">
        <v>590</v>
      </c>
      <c r="D1065" s="663" t="s">
        <v>3252</v>
      </c>
      <c r="E1065" s="662" t="s">
        <v>602</v>
      </c>
      <c r="F1065" s="663" t="s">
        <v>3256</v>
      </c>
      <c r="G1065" s="662" t="s">
        <v>628</v>
      </c>
      <c r="H1065" s="662" t="s">
        <v>1455</v>
      </c>
      <c r="I1065" s="662" t="s">
        <v>1455</v>
      </c>
      <c r="J1065" s="662" t="s">
        <v>1453</v>
      </c>
      <c r="K1065" s="662" t="s">
        <v>1456</v>
      </c>
      <c r="L1065" s="664">
        <v>319.41660544898258</v>
      </c>
      <c r="M1065" s="664">
        <v>208.93899999999999</v>
      </c>
      <c r="N1065" s="665">
        <v>66738.586125904971</v>
      </c>
    </row>
    <row r="1066" spans="1:14" ht="14.4" customHeight="1" x14ac:dyDescent="0.3">
      <c r="A1066" s="660" t="s">
        <v>577</v>
      </c>
      <c r="B1066" s="661" t="s">
        <v>578</v>
      </c>
      <c r="C1066" s="662" t="s">
        <v>590</v>
      </c>
      <c r="D1066" s="663" t="s">
        <v>3252</v>
      </c>
      <c r="E1066" s="662" t="s">
        <v>602</v>
      </c>
      <c r="F1066" s="663" t="s">
        <v>3256</v>
      </c>
      <c r="G1066" s="662" t="s">
        <v>628</v>
      </c>
      <c r="H1066" s="662" t="s">
        <v>1457</v>
      </c>
      <c r="I1066" s="662" t="s">
        <v>1458</v>
      </c>
      <c r="J1066" s="662" t="s">
        <v>1435</v>
      </c>
      <c r="K1066" s="662" t="s">
        <v>1459</v>
      </c>
      <c r="L1066" s="664">
        <v>845.35359108904572</v>
      </c>
      <c r="M1066" s="664">
        <v>77.422475399999996</v>
      </c>
      <c r="N1066" s="665">
        <v>65449.367610393296</v>
      </c>
    </row>
    <row r="1067" spans="1:14" ht="14.4" customHeight="1" x14ac:dyDescent="0.3">
      <c r="A1067" s="660" t="s">
        <v>577</v>
      </c>
      <c r="B1067" s="661" t="s">
        <v>578</v>
      </c>
      <c r="C1067" s="662" t="s">
        <v>590</v>
      </c>
      <c r="D1067" s="663" t="s">
        <v>3252</v>
      </c>
      <c r="E1067" s="662" t="s">
        <v>602</v>
      </c>
      <c r="F1067" s="663" t="s">
        <v>3256</v>
      </c>
      <c r="G1067" s="662" t="s">
        <v>628</v>
      </c>
      <c r="H1067" s="662" t="s">
        <v>1467</v>
      </c>
      <c r="I1067" s="662" t="s">
        <v>1467</v>
      </c>
      <c r="J1067" s="662" t="s">
        <v>1468</v>
      </c>
      <c r="K1067" s="662" t="s">
        <v>1469</v>
      </c>
      <c r="L1067" s="664">
        <v>119.28058561739581</v>
      </c>
      <c r="M1067" s="664">
        <v>72.645565600000012</v>
      </c>
      <c r="N1067" s="665">
        <v>8665.2056072749456</v>
      </c>
    </row>
    <row r="1068" spans="1:14" ht="14.4" customHeight="1" x14ac:dyDescent="0.3">
      <c r="A1068" s="660" t="s">
        <v>577</v>
      </c>
      <c r="B1068" s="661" t="s">
        <v>578</v>
      </c>
      <c r="C1068" s="662" t="s">
        <v>590</v>
      </c>
      <c r="D1068" s="663" t="s">
        <v>3252</v>
      </c>
      <c r="E1068" s="662" t="s">
        <v>602</v>
      </c>
      <c r="F1068" s="663" t="s">
        <v>3256</v>
      </c>
      <c r="G1068" s="662" t="s">
        <v>628</v>
      </c>
      <c r="H1068" s="662" t="s">
        <v>1470</v>
      </c>
      <c r="I1068" s="662" t="s">
        <v>1471</v>
      </c>
      <c r="J1068" s="662" t="s">
        <v>1472</v>
      </c>
      <c r="K1068" s="662" t="s">
        <v>1473</v>
      </c>
      <c r="L1068" s="664">
        <v>22411.227272727272</v>
      </c>
      <c r="M1068" s="664">
        <v>33</v>
      </c>
      <c r="N1068" s="665">
        <v>739570.5</v>
      </c>
    </row>
    <row r="1069" spans="1:14" ht="14.4" customHeight="1" x14ac:dyDescent="0.3">
      <c r="A1069" s="660" t="s">
        <v>577</v>
      </c>
      <c r="B1069" s="661" t="s">
        <v>578</v>
      </c>
      <c r="C1069" s="662" t="s">
        <v>590</v>
      </c>
      <c r="D1069" s="663" t="s">
        <v>3252</v>
      </c>
      <c r="E1069" s="662" t="s">
        <v>602</v>
      </c>
      <c r="F1069" s="663" t="s">
        <v>3256</v>
      </c>
      <c r="G1069" s="662" t="s">
        <v>628</v>
      </c>
      <c r="H1069" s="662" t="s">
        <v>1474</v>
      </c>
      <c r="I1069" s="662" t="s">
        <v>1475</v>
      </c>
      <c r="J1069" s="662" t="s">
        <v>1476</v>
      </c>
      <c r="K1069" s="662" t="s">
        <v>1477</v>
      </c>
      <c r="L1069" s="664">
        <v>1436.13744021006</v>
      </c>
      <c r="M1069" s="664">
        <v>3</v>
      </c>
      <c r="N1069" s="665">
        <v>4308.4123206301801</v>
      </c>
    </row>
    <row r="1070" spans="1:14" ht="14.4" customHeight="1" x14ac:dyDescent="0.3">
      <c r="A1070" s="660" t="s">
        <v>577</v>
      </c>
      <c r="B1070" s="661" t="s">
        <v>578</v>
      </c>
      <c r="C1070" s="662" t="s">
        <v>590</v>
      </c>
      <c r="D1070" s="663" t="s">
        <v>3252</v>
      </c>
      <c r="E1070" s="662" t="s">
        <v>602</v>
      </c>
      <c r="F1070" s="663" t="s">
        <v>3256</v>
      </c>
      <c r="G1070" s="662" t="s">
        <v>628</v>
      </c>
      <c r="H1070" s="662" t="s">
        <v>1482</v>
      </c>
      <c r="I1070" s="662" t="s">
        <v>1482</v>
      </c>
      <c r="J1070" s="662" t="s">
        <v>1483</v>
      </c>
      <c r="K1070" s="662" t="s">
        <v>1484</v>
      </c>
      <c r="L1070" s="664">
        <v>248.60044890176155</v>
      </c>
      <c r="M1070" s="664">
        <v>16.658329300000002</v>
      </c>
      <c r="N1070" s="665">
        <v>4141.2681419333676</v>
      </c>
    </row>
    <row r="1071" spans="1:14" ht="14.4" customHeight="1" x14ac:dyDescent="0.3">
      <c r="A1071" s="660" t="s">
        <v>577</v>
      </c>
      <c r="B1071" s="661" t="s">
        <v>578</v>
      </c>
      <c r="C1071" s="662" t="s">
        <v>590</v>
      </c>
      <c r="D1071" s="663" t="s">
        <v>3252</v>
      </c>
      <c r="E1071" s="662" t="s">
        <v>602</v>
      </c>
      <c r="F1071" s="663" t="s">
        <v>3256</v>
      </c>
      <c r="G1071" s="662" t="s">
        <v>628</v>
      </c>
      <c r="H1071" s="662" t="s">
        <v>2621</v>
      </c>
      <c r="I1071" s="662" t="s">
        <v>2622</v>
      </c>
      <c r="J1071" s="662" t="s">
        <v>2623</v>
      </c>
      <c r="K1071" s="662" t="s">
        <v>2624</v>
      </c>
      <c r="L1071" s="664">
        <v>1929.4182772415711</v>
      </c>
      <c r="M1071" s="664">
        <v>297</v>
      </c>
      <c r="N1071" s="665">
        <v>573037.2283407466</v>
      </c>
    </row>
    <row r="1072" spans="1:14" ht="14.4" customHeight="1" x14ac:dyDescent="0.3">
      <c r="A1072" s="660" t="s">
        <v>577</v>
      </c>
      <c r="B1072" s="661" t="s">
        <v>578</v>
      </c>
      <c r="C1072" s="662" t="s">
        <v>590</v>
      </c>
      <c r="D1072" s="663" t="s">
        <v>3252</v>
      </c>
      <c r="E1072" s="662" t="s">
        <v>602</v>
      </c>
      <c r="F1072" s="663" t="s">
        <v>3256</v>
      </c>
      <c r="G1072" s="662" t="s">
        <v>628</v>
      </c>
      <c r="H1072" s="662" t="s">
        <v>1489</v>
      </c>
      <c r="I1072" s="662" t="s">
        <v>1490</v>
      </c>
      <c r="J1072" s="662" t="s">
        <v>636</v>
      </c>
      <c r="K1072" s="662" t="s">
        <v>1491</v>
      </c>
      <c r="L1072" s="664">
        <v>29.847634517915033</v>
      </c>
      <c r="M1072" s="664">
        <v>13</v>
      </c>
      <c r="N1072" s="665">
        <v>388.01924873289545</v>
      </c>
    </row>
    <row r="1073" spans="1:14" ht="14.4" customHeight="1" x14ac:dyDescent="0.3">
      <c r="A1073" s="660" t="s">
        <v>577</v>
      </c>
      <c r="B1073" s="661" t="s">
        <v>578</v>
      </c>
      <c r="C1073" s="662" t="s">
        <v>590</v>
      </c>
      <c r="D1073" s="663" t="s">
        <v>3252</v>
      </c>
      <c r="E1073" s="662" t="s">
        <v>602</v>
      </c>
      <c r="F1073" s="663" t="s">
        <v>3256</v>
      </c>
      <c r="G1073" s="662" t="s">
        <v>628</v>
      </c>
      <c r="H1073" s="662" t="s">
        <v>2629</v>
      </c>
      <c r="I1073" s="662" t="s">
        <v>2629</v>
      </c>
      <c r="J1073" s="662" t="s">
        <v>2630</v>
      </c>
      <c r="K1073" s="662" t="s">
        <v>1302</v>
      </c>
      <c r="L1073" s="664">
        <v>991.69965121622863</v>
      </c>
      <c r="M1073" s="664">
        <v>50</v>
      </c>
      <c r="N1073" s="665">
        <v>49584.982560811433</v>
      </c>
    </row>
    <row r="1074" spans="1:14" ht="14.4" customHeight="1" x14ac:dyDescent="0.3">
      <c r="A1074" s="660" t="s">
        <v>577</v>
      </c>
      <c r="B1074" s="661" t="s">
        <v>578</v>
      </c>
      <c r="C1074" s="662" t="s">
        <v>590</v>
      </c>
      <c r="D1074" s="663" t="s">
        <v>3252</v>
      </c>
      <c r="E1074" s="662" t="s">
        <v>602</v>
      </c>
      <c r="F1074" s="663" t="s">
        <v>3256</v>
      </c>
      <c r="G1074" s="662" t="s">
        <v>628</v>
      </c>
      <c r="H1074" s="662" t="s">
        <v>1499</v>
      </c>
      <c r="I1074" s="662" t="s">
        <v>1500</v>
      </c>
      <c r="J1074" s="662" t="s">
        <v>1501</v>
      </c>
      <c r="K1074" s="662" t="s">
        <v>1502</v>
      </c>
      <c r="L1074" s="664">
        <v>190.54348370211878</v>
      </c>
      <c r="M1074" s="664">
        <v>248.65294519999995</v>
      </c>
      <c r="N1074" s="665">
        <v>47379.198411200021</v>
      </c>
    </row>
    <row r="1075" spans="1:14" ht="14.4" customHeight="1" x14ac:dyDescent="0.3">
      <c r="A1075" s="660" t="s">
        <v>577</v>
      </c>
      <c r="B1075" s="661" t="s">
        <v>578</v>
      </c>
      <c r="C1075" s="662" t="s">
        <v>590</v>
      </c>
      <c r="D1075" s="663" t="s">
        <v>3252</v>
      </c>
      <c r="E1075" s="662" t="s">
        <v>602</v>
      </c>
      <c r="F1075" s="663" t="s">
        <v>3256</v>
      </c>
      <c r="G1075" s="662" t="s">
        <v>628</v>
      </c>
      <c r="H1075" s="662" t="s">
        <v>1507</v>
      </c>
      <c r="I1075" s="662" t="s">
        <v>1310</v>
      </c>
      <c r="J1075" s="662" t="s">
        <v>1508</v>
      </c>
      <c r="K1075" s="662" t="s">
        <v>1509</v>
      </c>
      <c r="L1075" s="664">
        <v>32.633186684873415</v>
      </c>
      <c r="M1075" s="664">
        <v>6</v>
      </c>
      <c r="N1075" s="665">
        <v>195.7991201092405</v>
      </c>
    </row>
    <row r="1076" spans="1:14" ht="14.4" customHeight="1" x14ac:dyDescent="0.3">
      <c r="A1076" s="660" t="s">
        <v>577</v>
      </c>
      <c r="B1076" s="661" t="s">
        <v>578</v>
      </c>
      <c r="C1076" s="662" t="s">
        <v>590</v>
      </c>
      <c r="D1076" s="663" t="s">
        <v>3252</v>
      </c>
      <c r="E1076" s="662" t="s">
        <v>602</v>
      </c>
      <c r="F1076" s="663" t="s">
        <v>3256</v>
      </c>
      <c r="G1076" s="662" t="s">
        <v>628</v>
      </c>
      <c r="H1076" s="662" t="s">
        <v>2635</v>
      </c>
      <c r="I1076" s="662" t="s">
        <v>2636</v>
      </c>
      <c r="J1076" s="662" t="s">
        <v>2637</v>
      </c>
      <c r="K1076" s="662" t="s">
        <v>2638</v>
      </c>
      <c r="L1076" s="664">
        <v>9712.487882451529</v>
      </c>
      <c r="M1076" s="664">
        <v>186</v>
      </c>
      <c r="N1076" s="665">
        <v>1806522.7461359845</v>
      </c>
    </row>
    <row r="1077" spans="1:14" ht="14.4" customHeight="1" x14ac:dyDescent="0.3">
      <c r="A1077" s="660" t="s">
        <v>577</v>
      </c>
      <c r="B1077" s="661" t="s">
        <v>578</v>
      </c>
      <c r="C1077" s="662" t="s">
        <v>590</v>
      </c>
      <c r="D1077" s="663" t="s">
        <v>3252</v>
      </c>
      <c r="E1077" s="662" t="s">
        <v>602</v>
      </c>
      <c r="F1077" s="663" t="s">
        <v>3256</v>
      </c>
      <c r="G1077" s="662" t="s">
        <v>628</v>
      </c>
      <c r="H1077" s="662" t="s">
        <v>2645</v>
      </c>
      <c r="I1077" s="662" t="s">
        <v>2645</v>
      </c>
      <c r="J1077" s="662" t="s">
        <v>2646</v>
      </c>
      <c r="K1077" s="662" t="s">
        <v>2647</v>
      </c>
      <c r="L1077" s="664">
        <v>448.26963934172767</v>
      </c>
      <c r="M1077" s="664">
        <v>4</v>
      </c>
      <c r="N1077" s="665">
        <v>1793.0785573669107</v>
      </c>
    </row>
    <row r="1078" spans="1:14" ht="14.4" customHeight="1" x14ac:dyDescent="0.3">
      <c r="A1078" s="660" t="s">
        <v>577</v>
      </c>
      <c r="B1078" s="661" t="s">
        <v>578</v>
      </c>
      <c r="C1078" s="662" t="s">
        <v>590</v>
      </c>
      <c r="D1078" s="663" t="s">
        <v>3252</v>
      </c>
      <c r="E1078" s="662" t="s">
        <v>602</v>
      </c>
      <c r="F1078" s="663" t="s">
        <v>3256</v>
      </c>
      <c r="G1078" s="662" t="s">
        <v>628</v>
      </c>
      <c r="H1078" s="662" t="s">
        <v>2648</v>
      </c>
      <c r="I1078" s="662" t="s">
        <v>2649</v>
      </c>
      <c r="J1078" s="662" t="s">
        <v>2650</v>
      </c>
      <c r="K1078" s="662" t="s">
        <v>2651</v>
      </c>
      <c r="L1078" s="664">
        <v>627.38077942307189</v>
      </c>
      <c r="M1078" s="664">
        <v>26.270792000000004</v>
      </c>
      <c r="N1078" s="665">
        <v>16481.789961021404</v>
      </c>
    </row>
    <row r="1079" spans="1:14" ht="14.4" customHeight="1" x14ac:dyDescent="0.3">
      <c r="A1079" s="660" t="s">
        <v>577</v>
      </c>
      <c r="B1079" s="661" t="s">
        <v>578</v>
      </c>
      <c r="C1079" s="662" t="s">
        <v>590</v>
      </c>
      <c r="D1079" s="663" t="s">
        <v>3252</v>
      </c>
      <c r="E1079" s="662" t="s">
        <v>602</v>
      </c>
      <c r="F1079" s="663" t="s">
        <v>3256</v>
      </c>
      <c r="G1079" s="662" t="s">
        <v>628</v>
      </c>
      <c r="H1079" s="662" t="s">
        <v>3092</v>
      </c>
      <c r="I1079" s="662" t="s">
        <v>3093</v>
      </c>
      <c r="J1079" s="662" t="s">
        <v>3094</v>
      </c>
      <c r="K1079" s="662" t="s">
        <v>3095</v>
      </c>
      <c r="L1079" s="664">
        <v>6794.3969807747344</v>
      </c>
      <c r="M1079" s="664">
        <v>26</v>
      </c>
      <c r="N1079" s="665">
        <v>176654.32150014309</v>
      </c>
    </row>
    <row r="1080" spans="1:14" ht="14.4" customHeight="1" x14ac:dyDescent="0.3">
      <c r="A1080" s="660" t="s">
        <v>577</v>
      </c>
      <c r="B1080" s="661" t="s">
        <v>578</v>
      </c>
      <c r="C1080" s="662" t="s">
        <v>590</v>
      </c>
      <c r="D1080" s="663" t="s">
        <v>3252</v>
      </c>
      <c r="E1080" s="662" t="s">
        <v>602</v>
      </c>
      <c r="F1080" s="663" t="s">
        <v>3256</v>
      </c>
      <c r="G1080" s="662" t="s">
        <v>628</v>
      </c>
      <c r="H1080" s="662" t="s">
        <v>2654</v>
      </c>
      <c r="I1080" s="662" t="s">
        <v>2655</v>
      </c>
      <c r="J1080" s="662" t="s">
        <v>2656</v>
      </c>
      <c r="K1080" s="662" t="s">
        <v>2657</v>
      </c>
      <c r="L1080" s="664">
        <v>1.0999999331811423</v>
      </c>
      <c r="M1080" s="664">
        <v>3</v>
      </c>
      <c r="N1080" s="665">
        <v>3.2999997995434267</v>
      </c>
    </row>
    <row r="1081" spans="1:14" ht="14.4" customHeight="1" x14ac:dyDescent="0.3">
      <c r="A1081" s="660" t="s">
        <v>577</v>
      </c>
      <c r="B1081" s="661" t="s">
        <v>578</v>
      </c>
      <c r="C1081" s="662" t="s">
        <v>590</v>
      </c>
      <c r="D1081" s="663" t="s">
        <v>3252</v>
      </c>
      <c r="E1081" s="662" t="s">
        <v>602</v>
      </c>
      <c r="F1081" s="663" t="s">
        <v>3256</v>
      </c>
      <c r="G1081" s="662" t="s">
        <v>628</v>
      </c>
      <c r="H1081" s="662" t="s">
        <v>3096</v>
      </c>
      <c r="I1081" s="662" t="s">
        <v>3097</v>
      </c>
      <c r="J1081" s="662" t="s">
        <v>3098</v>
      </c>
      <c r="K1081" s="662" t="s">
        <v>3099</v>
      </c>
      <c r="L1081" s="664">
        <v>3276.1999999999994</v>
      </c>
      <c r="M1081" s="664">
        <v>3</v>
      </c>
      <c r="N1081" s="665">
        <v>9828.5999999999985</v>
      </c>
    </row>
    <row r="1082" spans="1:14" ht="14.4" customHeight="1" x14ac:dyDescent="0.3">
      <c r="A1082" s="660" t="s">
        <v>577</v>
      </c>
      <c r="B1082" s="661" t="s">
        <v>578</v>
      </c>
      <c r="C1082" s="662" t="s">
        <v>590</v>
      </c>
      <c r="D1082" s="663" t="s">
        <v>3252</v>
      </c>
      <c r="E1082" s="662" t="s">
        <v>602</v>
      </c>
      <c r="F1082" s="663" t="s">
        <v>3256</v>
      </c>
      <c r="G1082" s="662" t="s">
        <v>628</v>
      </c>
      <c r="H1082" s="662" t="s">
        <v>1559</v>
      </c>
      <c r="I1082" s="662" t="s">
        <v>1559</v>
      </c>
      <c r="J1082" s="662" t="s">
        <v>1560</v>
      </c>
      <c r="K1082" s="662" t="s">
        <v>1561</v>
      </c>
      <c r="L1082" s="664">
        <v>96.1</v>
      </c>
      <c r="M1082" s="664">
        <v>1</v>
      </c>
      <c r="N1082" s="665">
        <v>96.1</v>
      </c>
    </row>
    <row r="1083" spans="1:14" ht="14.4" customHeight="1" x14ac:dyDescent="0.3">
      <c r="A1083" s="660" t="s">
        <v>577</v>
      </c>
      <c r="B1083" s="661" t="s">
        <v>578</v>
      </c>
      <c r="C1083" s="662" t="s">
        <v>590</v>
      </c>
      <c r="D1083" s="663" t="s">
        <v>3252</v>
      </c>
      <c r="E1083" s="662" t="s">
        <v>602</v>
      </c>
      <c r="F1083" s="663" t="s">
        <v>3256</v>
      </c>
      <c r="G1083" s="662" t="s">
        <v>628</v>
      </c>
      <c r="H1083" s="662" t="s">
        <v>1562</v>
      </c>
      <c r="I1083" s="662" t="s">
        <v>1562</v>
      </c>
      <c r="J1083" s="662" t="s">
        <v>1563</v>
      </c>
      <c r="K1083" s="662" t="s">
        <v>1564</v>
      </c>
      <c r="L1083" s="664">
        <v>115.97387384993471</v>
      </c>
      <c r="M1083" s="664">
        <v>270.13780589999988</v>
      </c>
      <c r="N1083" s="665">
        <v>31328.927823544735</v>
      </c>
    </row>
    <row r="1084" spans="1:14" ht="14.4" customHeight="1" x14ac:dyDescent="0.3">
      <c r="A1084" s="660" t="s">
        <v>577</v>
      </c>
      <c r="B1084" s="661" t="s">
        <v>578</v>
      </c>
      <c r="C1084" s="662" t="s">
        <v>590</v>
      </c>
      <c r="D1084" s="663" t="s">
        <v>3252</v>
      </c>
      <c r="E1084" s="662" t="s">
        <v>602</v>
      </c>
      <c r="F1084" s="663" t="s">
        <v>3256</v>
      </c>
      <c r="G1084" s="662" t="s">
        <v>628</v>
      </c>
      <c r="H1084" s="662" t="s">
        <v>1565</v>
      </c>
      <c r="I1084" s="662" t="s">
        <v>1565</v>
      </c>
      <c r="J1084" s="662" t="s">
        <v>1563</v>
      </c>
      <c r="K1084" s="662" t="s">
        <v>1566</v>
      </c>
      <c r="L1084" s="664">
        <v>637.57042732884065</v>
      </c>
      <c r="M1084" s="664">
        <v>88.986263000000051</v>
      </c>
      <c r="N1084" s="665">
        <v>56735.009727306635</v>
      </c>
    </row>
    <row r="1085" spans="1:14" ht="14.4" customHeight="1" x14ac:dyDescent="0.3">
      <c r="A1085" s="660" t="s">
        <v>577</v>
      </c>
      <c r="B1085" s="661" t="s">
        <v>578</v>
      </c>
      <c r="C1085" s="662" t="s">
        <v>590</v>
      </c>
      <c r="D1085" s="663" t="s">
        <v>3252</v>
      </c>
      <c r="E1085" s="662" t="s">
        <v>602</v>
      </c>
      <c r="F1085" s="663" t="s">
        <v>3256</v>
      </c>
      <c r="G1085" s="662" t="s">
        <v>628</v>
      </c>
      <c r="H1085" s="662" t="s">
        <v>1569</v>
      </c>
      <c r="I1085" s="662" t="s">
        <v>1569</v>
      </c>
      <c r="J1085" s="662" t="s">
        <v>1570</v>
      </c>
      <c r="K1085" s="662" t="s">
        <v>1571</v>
      </c>
      <c r="L1085" s="664">
        <v>10384.179382916862</v>
      </c>
      <c r="M1085" s="664">
        <v>3</v>
      </c>
      <c r="N1085" s="665">
        <v>31152.538148750587</v>
      </c>
    </row>
    <row r="1086" spans="1:14" ht="14.4" customHeight="1" x14ac:dyDescent="0.3">
      <c r="A1086" s="660" t="s">
        <v>577</v>
      </c>
      <c r="B1086" s="661" t="s">
        <v>578</v>
      </c>
      <c r="C1086" s="662" t="s">
        <v>590</v>
      </c>
      <c r="D1086" s="663" t="s">
        <v>3252</v>
      </c>
      <c r="E1086" s="662" t="s">
        <v>602</v>
      </c>
      <c r="F1086" s="663" t="s">
        <v>3256</v>
      </c>
      <c r="G1086" s="662" t="s">
        <v>628</v>
      </c>
      <c r="H1086" s="662" t="s">
        <v>1572</v>
      </c>
      <c r="I1086" s="662" t="s">
        <v>1572</v>
      </c>
      <c r="J1086" s="662" t="s">
        <v>1563</v>
      </c>
      <c r="K1086" s="662" t="s">
        <v>1573</v>
      </c>
      <c r="L1086" s="664">
        <v>274.66101186600031</v>
      </c>
      <c r="M1086" s="664">
        <v>295.04089110000001</v>
      </c>
      <c r="N1086" s="665">
        <v>81036.229691372413</v>
      </c>
    </row>
    <row r="1087" spans="1:14" ht="14.4" customHeight="1" x14ac:dyDescent="0.3">
      <c r="A1087" s="660" t="s">
        <v>577</v>
      </c>
      <c r="B1087" s="661" t="s">
        <v>578</v>
      </c>
      <c r="C1087" s="662" t="s">
        <v>590</v>
      </c>
      <c r="D1087" s="663" t="s">
        <v>3252</v>
      </c>
      <c r="E1087" s="662" t="s">
        <v>602</v>
      </c>
      <c r="F1087" s="663" t="s">
        <v>3256</v>
      </c>
      <c r="G1087" s="662" t="s">
        <v>628</v>
      </c>
      <c r="H1087" s="662" t="s">
        <v>1585</v>
      </c>
      <c r="I1087" s="662" t="s">
        <v>1585</v>
      </c>
      <c r="J1087" s="662" t="s">
        <v>1563</v>
      </c>
      <c r="K1087" s="662" t="s">
        <v>1586</v>
      </c>
      <c r="L1087" s="664">
        <v>790.89983788188727</v>
      </c>
      <c r="M1087" s="664">
        <v>44.340999999999994</v>
      </c>
      <c r="N1087" s="665">
        <v>35069.28971152076</v>
      </c>
    </row>
    <row r="1088" spans="1:14" ht="14.4" customHeight="1" x14ac:dyDescent="0.3">
      <c r="A1088" s="660" t="s">
        <v>577</v>
      </c>
      <c r="B1088" s="661" t="s">
        <v>578</v>
      </c>
      <c r="C1088" s="662" t="s">
        <v>590</v>
      </c>
      <c r="D1088" s="663" t="s">
        <v>3252</v>
      </c>
      <c r="E1088" s="662" t="s">
        <v>602</v>
      </c>
      <c r="F1088" s="663" t="s">
        <v>3256</v>
      </c>
      <c r="G1088" s="662" t="s">
        <v>628</v>
      </c>
      <c r="H1088" s="662" t="s">
        <v>1611</v>
      </c>
      <c r="I1088" s="662" t="s">
        <v>1611</v>
      </c>
      <c r="J1088" s="662" t="s">
        <v>1612</v>
      </c>
      <c r="K1088" s="662" t="s">
        <v>1613</v>
      </c>
      <c r="L1088" s="664">
        <v>31.231532153949161</v>
      </c>
      <c r="M1088" s="664">
        <v>13.247601999999999</v>
      </c>
      <c r="N1088" s="665">
        <v>413.74290782572115</v>
      </c>
    </row>
    <row r="1089" spans="1:14" ht="14.4" customHeight="1" x14ac:dyDescent="0.3">
      <c r="A1089" s="660" t="s">
        <v>577</v>
      </c>
      <c r="B1089" s="661" t="s">
        <v>578</v>
      </c>
      <c r="C1089" s="662" t="s">
        <v>590</v>
      </c>
      <c r="D1089" s="663" t="s">
        <v>3252</v>
      </c>
      <c r="E1089" s="662" t="s">
        <v>602</v>
      </c>
      <c r="F1089" s="663" t="s">
        <v>3256</v>
      </c>
      <c r="G1089" s="662" t="s">
        <v>628</v>
      </c>
      <c r="H1089" s="662" t="s">
        <v>1614</v>
      </c>
      <c r="I1089" s="662" t="s">
        <v>1615</v>
      </c>
      <c r="J1089" s="662" t="s">
        <v>1612</v>
      </c>
      <c r="K1089" s="662" t="s">
        <v>1616</v>
      </c>
      <c r="L1089" s="664">
        <v>170.15807358577018</v>
      </c>
      <c r="M1089" s="664">
        <v>224.64820759999984</v>
      </c>
      <c r="N1089" s="665">
        <v>38225.706239712148</v>
      </c>
    </row>
    <row r="1090" spans="1:14" ht="14.4" customHeight="1" x14ac:dyDescent="0.3">
      <c r="A1090" s="660" t="s">
        <v>577</v>
      </c>
      <c r="B1090" s="661" t="s">
        <v>578</v>
      </c>
      <c r="C1090" s="662" t="s">
        <v>590</v>
      </c>
      <c r="D1090" s="663" t="s">
        <v>3252</v>
      </c>
      <c r="E1090" s="662" t="s">
        <v>602</v>
      </c>
      <c r="F1090" s="663" t="s">
        <v>3256</v>
      </c>
      <c r="G1090" s="662" t="s">
        <v>628</v>
      </c>
      <c r="H1090" s="662" t="s">
        <v>1617</v>
      </c>
      <c r="I1090" s="662" t="s">
        <v>1618</v>
      </c>
      <c r="J1090" s="662" t="s">
        <v>1612</v>
      </c>
      <c r="K1090" s="662" t="s">
        <v>1619</v>
      </c>
      <c r="L1090" s="664">
        <v>47.281657641566369</v>
      </c>
      <c r="M1090" s="664">
        <v>13.137</v>
      </c>
      <c r="N1090" s="665">
        <v>621.13913643725743</v>
      </c>
    </row>
    <row r="1091" spans="1:14" ht="14.4" customHeight="1" x14ac:dyDescent="0.3">
      <c r="A1091" s="660" t="s">
        <v>577</v>
      </c>
      <c r="B1091" s="661" t="s">
        <v>578</v>
      </c>
      <c r="C1091" s="662" t="s">
        <v>590</v>
      </c>
      <c r="D1091" s="663" t="s">
        <v>3252</v>
      </c>
      <c r="E1091" s="662" t="s">
        <v>602</v>
      </c>
      <c r="F1091" s="663" t="s">
        <v>3256</v>
      </c>
      <c r="G1091" s="662" t="s">
        <v>628</v>
      </c>
      <c r="H1091" s="662" t="s">
        <v>1620</v>
      </c>
      <c r="I1091" s="662" t="s">
        <v>1621</v>
      </c>
      <c r="J1091" s="662" t="s">
        <v>1622</v>
      </c>
      <c r="K1091" s="662" t="s">
        <v>1623</v>
      </c>
      <c r="L1091" s="664">
        <v>93.313218522545966</v>
      </c>
      <c r="M1091" s="664">
        <v>211.68008759999984</v>
      </c>
      <c r="N1091" s="665">
        <v>19752.550271090458</v>
      </c>
    </row>
    <row r="1092" spans="1:14" ht="14.4" customHeight="1" x14ac:dyDescent="0.3">
      <c r="A1092" s="660" t="s">
        <v>577</v>
      </c>
      <c r="B1092" s="661" t="s">
        <v>578</v>
      </c>
      <c r="C1092" s="662" t="s">
        <v>590</v>
      </c>
      <c r="D1092" s="663" t="s">
        <v>3252</v>
      </c>
      <c r="E1092" s="662" t="s">
        <v>602</v>
      </c>
      <c r="F1092" s="663" t="s">
        <v>3256</v>
      </c>
      <c r="G1092" s="662" t="s">
        <v>628</v>
      </c>
      <c r="H1092" s="662" t="s">
        <v>2707</v>
      </c>
      <c r="I1092" s="662" t="s">
        <v>2708</v>
      </c>
      <c r="J1092" s="662" t="s">
        <v>2709</v>
      </c>
      <c r="K1092" s="662" t="s">
        <v>1592</v>
      </c>
      <c r="L1092" s="664">
        <v>16.809601908342518</v>
      </c>
      <c r="M1092" s="664">
        <v>59</v>
      </c>
      <c r="N1092" s="665">
        <v>991.76651259220853</v>
      </c>
    </row>
    <row r="1093" spans="1:14" ht="14.4" customHeight="1" x14ac:dyDescent="0.3">
      <c r="A1093" s="660" t="s">
        <v>577</v>
      </c>
      <c r="B1093" s="661" t="s">
        <v>578</v>
      </c>
      <c r="C1093" s="662" t="s">
        <v>590</v>
      </c>
      <c r="D1093" s="663" t="s">
        <v>3252</v>
      </c>
      <c r="E1093" s="662" t="s">
        <v>602</v>
      </c>
      <c r="F1093" s="663" t="s">
        <v>3256</v>
      </c>
      <c r="G1093" s="662" t="s">
        <v>628</v>
      </c>
      <c r="H1093" s="662" t="s">
        <v>1639</v>
      </c>
      <c r="I1093" s="662" t="s">
        <v>1640</v>
      </c>
      <c r="J1093" s="662" t="s">
        <v>1420</v>
      </c>
      <c r="K1093" s="662" t="s">
        <v>1641</v>
      </c>
      <c r="L1093" s="664">
        <v>247.87947901594748</v>
      </c>
      <c r="M1093" s="664">
        <v>23.873338600000004</v>
      </c>
      <c r="N1093" s="665">
        <v>5917.7107345393097</v>
      </c>
    </row>
    <row r="1094" spans="1:14" ht="14.4" customHeight="1" x14ac:dyDescent="0.3">
      <c r="A1094" s="660" t="s">
        <v>577</v>
      </c>
      <c r="B1094" s="661" t="s">
        <v>578</v>
      </c>
      <c r="C1094" s="662" t="s">
        <v>590</v>
      </c>
      <c r="D1094" s="663" t="s">
        <v>3252</v>
      </c>
      <c r="E1094" s="662" t="s">
        <v>602</v>
      </c>
      <c r="F1094" s="663" t="s">
        <v>3256</v>
      </c>
      <c r="G1094" s="662" t="s">
        <v>628</v>
      </c>
      <c r="H1094" s="662" t="s">
        <v>1644</v>
      </c>
      <c r="I1094" s="662" t="s">
        <v>1644</v>
      </c>
      <c r="J1094" s="662" t="s">
        <v>1645</v>
      </c>
      <c r="K1094" s="662" t="s">
        <v>1646</v>
      </c>
      <c r="L1094" s="664">
        <v>969.2954005900549</v>
      </c>
      <c r="M1094" s="664">
        <v>236.5545638000001</v>
      </c>
      <c r="N1094" s="665">
        <v>229291.2506799268</v>
      </c>
    </row>
    <row r="1095" spans="1:14" ht="14.4" customHeight="1" x14ac:dyDescent="0.3">
      <c r="A1095" s="660" t="s">
        <v>577</v>
      </c>
      <c r="B1095" s="661" t="s">
        <v>578</v>
      </c>
      <c r="C1095" s="662" t="s">
        <v>590</v>
      </c>
      <c r="D1095" s="663" t="s">
        <v>3252</v>
      </c>
      <c r="E1095" s="662" t="s">
        <v>602</v>
      </c>
      <c r="F1095" s="663" t="s">
        <v>3256</v>
      </c>
      <c r="G1095" s="662" t="s">
        <v>628</v>
      </c>
      <c r="H1095" s="662" t="s">
        <v>1647</v>
      </c>
      <c r="I1095" s="662" t="s">
        <v>1647</v>
      </c>
      <c r="J1095" s="662" t="s">
        <v>1645</v>
      </c>
      <c r="K1095" s="662" t="s">
        <v>1648</v>
      </c>
      <c r="L1095" s="664">
        <v>246.16283837825569</v>
      </c>
      <c r="M1095" s="664">
        <v>358.6711302999999</v>
      </c>
      <c r="N1095" s="665">
        <v>88291.503478985163</v>
      </c>
    </row>
    <row r="1096" spans="1:14" ht="14.4" customHeight="1" x14ac:dyDescent="0.3">
      <c r="A1096" s="660" t="s">
        <v>577</v>
      </c>
      <c r="B1096" s="661" t="s">
        <v>578</v>
      </c>
      <c r="C1096" s="662" t="s">
        <v>590</v>
      </c>
      <c r="D1096" s="663" t="s">
        <v>3252</v>
      </c>
      <c r="E1096" s="662" t="s">
        <v>602</v>
      </c>
      <c r="F1096" s="663" t="s">
        <v>3256</v>
      </c>
      <c r="G1096" s="662" t="s">
        <v>628</v>
      </c>
      <c r="H1096" s="662" t="s">
        <v>1653</v>
      </c>
      <c r="I1096" s="662" t="s">
        <v>1654</v>
      </c>
      <c r="J1096" s="662" t="s">
        <v>1655</v>
      </c>
      <c r="K1096" s="662" t="s">
        <v>1656</v>
      </c>
      <c r="L1096" s="664">
        <v>308.6989448662909</v>
      </c>
      <c r="M1096" s="664">
        <v>136.68402689999996</v>
      </c>
      <c r="N1096" s="665">
        <v>42194.214884105713</v>
      </c>
    </row>
    <row r="1097" spans="1:14" ht="14.4" customHeight="1" x14ac:dyDescent="0.3">
      <c r="A1097" s="660" t="s">
        <v>577</v>
      </c>
      <c r="B1097" s="661" t="s">
        <v>578</v>
      </c>
      <c r="C1097" s="662" t="s">
        <v>590</v>
      </c>
      <c r="D1097" s="663" t="s">
        <v>3252</v>
      </c>
      <c r="E1097" s="662" t="s">
        <v>602</v>
      </c>
      <c r="F1097" s="663" t="s">
        <v>3256</v>
      </c>
      <c r="G1097" s="662" t="s">
        <v>628</v>
      </c>
      <c r="H1097" s="662" t="s">
        <v>3100</v>
      </c>
      <c r="I1097" s="662" t="s">
        <v>3100</v>
      </c>
      <c r="J1097" s="662" t="s">
        <v>3101</v>
      </c>
      <c r="K1097" s="662" t="s">
        <v>3102</v>
      </c>
      <c r="L1097" s="664">
        <v>7633.1429166666649</v>
      </c>
      <c r="M1097" s="664">
        <v>24</v>
      </c>
      <c r="N1097" s="665">
        <v>183195.42999999996</v>
      </c>
    </row>
    <row r="1098" spans="1:14" ht="14.4" customHeight="1" x14ac:dyDescent="0.3">
      <c r="A1098" s="660" t="s">
        <v>577</v>
      </c>
      <c r="B1098" s="661" t="s">
        <v>578</v>
      </c>
      <c r="C1098" s="662" t="s">
        <v>590</v>
      </c>
      <c r="D1098" s="663" t="s">
        <v>3252</v>
      </c>
      <c r="E1098" s="662" t="s">
        <v>602</v>
      </c>
      <c r="F1098" s="663" t="s">
        <v>3256</v>
      </c>
      <c r="G1098" s="662" t="s">
        <v>628</v>
      </c>
      <c r="H1098" s="662" t="s">
        <v>3103</v>
      </c>
      <c r="I1098" s="662" t="s">
        <v>3103</v>
      </c>
      <c r="J1098" s="662" t="s">
        <v>3104</v>
      </c>
      <c r="K1098" s="662" t="s">
        <v>1592</v>
      </c>
      <c r="L1098" s="664">
        <v>710.01030582691135</v>
      </c>
      <c r="M1098" s="664">
        <v>1</v>
      </c>
      <c r="N1098" s="665">
        <v>710.01030582691135</v>
      </c>
    </row>
    <row r="1099" spans="1:14" ht="14.4" customHeight="1" x14ac:dyDescent="0.3">
      <c r="A1099" s="660" t="s">
        <v>577</v>
      </c>
      <c r="B1099" s="661" t="s">
        <v>578</v>
      </c>
      <c r="C1099" s="662" t="s">
        <v>590</v>
      </c>
      <c r="D1099" s="663" t="s">
        <v>3252</v>
      </c>
      <c r="E1099" s="662" t="s">
        <v>602</v>
      </c>
      <c r="F1099" s="663" t="s">
        <v>3256</v>
      </c>
      <c r="G1099" s="662" t="s">
        <v>628</v>
      </c>
      <c r="H1099" s="662" t="s">
        <v>1677</v>
      </c>
      <c r="I1099" s="662" t="s">
        <v>1677</v>
      </c>
      <c r="J1099" s="662" t="s">
        <v>1678</v>
      </c>
      <c r="K1099" s="662" t="s">
        <v>1679</v>
      </c>
      <c r="L1099" s="664">
        <v>459.80024400411742</v>
      </c>
      <c r="M1099" s="664">
        <v>50.572632100000007</v>
      </c>
      <c r="N1099" s="665">
        <v>23253.308579510463</v>
      </c>
    </row>
    <row r="1100" spans="1:14" ht="14.4" customHeight="1" x14ac:dyDescent="0.3">
      <c r="A1100" s="660" t="s">
        <v>577</v>
      </c>
      <c r="B1100" s="661" t="s">
        <v>578</v>
      </c>
      <c r="C1100" s="662" t="s">
        <v>590</v>
      </c>
      <c r="D1100" s="663" t="s">
        <v>3252</v>
      </c>
      <c r="E1100" s="662" t="s">
        <v>602</v>
      </c>
      <c r="F1100" s="663" t="s">
        <v>3256</v>
      </c>
      <c r="G1100" s="662" t="s">
        <v>628</v>
      </c>
      <c r="H1100" s="662" t="s">
        <v>3105</v>
      </c>
      <c r="I1100" s="662" t="s">
        <v>3105</v>
      </c>
      <c r="J1100" s="662" t="s">
        <v>3106</v>
      </c>
      <c r="K1100" s="662" t="s">
        <v>3107</v>
      </c>
      <c r="L1100" s="664">
        <v>1.1306923076923077</v>
      </c>
      <c r="M1100" s="664">
        <v>130</v>
      </c>
      <c r="N1100" s="665">
        <v>146.99</v>
      </c>
    </row>
    <row r="1101" spans="1:14" ht="14.4" customHeight="1" x14ac:dyDescent="0.3">
      <c r="A1101" s="660" t="s">
        <v>577</v>
      </c>
      <c r="B1101" s="661" t="s">
        <v>578</v>
      </c>
      <c r="C1101" s="662" t="s">
        <v>590</v>
      </c>
      <c r="D1101" s="663" t="s">
        <v>3252</v>
      </c>
      <c r="E1101" s="662" t="s">
        <v>602</v>
      </c>
      <c r="F1101" s="663" t="s">
        <v>3256</v>
      </c>
      <c r="G1101" s="662" t="s">
        <v>1684</v>
      </c>
      <c r="H1101" s="662" t="s">
        <v>2796</v>
      </c>
      <c r="I1101" s="662" t="s">
        <v>2797</v>
      </c>
      <c r="J1101" s="662" t="s">
        <v>1783</v>
      </c>
      <c r="K1101" s="662" t="s">
        <v>2798</v>
      </c>
      <c r="L1101" s="664">
        <v>68.899897839129636</v>
      </c>
      <c r="M1101" s="664">
        <v>50</v>
      </c>
      <c r="N1101" s="665">
        <v>3444.9948919564818</v>
      </c>
    </row>
    <row r="1102" spans="1:14" ht="14.4" customHeight="1" x14ac:dyDescent="0.3">
      <c r="A1102" s="660" t="s">
        <v>577</v>
      </c>
      <c r="B1102" s="661" t="s">
        <v>578</v>
      </c>
      <c r="C1102" s="662" t="s">
        <v>590</v>
      </c>
      <c r="D1102" s="663" t="s">
        <v>3252</v>
      </c>
      <c r="E1102" s="662" t="s">
        <v>602</v>
      </c>
      <c r="F1102" s="663" t="s">
        <v>3256</v>
      </c>
      <c r="G1102" s="662" t="s">
        <v>1684</v>
      </c>
      <c r="H1102" s="662" t="s">
        <v>1823</v>
      </c>
      <c r="I1102" s="662" t="s">
        <v>1824</v>
      </c>
      <c r="J1102" s="662" t="s">
        <v>1825</v>
      </c>
      <c r="K1102" s="662" t="s">
        <v>1826</v>
      </c>
      <c r="L1102" s="664">
        <v>67.959999999999994</v>
      </c>
      <c r="M1102" s="664">
        <v>10</v>
      </c>
      <c r="N1102" s="665">
        <v>679.59999999999991</v>
      </c>
    </row>
    <row r="1103" spans="1:14" ht="14.4" customHeight="1" x14ac:dyDescent="0.3">
      <c r="A1103" s="660" t="s">
        <v>577</v>
      </c>
      <c r="B1103" s="661" t="s">
        <v>578</v>
      </c>
      <c r="C1103" s="662" t="s">
        <v>590</v>
      </c>
      <c r="D1103" s="663" t="s">
        <v>3252</v>
      </c>
      <c r="E1103" s="662" t="s">
        <v>602</v>
      </c>
      <c r="F1103" s="663" t="s">
        <v>3256</v>
      </c>
      <c r="G1103" s="662" t="s">
        <v>1684</v>
      </c>
      <c r="H1103" s="662" t="s">
        <v>1847</v>
      </c>
      <c r="I1103" s="662" t="s">
        <v>1848</v>
      </c>
      <c r="J1103" s="662" t="s">
        <v>1849</v>
      </c>
      <c r="K1103" s="662" t="s">
        <v>1850</v>
      </c>
      <c r="L1103" s="664">
        <v>363.98</v>
      </c>
      <c r="M1103" s="664">
        <v>5</v>
      </c>
      <c r="N1103" s="665">
        <v>1819.9</v>
      </c>
    </row>
    <row r="1104" spans="1:14" ht="14.4" customHeight="1" x14ac:dyDescent="0.3">
      <c r="A1104" s="660" t="s">
        <v>577</v>
      </c>
      <c r="B1104" s="661" t="s">
        <v>578</v>
      </c>
      <c r="C1104" s="662" t="s">
        <v>590</v>
      </c>
      <c r="D1104" s="663" t="s">
        <v>3252</v>
      </c>
      <c r="E1104" s="662" t="s">
        <v>602</v>
      </c>
      <c r="F1104" s="663" t="s">
        <v>3256</v>
      </c>
      <c r="G1104" s="662" t="s">
        <v>1684</v>
      </c>
      <c r="H1104" s="662" t="s">
        <v>1892</v>
      </c>
      <c r="I1104" s="662" t="s">
        <v>1893</v>
      </c>
      <c r="J1104" s="662" t="s">
        <v>1894</v>
      </c>
      <c r="K1104" s="662" t="s">
        <v>1895</v>
      </c>
      <c r="L1104" s="664">
        <v>314.37948752904003</v>
      </c>
      <c r="M1104" s="664">
        <v>44.044000000000004</v>
      </c>
      <c r="N1104" s="665">
        <v>13846.530148729042</v>
      </c>
    </row>
    <row r="1105" spans="1:14" ht="14.4" customHeight="1" x14ac:dyDescent="0.3">
      <c r="A1105" s="660" t="s">
        <v>577</v>
      </c>
      <c r="B1105" s="661" t="s">
        <v>578</v>
      </c>
      <c r="C1105" s="662" t="s">
        <v>590</v>
      </c>
      <c r="D1105" s="663" t="s">
        <v>3252</v>
      </c>
      <c r="E1105" s="662" t="s">
        <v>602</v>
      </c>
      <c r="F1105" s="663" t="s">
        <v>3256</v>
      </c>
      <c r="G1105" s="662" t="s">
        <v>1684</v>
      </c>
      <c r="H1105" s="662" t="s">
        <v>1910</v>
      </c>
      <c r="I1105" s="662" t="s">
        <v>1910</v>
      </c>
      <c r="J1105" s="662" t="s">
        <v>1911</v>
      </c>
      <c r="K1105" s="662" t="s">
        <v>1912</v>
      </c>
      <c r="L1105" s="664">
        <v>2604.3104917545957</v>
      </c>
      <c r="M1105" s="664">
        <v>17.961499899999968</v>
      </c>
      <c r="N1105" s="665">
        <v>46777.322637219033</v>
      </c>
    </row>
    <row r="1106" spans="1:14" ht="14.4" customHeight="1" x14ac:dyDescent="0.3">
      <c r="A1106" s="660" t="s">
        <v>577</v>
      </c>
      <c r="B1106" s="661" t="s">
        <v>578</v>
      </c>
      <c r="C1106" s="662" t="s">
        <v>590</v>
      </c>
      <c r="D1106" s="663" t="s">
        <v>3252</v>
      </c>
      <c r="E1106" s="662" t="s">
        <v>602</v>
      </c>
      <c r="F1106" s="663" t="s">
        <v>3256</v>
      </c>
      <c r="G1106" s="662" t="s">
        <v>1684</v>
      </c>
      <c r="H1106" s="662" t="s">
        <v>1913</v>
      </c>
      <c r="I1106" s="662" t="s">
        <v>1914</v>
      </c>
      <c r="J1106" s="662" t="s">
        <v>1915</v>
      </c>
      <c r="K1106" s="662" t="s">
        <v>1916</v>
      </c>
      <c r="L1106" s="664">
        <v>469.69675736012096</v>
      </c>
      <c r="M1106" s="664">
        <v>48.884</v>
      </c>
      <c r="N1106" s="665">
        <v>22960.656286792153</v>
      </c>
    </row>
    <row r="1107" spans="1:14" ht="14.4" customHeight="1" x14ac:dyDescent="0.3">
      <c r="A1107" s="660" t="s">
        <v>577</v>
      </c>
      <c r="B1107" s="661" t="s">
        <v>578</v>
      </c>
      <c r="C1107" s="662" t="s">
        <v>590</v>
      </c>
      <c r="D1107" s="663" t="s">
        <v>3252</v>
      </c>
      <c r="E1107" s="662" t="s">
        <v>602</v>
      </c>
      <c r="F1107" s="663" t="s">
        <v>3256</v>
      </c>
      <c r="G1107" s="662" t="s">
        <v>1684</v>
      </c>
      <c r="H1107" s="662" t="s">
        <v>1917</v>
      </c>
      <c r="I1107" s="662" t="s">
        <v>1918</v>
      </c>
      <c r="J1107" s="662" t="s">
        <v>1919</v>
      </c>
      <c r="K1107" s="662" t="s">
        <v>1920</v>
      </c>
      <c r="L1107" s="664">
        <v>1111.2885174442201</v>
      </c>
      <c r="M1107" s="664">
        <v>72.037000000000006</v>
      </c>
      <c r="N1107" s="665">
        <v>80053.890931129295</v>
      </c>
    </row>
    <row r="1108" spans="1:14" ht="14.4" customHeight="1" x14ac:dyDescent="0.3">
      <c r="A1108" s="660" t="s">
        <v>577</v>
      </c>
      <c r="B1108" s="661" t="s">
        <v>578</v>
      </c>
      <c r="C1108" s="662" t="s">
        <v>590</v>
      </c>
      <c r="D1108" s="663" t="s">
        <v>3252</v>
      </c>
      <c r="E1108" s="662" t="s">
        <v>602</v>
      </c>
      <c r="F1108" s="663" t="s">
        <v>3256</v>
      </c>
      <c r="G1108" s="662" t="s">
        <v>1684</v>
      </c>
      <c r="H1108" s="662" t="s">
        <v>3108</v>
      </c>
      <c r="I1108" s="662" t="s">
        <v>3109</v>
      </c>
      <c r="J1108" s="662" t="s">
        <v>3110</v>
      </c>
      <c r="K1108" s="662" t="s">
        <v>3111</v>
      </c>
      <c r="L1108" s="664">
        <v>22149.360000000001</v>
      </c>
      <c r="M1108" s="664">
        <v>6</v>
      </c>
      <c r="N1108" s="665">
        <v>132896.16</v>
      </c>
    </row>
    <row r="1109" spans="1:14" ht="14.4" customHeight="1" x14ac:dyDescent="0.3">
      <c r="A1109" s="660" t="s">
        <v>577</v>
      </c>
      <c r="B1109" s="661" t="s">
        <v>578</v>
      </c>
      <c r="C1109" s="662" t="s">
        <v>590</v>
      </c>
      <c r="D1109" s="663" t="s">
        <v>3252</v>
      </c>
      <c r="E1109" s="662" t="s">
        <v>602</v>
      </c>
      <c r="F1109" s="663" t="s">
        <v>3256</v>
      </c>
      <c r="G1109" s="662" t="s">
        <v>1684</v>
      </c>
      <c r="H1109" s="662" t="s">
        <v>2916</v>
      </c>
      <c r="I1109" s="662" t="s">
        <v>2916</v>
      </c>
      <c r="J1109" s="662" t="s">
        <v>2917</v>
      </c>
      <c r="K1109" s="662" t="s">
        <v>2918</v>
      </c>
      <c r="L1109" s="664">
        <v>28204</v>
      </c>
      <c r="M1109" s="664">
        <v>67</v>
      </c>
      <c r="N1109" s="665">
        <v>1889668</v>
      </c>
    </row>
    <row r="1110" spans="1:14" ht="14.4" customHeight="1" x14ac:dyDescent="0.3">
      <c r="A1110" s="660" t="s">
        <v>577</v>
      </c>
      <c r="B1110" s="661" t="s">
        <v>578</v>
      </c>
      <c r="C1110" s="662" t="s">
        <v>590</v>
      </c>
      <c r="D1110" s="663" t="s">
        <v>3252</v>
      </c>
      <c r="E1110" s="662" t="s">
        <v>2083</v>
      </c>
      <c r="F1110" s="663" t="s">
        <v>3260</v>
      </c>
      <c r="G1110" s="662" t="s">
        <v>628</v>
      </c>
      <c r="H1110" s="662" t="s">
        <v>3112</v>
      </c>
      <c r="I1110" s="662" t="s">
        <v>3112</v>
      </c>
      <c r="J1110" s="662" t="s">
        <v>3113</v>
      </c>
      <c r="K1110" s="662" t="s">
        <v>3114</v>
      </c>
      <c r="L1110" s="664">
        <v>86602.923613353443</v>
      </c>
      <c r="M1110" s="664">
        <v>15.999999999999998</v>
      </c>
      <c r="N1110" s="665">
        <v>1385646.7778136549</v>
      </c>
    </row>
    <row r="1111" spans="1:14" ht="14.4" customHeight="1" x14ac:dyDescent="0.3">
      <c r="A1111" s="660" t="s">
        <v>577</v>
      </c>
      <c r="B1111" s="661" t="s">
        <v>578</v>
      </c>
      <c r="C1111" s="662" t="s">
        <v>590</v>
      </c>
      <c r="D1111" s="663" t="s">
        <v>3252</v>
      </c>
      <c r="E1111" s="662" t="s">
        <v>3115</v>
      </c>
      <c r="F1111" s="663" t="s">
        <v>3262</v>
      </c>
      <c r="G1111" s="662" t="s">
        <v>628</v>
      </c>
      <c r="H1111" s="662" t="s">
        <v>3116</v>
      </c>
      <c r="I1111" s="662" t="s">
        <v>3117</v>
      </c>
      <c r="J1111" s="662" t="s">
        <v>3118</v>
      </c>
      <c r="K1111" s="662"/>
      <c r="L1111" s="664">
        <v>119080.5</v>
      </c>
      <c r="M1111" s="664">
        <v>14</v>
      </c>
      <c r="N1111" s="665">
        <v>1667127</v>
      </c>
    </row>
    <row r="1112" spans="1:14" ht="14.4" customHeight="1" x14ac:dyDescent="0.3">
      <c r="A1112" s="660" t="s">
        <v>577</v>
      </c>
      <c r="B1112" s="661" t="s">
        <v>578</v>
      </c>
      <c r="C1112" s="662" t="s">
        <v>590</v>
      </c>
      <c r="D1112" s="663" t="s">
        <v>3252</v>
      </c>
      <c r="E1112" s="662" t="s">
        <v>3115</v>
      </c>
      <c r="F1112" s="663" t="s">
        <v>3262</v>
      </c>
      <c r="G1112" s="662" t="s">
        <v>628</v>
      </c>
      <c r="H1112" s="662" t="s">
        <v>3119</v>
      </c>
      <c r="I1112" s="662" t="s">
        <v>3119</v>
      </c>
      <c r="J1112" s="662" t="s">
        <v>3120</v>
      </c>
      <c r="K1112" s="662" t="s">
        <v>3121</v>
      </c>
      <c r="L1112" s="664">
        <v>85579.791111111117</v>
      </c>
      <c r="M1112" s="664">
        <v>9</v>
      </c>
      <c r="N1112" s="665">
        <v>770218.12000000011</v>
      </c>
    </row>
    <row r="1113" spans="1:14" ht="14.4" customHeight="1" x14ac:dyDescent="0.3">
      <c r="A1113" s="660" t="s">
        <v>577</v>
      </c>
      <c r="B1113" s="661" t="s">
        <v>578</v>
      </c>
      <c r="C1113" s="662" t="s">
        <v>593</v>
      </c>
      <c r="D1113" s="663" t="s">
        <v>3253</v>
      </c>
      <c r="E1113" s="662" t="s">
        <v>602</v>
      </c>
      <c r="F1113" s="663" t="s">
        <v>3256</v>
      </c>
      <c r="G1113" s="662" t="s">
        <v>628</v>
      </c>
      <c r="H1113" s="662" t="s">
        <v>629</v>
      </c>
      <c r="I1113" s="662" t="s">
        <v>629</v>
      </c>
      <c r="J1113" s="662" t="s">
        <v>630</v>
      </c>
      <c r="K1113" s="662" t="s">
        <v>631</v>
      </c>
      <c r="L1113" s="664">
        <v>171.6</v>
      </c>
      <c r="M1113" s="664">
        <v>12</v>
      </c>
      <c r="N1113" s="665">
        <v>2059.1999999999998</v>
      </c>
    </row>
    <row r="1114" spans="1:14" ht="14.4" customHeight="1" x14ac:dyDescent="0.3">
      <c r="A1114" s="660" t="s">
        <v>577</v>
      </c>
      <c r="B1114" s="661" t="s">
        <v>578</v>
      </c>
      <c r="C1114" s="662" t="s">
        <v>593</v>
      </c>
      <c r="D1114" s="663" t="s">
        <v>3253</v>
      </c>
      <c r="E1114" s="662" t="s">
        <v>602</v>
      </c>
      <c r="F1114" s="663" t="s">
        <v>3256</v>
      </c>
      <c r="G1114" s="662" t="s">
        <v>628</v>
      </c>
      <c r="H1114" s="662" t="s">
        <v>632</v>
      </c>
      <c r="I1114" s="662" t="s">
        <v>632</v>
      </c>
      <c r="J1114" s="662" t="s">
        <v>633</v>
      </c>
      <c r="K1114" s="662" t="s">
        <v>634</v>
      </c>
      <c r="L1114" s="664">
        <v>173.69</v>
      </c>
      <c r="M1114" s="664">
        <v>2</v>
      </c>
      <c r="N1114" s="665">
        <v>347.38</v>
      </c>
    </row>
    <row r="1115" spans="1:14" ht="14.4" customHeight="1" x14ac:dyDescent="0.3">
      <c r="A1115" s="660" t="s">
        <v>577</v>
      </c>
      <c r="B1115" s="661" t="s">
        <v>578</v>
      </c>
      <c r="C1115" s="662" t="s">
        <v>593</v>
      </c>
      <c r="D1115" s="663" t="s">
        <v>3253</v>
      </c>
      <c r="E1115" s="662" t="s">
        <v>602</v>
      </c>
      <c r="F1115" s="663" t="s">
        <v>3256</v>
      </c>
      <c r="G1115" s="662" t="s">
        <v>628</v>
      </c>
      <c r="H1115" s="662" t="s">
        <v>637</v>
      </c>
      <c r="I1115" s="662" t="s">
        <v>637</v>
      </c>
      <c r="J1115" s="662" t="s">
        <v>630</v>
      </c>
      <c r="K1115" s="662" t="s">
        <v>638</v>
      </c>
      <c r="L1115" s="664">
        <v>92.95</v>
      </c>
      <c r="M1115" s="664">
        <v>8</v>
      </c>
      <c r="N1115" s="665">
        <v>743.6</v>
      </c>
    </row>
    <row r="1116" spans="1:14" ht="14.4" customHeight="1" x14ac:dyDescent="0.3">
      <c r="A1116" s="660" t="s">
        <v>577</v>
      </c>
      <c r="B1116" s="661" t="s">
        <v>578</v>
      </c>
      <c r="C1116" s="662" t="s">
        <v>593</v>
      </c>
      <c r="D1116" s="663" t="s">
        <v>3253</v>
      </c>
      <c r="E1116" s="662" t="s">
        <v>602</v>
      </c>
      <c r="F1116" s="663" t="s">
        <v>3256</v>
      </c>
      <c r="G1116" s="662" t="s">
        <v>628</v>
      </c>
      <c r="H1116" s="662" t="s">
        <v>639</v>
      </c>
      <c r="I1116" s="662" t="s">
        <v>639</v>
      </c>
      <c r="J1116" s="662" t="s">
        <v>630</v>
      </c>
      <c r="K1116" s="662" t="s">
        <v>640</v>
      </c>
      <c r="L1116" s="664">
        <v>93.500000000000014</v>
      </c>
      <c r="M1116" s="664">
        <v>2</v>
      </c>
      <c r="N1116" s="665">
        <v>187.00000000000003</v>
      </c>
    </row>
    <row r="1117" spans="1:14" ht="14.4" customHeight="1" x14ac:dyDescent="0.3">
      <c r="A1117" s="660" t="s">
        <v>577</v>
      </c>
      <c r="B1117" s="661" t="s">
        <v>578</v>
      </c>
      <c r="C1117" s="662" t="s">
        <v>593</v>
      </c>
      <c r="D1117" s="663" t="s">
        <v>3253</v>
      </c>
      <c r="E1117" s="662" t="s">
        <v>602</v>
      </c>
      <c r="F1117" s="663" t="s">
        <v>3256</v>
      </c>
      <c r="G1117" s="662" t="s">
        <v>628</v>
      </c>
      <c r="H1117" s="662" t="s">
        <v>649</v>
      </c>
      <c r="I1117" s="662" t="s">
        <v>650</v>
      </c>
      <c r="J1117" s="662" t="s">
        <v>651</v>
      </c>
      <c r="K1117" s="662" t="s">
        <v>652</v>
      </c>
      <c r="L1117" s="664">
        <v>87.029564396271198</v>
      </c>
      <c r="M1117" s="664">
        <v>1</v>
      </c>
      <c r="N1117" s="665">
        <v>87.029564396271198</v>
      </c>
    </row>
    <row r="1118" spans="1:14" ht="14.4" customHeight="1" x14ac:dyDescent="0.3">
      <c r="A1118" s="660" t="s">
        <v>577</v>
      </c>
      <c r="B1118" s="661" t="s">
        <v>578</v>
      </c>
      <c r="C1118" s="662" t="s">
        <v>593</v>
      </c>
      <c r="D1118" s="663" t="s">
        <v>3253</v>
      </c>
      <c r="E1118" s="662" t="s">
        <v>602</v>
      </c>
      <c r="F1118" s="663" t="s">
        <v>3256</v>
      </c>
      <c r="G1118" s="662" t="s">
        <v>628</v>
      </c>
      <c r="H1118" s="662" t="s">
        <v>657</v>
      </c>
      <c r="I1118" s="662" t="s">
        <v>658</v>
      </c>
      <c r="J1118" s="662" t="s">
        <v>655</v>
      </c>
      <c r="K1118" s="662" t="s">
        <v>659</v>
      </c>
      <c r="L1118" s="664">
        <v>100.82800005544431</v>
      </c>
      <c r="M1118" s="664">
        <v>13</v>
      </c>
      <c r="N1118" s="665">
        <v>1310.764000720776</v>
      </c>
    </row>
    <row r="1119" spans="1:14" ht="14.4" customHeight="1" x14ac:dyDescent="0.3">
      <c r="A1119" s="660" t="s">
        <v>577</v>
      </c>
      <c r="B1119" s="661" t="s">
        <v>578</v>
      </c>
      <c r="C1119" s="662" t="s">
        <v>593</v>
      </c>
      <c r="D1119" s="663" t="s">
        <v>3253</v>
      </c>
      <c r="E1119" s="662" t="s">
        <v>602</v>
      </c>
      <c r="F1119" s="663" t="s">
        <v>3256</v>
      </c>
      <c r="G1119" s="662" t="s">
        <v>628</v>
      </c>
      <c r="H1119" s="662" t="s">
        <v>713</v>
      </c>
      <c r="I1119" s="662" t="s">
        <v>714</v>
      </c>
      <c r="J1119" s="662" t="s">
        <v>715</v>
      </c>
      <c r="K1119" s="662" t="s">
        <v>667</v>
      </c>
      <c r="L1119" s="664">
        <v>66.196570334026248</v>
      </c>
      <c r="M1119" s="664">
        <v>3</v>
      </c>
      <c r="N1119" s="665">
        <v>198.58971100207873</v>
      </c>
    </row>
    <row r="1120" spans="1:14" ht="14.4" customHeight="1" x14ac:dyDescent="0.3">
      <c r="A1120" s="660" t="s">
        <v>577</v>
      </c>
      <c r="B1120" s="661" t="s">
        <v>578</v>
      </c>
      <c r="C1120" s="662" t="s">
        <v>593</v>
      </c>
      <c r="D1120" s="663" t="s">
        <v>3253</v>
      </c>
      <c r="E1120" s="662" t="s">
        <v>602</v>
      </c>
      <c r="F1120" s="663" t="s">
        <v>3256</v>
      </c>
      <c r="G1120" s="662" t="s">
        <v>628</v>
      </c>
      <c r="H1120" s="662" t="s">
        <v>3122</v>
      </c>
      <c r="I1120" s="662" t="s">
        <v>3123</v>
      </c>
      <c r="J1120" s="662" t="s">
        <v>3124</v>
      </c>
      <c r="K1120" s="662" t="s">
        <v>3125</v>
      </c>
      <c r="L1120" s="664">
        <v>41.319819861304758</v>
      </c>
      <c r="M1120" s="664">
        <v>1</v>
      </c>
      <c r="N1120" s="665">
        <v>41.319819861304758</v>
      </c>
    </row>
    <row r="1121" spans="1:14" ht="14.4" customHeight="1" x14ac:dyDescent="0.3">
      <c r="A1121" s="660" t="s">
        <v>577</v>
      </c>
      <c r="B1121" s="661" t="s">
        <v>578</v>
      </c>
      <c r="C1121" s="662" t="s">
        <v>593</v>
      </c>
      <c r="D1121" s="663" t="s">
        <v>3253</v>
      </c>
      <c r="E1121" s="662" t="s">
        <v>602</v>
      </c>
      <c r="F1121" s="663" t="s">
        <v>3256</v>
      </c>
      <c r="G1121" s="662" t="s">
        <v>628</v>
      </c>
      <c r="H1121" s="662" t="s">
        <v>776</v>
      </c>
      <c r="I1121" s="662" t="s">
        <v>776</v>
      </c>
      <c r="J1121" s="662" t="s">
        <v>777</v>
      </c>
      <c r="K1121" s="662" t="s">
        <v>778</v>
      </c>
      <c r="L1121" s="664">
        <v>36.529682093627805</v>
      </c>
      <c r="M1121" s="664">
        <v>10</v>
      </c>
      <c r="N1121" s="665">
        <v>365.29682093627804</v>
      </c>
    </row>
    <row r="1122" spans="1:14" ht="14.4" customHeight="1" x14ac:dyDescent="0.3">
      <c r="A1122" s="660" t="s">
        <v>577</v>
      </c>
      <c r="B1122" s="661" t="s">
        <v>578</v>
      </c>
      <c r="C1122" s="662" t="s">
        <v>593</v>
      </c>
      <c r="D1122" s="663" t="s">
        <v>3253</v>
      </c>
      <c r="E1122" s="662" t="s">
        <v>602</v>
      </c>
      <c r="F1122" s="663" t="s">
        <v>3256</v>
      </c>
      <c r="G1122" s="662" t="s">
        <v>628</v>
      </c>
      <c r="H1122" s="662" t="s">
        <v>779</v>
      </c>
      <c r="I1122" s="662" t="s">
        <v>780</v>
      </c>
      <c r="J1122" s="662" t="s">
        <v>781</v>
      </c>
      <c r="K1122" s="662" t="s">
        <v>782</v>
      </c>
      <c r="L1122" s="664">
        <v>139.13999999999999</v>
      </c>
      <c r="M1122" s="664">
        <v>2</v>
      </c>
      <c r="N1122" s="665">
        <v>278.27999999999997</v>
      </c>
    </row>
    <row r="1123" spans="1:14" ht="14.4" customHeight="1" x14ac:dyDescent="0.3">
      <c r="A1123" s="660" t="s">
        <v>577</v>
      </c>
      <c r="B1123" s="661" t="s">
        <v>578</v>
      </c>
      <c r="C1123" s="662" t="s">
        <v>593</v>
      </c>
      <c r="D1123" s="663" t="s">
        <v>3253</v>
      </c>
      <c r="E1123" s="662" t="s">
        <v>602</v>
      </c>
      <c r="F1123" s="663" t="s">
        <v>3256</v>
      </c>
      <c r="G1123" s="662" t="s">
        <v>628</v>
      </c>
      <c r="H1123" s="662" t="s">
        <v>803</v>
      </c>
      <c r="I1123" s="662" t="s">
        <v>804</v>
      </c>
      <c r="J1123" s="662" t="s">
        <v>805</v>
      </c>
      <c r="K1123" s="662" t="s">
        <v>806</v>
      </c>
      <c r="L1123" s="664">
        <v>325.48999999999995</v>
      </c>
      <c r="M1123" s="664">
        <v>2</v>
      </c>
      <c r="N1123" s="665">
        <v>650.9799999999999</v>
      </c>
    </row>
    <row r="1124" spans="1:14" ht="14.4" customHeight="1" x14ac:dyDescent="0.3">
      <c r="A1124" s="660" t="s">
        <v>577</v>
      </c>
      <c r="B1124" s="661" t="s">
        <v>578</v>
      </c>
      <c r="C1124" s="662" t="s">
        <v>593</v>
      </c>
      <c r="D1124" s="663" t="s">
        <v>3253</v>
      </c>
      <c r="E1124" s="662" t="s">
        <v>602</v>
      </c>
      <c r="F1124" s="663" t="s">
        <v>3256</v>
      </c>
      <c r="G1124" s="662" t="s">
        <v>628</v>
      </c>
      <c r="H1124" s="662" t="s">
        <v>807</v>
      </c>
      <c r="I1124" s="662" t="s">
        <v>808</v>
      </c>
      <c r="J1124" s="662" t="s">
        <v>809</v>
      </c>
      <c r="K1124" s="662" t="s">
        <v>806</v>
      </c>
      <c r="L1124" s="664">
        <v>324.84637002057025</v>
      </c>
      <c r="M1124" s="664">
        <v>1</v>
      </c>
      <c r="N1124" s="665">
        <v>324.84637002057025</v>
      </c>
    </row>
    <row r="1125" spans="1:14" ht="14.4" customHeight="1" x14ac:dyDescent="0.3">
      <c r="A1125" s="660" t="s">
        <v>577</v>
      </c>
      <c r="B1125" s="661" t="s">
        <v>578</v>
      </c>
      <c r="C1125" s="662" t="s">
        <v>593</v>
      </c>
      <c r="D1125" s="663" t="s">
        <v>3253</v>
      </c>
      <c r="E1125" s="662" t="s">
        <v>602</v>
      </c>
      <c r="F1125" s="663" t="s">
        <v>3256</v>
      </c>
      <c r="G1125" s="662" t="s">
        <v>628</v>
      </c>
      <c r="H1125" s="662" t="s">
        <v>833</v>
      </c>
      <c r="I1125" s="662" t="s">
        <v>834</v>
      </c>
      <c r="J1125" s="662" t="s">
        <v>726</v>
      </c>
      <c r="K1125" s="662" t="s">
        <v>835</v>
      </c>
      <c r="L1125" s="664">
        <v>21.509363808146702</v>
      </c>
      <c r="M1125" s="664">
        <v>2</v>
      </c>
      <c r="N1125" s="665">
        <v>43.018727616293404</v>
      </c>
    </row>
    <row r="1126" spans="1:14" ht="14.4" customHeight="1" x14ac:dyDescent="0.3">
      <c r="A1126" s="660" t="s">
        <v>577</v>
      </c>
      <c r="B1126" s="661" t="s">
        <v>578</v>
      </c>
      <c r="C1126" s="662" t="s">
        <v>593</v>
      </c>
      <c r="D1126" s="663" t="s">
        <v>3253</v>
      </c>
      <c r="E1126" s="662" t="s">
        <v>602</v>
      </c>
      <c r="F1126" s="663" t="s">
        <v>3256</v>
      </c>
      <c r="G1126" s="662" t="s">
        <v>628</v>
      </c>
      <c r="H1126" s="662" t="s">
        <v>856</v>
      </c>
      <c r="I1126" s="662" t="s">
        <v>857</v>
      </c>
      <c r="J1126" s="662" t="s">
        <v>858</v>
      </c>
      <c r="K1126" s="662" t="s">
        <v>859</v>
      </c>
      <c r="L1126" s="664">
        <v>82.649998421195647</v>
      </c>
      <c r="M1126" s="664">
        <v>2</v>
      </c>
      <c r="N1126" s="665">
        <v>165.29999684239129</v>
      </c>
    </row>
    <row r="1127" spans="1:14" ht="14.4" customHeight="1" x14ac:dyDescent="0.3">
      <c r="A1127" s="660" t="s">
        <v>577</v>
      </c>
      <c r="B1127" s="661" t="s">
        <v>578</v>
      </c>
      <c r="C1127" s="662" t="s">
        <v>593</v>
      </c>
      <c r="D1127" s="663" t="s">
        <v>3253</v>
      </c>
      <c r="E1127" s="662" t="s">
        <v>602</v>
      </c>
      <c r="F1127" s="663" t="s">
        <v>3256</v>
      </c>
      <c r="G1127" s="662" t="s">
        <v>628</v>
      </c>
      <c r="H1127" s="662" t="s">
        <v>876</v>
      </c>
      <c r="I1127" s="662" t="s">
        <v>877</v>
      </c>
      <c r="J1127" s="662" t="s">
        <v>878</v>
      </c>
      <c r="K1127" s="662" t="s">
        <v>879</v>
      </c>
      <c r="L1127" s="664">
        <v>160.41000000000003</v>
      </c>
      <c r="M1127" s="664">
        <v>13</v>
      </c>
      <c r="N1127" s="665">
        <v>2085.3300000000004</v>
      </c>
    </row>
    <row r="1128" spans="1:14" ht="14.4" customHeight="1" x14ac:dyDescent="0.3">
      <c r="A1128" s="660" t="s">
        <v>577</v>
      </c>
      <c r="B1128" s="661" t="s">
        <v>578</v>
      </c>
      <c r="C1128" s="662" t="s">
        <v>593</v>
      </c>
      <c r="D1128" s="663" t="s">
        <v>3253</v>
      </c>
      <c r="E1128" s="662" t="s">
        <v>602</v>
      </c>
      <c r="F1128" s="663" t="s">
        <v>3256</v>
      </c>
      <c r="G1128" s="662" t="s">
        <v>628</v>
      </c>
      <c r="H1128" s="662" t="s">
        <v>884</v>
      </c>
      <c r="I1128" s="662" t="s">
        <v>885</v>
      </c>
      <c r="J1128" s="662" t="s">
        <v>886</v>
      </c>
      <c r="K1128" s="662" t="s">
        <v>887</v>
      </c>
      <c r="L1128" s="664">
        <v>63.579999999999991</v>
      </c>
      <c r="M1128" s="664">
        <v>35</v>
      </c>
      <c r="N1128" s="665">
        <v>2225.2999999999997</v>
      </c>
    </row>
    <row r="1129" spans="1:14" ht="14.4" customHeight="1" x14ac:dyDescent="0.3">
      <c r="A1129" s="660" t="s">
        <v>577</v>
      </c>
      <c r="B1129" s="661" t="s">
        <v>578</v>
      </c>
      <c r="C1129" s="662" t="s">
        <v>593</v>
      </c>
      <c r="D1129" s="663" t="s">
        <v>3253</v>
      </c>
      <c r="E1129" s="662" t="s">
        <v>602</v>
      </c>
      <c r="F1129" s="663" t="s">
        <v>3256</v>
      </c>
      <c r="G1129" s="662" t="s">
        <v>628</v>
      </c>
      <c r="H1129" s="662" t="s">
        <v>895</v>
      </c>
      <c r="I1129" s="662" t="s">
        <v>896</v>
      </c>
      <c r="J1129" s="662" t="s">
        <v>897</v>
      </c>
      <c r="K1129" s="662" t="s">
        <v>898</v>
      </c>
      <c r="L1129" s="664">
        <v>39.83</v>
      </c>
      <c r="M1129" s="664">
        <v>20</v>
      </c>
      <c r="N1129" s="665">
        <v>796.59999999999991</v>
      </c>
    </row>
    <row r="1130" spans="1:14" ht="14.4" customHeight="1" x14ac:dyDescent="0.3">
      <c r="A1130" s="660" t="s">
        <v>577</v>
      </c>
      <c r="B1130" s="661" t="s">
        <v>578</v>
      </c>
      <c r="C1130" s="662" t="s">
        <v>593</v>
      </c>
      <c r="D1130" s="663" t="s">
        <v>3253</v>
      </c>
      <c r="E1130" s="662" t="s">
        <v>602</v>
      </c>
      <c r="F1130" s="663" t="s">
        <v>3256</v>
      </c>
      <c r="G1130" s="662" t="s">
        <v>628</v>
      </c>
      <c r="H1130" s="662" t="s">
        <v>928</v>
      </c>
      <c r="I1130" s="662" t="s">
        <v>929</v>
      </c>
      <c r="J1130" s="662" t="s">
        <v>926</v>
      </c>
      <c r="K1130" s="662" t="s">
        <v>930</v>
      </c>
      <c r="L1130" s="664">
        <v>280.29000000000002</v>
      </c>
      <c r="M1130" s="664">
        <v>1</v>
      </c>
      <c r="N1130" s="665">
        <v>280.29000000000002</v>
      </c>
    </row>
    <row r="1131" spans="1:14" ht="14.4" customHeight="1" x14ac:dyDescent="0.3">
      <c r="A1131" s="660" t="s">
        <v>577</v>
      </c>
      <c r="B1131" s="661" t="s">
        <v>578</v>
      </c>
      <c r="C1131" s="662" t="s">
        <v>593</v>
      </c>
      <c r="D1131" s="663" t="s">
        <v>3253</v>
      </c>
      <c r="E1131" s="662" t="s">
        <v>602</v>
      </c>
      <c r="F1131" s="663" t="s">
        <v>3256</v>
      </c>
      <c r="G1131" s="662" t="s">
        <v>628</v>
      </c>
      <c r="H1131" s="662" t="s">
        <v>947</v>
      </c>
      <c r="I1131" s="662" t="s">
        <v>948</v>
      </c>
      <c r="J1131" s="662" t="s">
        <v>949</v>
      </c>
      <c r="K1131" s="662" t="s">
        <v>950</v>
      </c>
      <c r="L1131" s="664">
        <v>112.37929422800795</v>
      </c>
      <c r="M1131" s="664">
        <v>2</v>
      </c>
      <c r="N1131" s="665">
        <v>224.7585884560159</v>
      </c>
    </row>
    <row r="1132" spans="1:14" ht="14.4" customHeight="1" x14ac:dyDescent="0.3">
      <c r="A1132" s="660" t="s">
        <v>577</v>
      </c>
      <c r="B1132" s="661" t="s">
        <v>578</v>
      </c>
      <c r="C1132" s="662" t="s">
        <v>593</v>
      </c>
      <c r="D1132" s="663" t="s">
        <v>3253</v>
      </c>
      <c r="E1132" s="662" t="s">
        <v>602</v>
      </c>
      <c r="F1132" s="663" t="s">
        <v>3256</v>
      </c>
      <c r="G1132" s="662" t="s">
        <v>628</v>
      </c>
      <c r="H1132" s="662" t="s">
        <v>971</v>
      </c>
      <c r="I1132" s="662" t="s">
        <v>972</v>
      </c>
      <c r="J1132" s="662" t="s">
        <v>973</v>
      </c>
      <c r="K1132" s="662" t="s">
        <v>974</v>
      </c>
      <c r="L1132" s="664">
        <v>152.46948674798315</v>
      </c>
      <c r="M1132" s="664">
        <v>2</v>
      </c>
      <c r="N1132" s="665">
        <v>304.93897349596631</v>
      </c>
    </row>
    <row r="1133" spans="1:14" ht="14.4" customHeight="1" x14ac:dyDescent="0.3">
      <c r="A1133" s="660" t="s">
        <v>577</v>
      </c>
      <c r="B1133" s="661" t="s">
        <v>578</v>
      </c>
      <c r="C1133" s="662" t="s">
        <v>593</v>
      </c>
      <c r="D1133" s="663" t="s">
        <v>3253</v>
      </c>
      <c r="E1133" s="662" t="s">
        <v>602</v>
      </c>
      <c r="F1133" s="663" t="s">
        <v>3256</v>
      </c>
      <c r="G1133" s="662" t="s">
        <v>628</v>
      </c>
      <c r="H1133" s="662" t="s">
        <v>3126</v>
      </c>
      <c r="I1133" s="662" t="s">
        <v>215</v>
      </c>
      <c r="J1133" s="662" t="s">
        <v>3127</v>
      </c>
      <c r="K1133" s="662"/>
      <c r="L1133" s="664">
        <v>39.534166666666664</v>
      </c>
      <c r="M1133" s="664">
        <v>6</v>
      </c>
      <c r="N1133" s="665">
        <v>237.20499999999998</v>
      </c>
    </row>
    <row r="1134" spans="1:14" ht="14.4" customHeight="1" x14ac:dyDescent="0.3">
      <c r="A1134" s="660" t="s">
        <v>577</v>
      </c>
      <c r="B1134" s="661" t="s">
        <v>578</v>
      </c>
      <c r="C1134" s="662" t="s">
        <v>593</v>
      </c>
      <c r="D1134" s="663" t="s">
        <v>3253</v>
      </c>
      <c r="E1134" s="662" t="s">
        <v>602</v>
      </c>
      <c r="F1134" s="663" t="s">
        <v>3256</v>
      </c>
      <c r="G1134" s="662" t="s">
        <v>628</v>
      </c>
      <c r="H1134" s="662" t="s">
        <v>995</v>
      </c>
      <c r="I1134" s="662" t="s">
        <v>996</v>
      </c>
      <c r="J1134" s="662" t="s">
        <v>997</v>
      </c>
      <c r="K1134" s="662" t="s">
        <v>998</v>
      </c>
      <c r="L1134" s="664">
        <v>62.690000000000012</v>
      </c>
      <c r="M1134" s="664">
        <v>2</v>
      </c>
      <c r="N1134" s="665">
        <v>125.38000000000002</v>
      </c>
    </row>
    <row r="1135" spans="1:14" ht="14.4" customHeight="1" x14ac:dyDescent="0.3">
      <c r="A1135" s="660" t="s">
        <v>577</v>
      </c>
      <c r="B1135" s="661" t="s">
        <v>578</v>
      </c>
      <c r="C1135" s="662" t="s">
        <v>593</v>
      </c>
      <c r="D1135" s="663" t="s">
        <v>3253</v>
      </c>
      <c r="E1135" s="662" t="s">
        <v>602</v>
      </c>
      <c r="F1135" s="663" t="s">
        <v>3256</v>
      </c>
      <c r="G1135" s="662" t="s">
        <v>628</v>
      </c>
      <c r="H1135" s="662" t="s">
        <v>999</v>
      </c>
      <c r="I1135" s="662" t="s">
        <v>1000</v>
      </c>
      <c r="J1135" s="662" t="s">
        <v>1001</v>
      </c>
      <c r="K1135" s="662" t="s">
        <v>1002</v>
      </c>
      <c r="L1135" s="664">
        <v>113.05000000000003</v>
      </c>
      <c r="M1135" s="664">
        <v>2</v>
      </c>
      <c r="N1135" s="665">
        <v>226.10000000000005</v>
      </c>
    </row>
    <row r="1136" spans="1:14" ht="14.4" customHeight="1" x14ac:dyDescent="0.3">
      <c r="A1136" s="660" t="s">
        <v>577</v>
      </c>
      <c r="B1136" s="661" t="s">
        <v>578</v>
      </c>
      <c r="C1136" s="662" t="s">
        <v>593</v>
      </c>
      <c r="D1136" s="663" t="s">
        <v>3253</v>
      </c>
      <c r="E1136" s="662" t="s">
        <v>602</v>
      </c>
      <c r="F1136" s="663" t="s">
        <v>3256</v>
      </c>
      <c r="G1136" s="662" t="s">
        <v>628</v>
      </c>
      <c r="H1136" s="662" t="s">
        <v>1015</v>
      </c>
      <c r="I1136" s="662" t="s">
        <v>1016</v>
      </c>
      <c r="J1136" s="662" t="s">
        <v>1017</v>
      </c>
      <c r="K1136" s="662" t="s">
        <v>1018</v>
      </c>
      <c r="L1136" s="664">
        <v>34.390000000000008</v>
      </c>
      <c r="M1136" s="664">
        <v>2</v>
      </c>
      <c r="N1136" s="665">
        <v>68.780000000000015</v>
      </c>
    </row>
    <row r="1137" spans="1:14" ht="14.4" customHeight="1" x14ac:dyDescent="0.3">
      <c r="A1137" s="660" t="s">
        <v>577</v>
      </c>
      <c r="B1137" s="661" t="s">
        <v>578</v>
      </c>
      <c r="C1137" s="662" t="s">
        <v>593</v>
      </c>
      <c r="D1137" s="663" t="s">
        <v>3253</v>
      </c>
      <c r="E1137" s="662" t="s">
        <v>602</v>
      </c>
      <c r="F1137" s="663" t="s">
        <v>3256</v>
      </c>
      <c r="G1137" s="662" t="s">
        <v>628</v>
      </c>
      <c r="H1137" s="662" t="s">
        <v>2273</v>
      </c>
      <c r="I1137" s="662" t="s">
        <v>2274</v>
      </c>
      <c r="J1137" s="662" t="s">
        <v>2275</v>
      </c>
      <c r="K1137" s="662" t="s">
        <v>2276</v>
      </c>
      <c r="L1137" s="664">
        <v>69.047957738378869</v>
      </c>
      <c r="M1137" s="664">
        <v>1</v>
      </c>
      <c r="N1137" s="665">
        <v>69.047957738378869</v>
      </c>
    </row>
    <row r="1138" spans="1:14" ht="14.4" customHeight="1" x14ac:dyDescent="0.3">
      <c r="A1138" s="660" t="s">
        <v>577</v>
      </c>
      <c r="B1138" s="661" t="s">
        <v>578</v>
      </c>
      <c r="C1138" s="662" t="s">
        <v>593</v>
      </c>
      <c r="D1138" s="663" t="s">
        <v>3253</v>
      </c>
      <c r="E1138" s="662" t="s">
        <v>602</v>
      </c>
      <c r="F1138" s="663" t="s">
        <v>3256</v>
      </c>
      <c r="G1138" s="662" t="s">
        <v>628</v>
      </c>
      <c r="H1138" s="662" t="s">
        <v>1140</v>
      </c>
      <c r="I1138" s="662" t="s">
        <v>1141</v>
      </c>
      <c r="J1138" s="662" t="s">
        <v>700</v>
      </c>
      <c r="K1138" s="662" t="s">
        <v>1142</v>
      </c>
      <c r="L1138" s="664">
        <v>141.77014984561998</v>
      </c>
      <c r="M1138" s="664">
        <v>10</v>
      </c>
      <c r="N1138" s="665">
        <v>1417.7014984561997</v>
      </c>
    </row>
    <row r="1139" spans="1:14" ht="14.4" customHeight="1" x14ac:dyDescent="0.3">
      <c r="A1139" s="660" t="s">
        <v>577</v>
      </c>
      <c r="B1139" s="661" t="s">
        <v>578</v>
      </c>
      <c r="C1139" s="662" t="s">
        <v>593</v>
      </c>
      <c r="D1139" s="663" t="s">
        <v>3253</v>
      </c>
      <c r="E1139" s="662" t="s">
        <v>602</v>
      </c>
      <c r="F1139" s="663" t="s">
        <v>3256</v>
      </c>
      <c r="G1139" s="662" t="s">
        <v>628</v>
      </c>
      <c r="H1139" s="662" t="s">
        <v>3128</v>
      </c>
      <c r="I1139" s="662" t="s">
        <v>215</v>
      </c>
      <c r="J1139" s="662" t="s">
        <v>3129</v>
      </c>
      <c r="K1139" s="662"/>
      <c r="L1139" s="664">
        <v>694.70139146421161</v>
      </c>
      <c r="M1139" s="664">
        <v>10</v>
      </c>
      <c r="N1139" s="665">
        <v>6947.0139146421161</v>
      </c>
    </row>
    <row r="1140" spans="1:14" ht="14.4" customHeight="1" x14ac:dyDescent="0.3">
      <c r="A1140" s="660" t="s">
        <v>577</v>
      </c>
      <c r="B1140" s="661" t="s">
        <v>578</v>
      </c>
      <c r="C1140" s="662" t="s">
        <v>593</v>
      </c>
      <c r="D1140" s="663" t="s">
        <v>3253</v>
      </c>
      <c r="E1140" s="662" t="s">
        <v>602</v>
      </c>
      <c r="F1140" s="663" t="s">
        <v>3256</v>
      </c>
      <c r="G1140" s="662" t="s">
        <v>628</v>
      </c>
      <c r="H1140" s="662" t="s">
        <v>2414</v>
      </c>
      <c r="I1140" s="662" t="s">
        <v>2415</v>
      </c>
      <c r="J1140" s="662" t="s">
        <v>2416</v>
      </c>
      <c r="K1140" s="662" t="s">
        <v>2417</v>
      </c>
      <c r="L1140" s="664">
        <v>64.790000000000006</v>
      </c>
      <c r="M1140" s="664">
        <v>1</v>
      </c>
      <c r="N1140" s="665">
        <v>64.790000000000006</v>
      </c>
    </row>
    <row r="1141" spans="1:14" ht="14.4" customHeight="1" x14ac:dyDescent="0.3">
      <c r="A1141" s="660" t="s">
        <v>577</v>
      </c>
      <c r="B1141" s="661" t="s">
        <v>578</v>
      </c>
      <c r="C1141" s="662" t="s">
        <v>593</v>
      </c>
      <c r="D1141" s="663" t="s">
        <v>3253</v>
      </c>
      <c r="E1141" s="662" t="s">
        <v>602</v>
      </c>
      <c r="F1141" s="663" t="s">
        <v>3256</v>
      </c>
      <c r="G1141" s="662" t="s">
        <v>628</v>
      </c>
      <c r="H1141" s="662" t="s">
        <v>2418</v>
      </c>
      <c r="I1141" s="662" t="s">
        <v>2419</v>
      </c>
      <c r="J1141" s="662" t="s">
        <v>2420</v>
      </c>
      <c r="K1141" s="662" t="s">
        <v>2421</v>
      </c>
      <c r="L1141" s="664">
        <v>292.41816353580788</v>
      </c>
      <c r="M1141" s="664">
        <v>1</v>
      </c>
      <c r="N1141" s="665">
        <v>292.41816353580788</v>
      </c>
    </row>
    <row r="1142" spans="1:14" ht="14.4" customHeight="1" x14ac:dyDescent="0.3">
      <c r="A1142" s="660" t="s">
        <v>577</v>
      </c>
      <c r="B1142" s="661" t="s">
        <v>578</v>
      </c>
      <c r="C1142" s="662" t="s">
        <v>593</v>
      </c>
      <c r="D1142" s="663" t="s">
        <v>3253</v>
      </c>
      <c r="E1142" s="662" t="s">
        <v>602</v>
      </c>
      <c r="F1142" s="663" t="s">
        <v>3256</v>
      </c>
      <c r="G1142" s="662" t="s">
        <v>628</v>
      </c>
      <c r="H1142" s="662" t="s">
        <v>1249</v>
      </c>
      <c r="I1142" s="662" t="s">
        <v>1250</v>
      </c>
      <c r="J1142" s="662" t="s">
        <v>1251</v>
      </c>
      <c r="K1142" s="662" t="s">
        <v>1252</v>
      </c>
      <c r="L1142" s="664">
        <v>3054.9799999999996</v>
      </c>
      <c r="M1142" s="664">
        <v>1</v>
      </c>
      <c r="N1142" s="665">
        <v>3054.9799999999996</v>
      </c>
    </row>
    <row r="1143" spans="1:14" ht="14.4" customHeight="1" x14ac:dyDescent="0.3">
      <c r="A1143" s="660" t="s">
        <v>577</v>
      </c>
      <c r="B1143" s="661" t="s">
        <v>578</v>
      </c>
      <c r="C1143" s="662" t="s">
        <v>593</v>
      </c>
      <c r="D1143" s="663" t="s">
        <v>3253</v>
      </c>
      <c r="E1143" s="662" t="s">
        <v>602</v>
      </c>
      <c r="F1143" s="663" t="s">
        <v>3256</v>
      </c>
      <c r="G1143" s="662" t="s">
        <v>628</v>
      </c>
      <c r="H1143" s="662" t="s">
        <v>1273</v>
      </c>
      <c r="I1143" s="662" t="s">
        <v>1274</v>
      </c>
      <c r="J1143" s="662" t="s">
        <v>1275</v>
      </c>
      <c r="K1143" s="662" t="s">
        <v>1276</v>
      </c>
      <c r="L1143" s="664">
        <v>74.730015998135812</v>
      </c>
      <c r="M1143" s="664">
        <v>3</v>
      </c>
      <c r="N1143" s="665">
        <v>224.19004799440742</v>
      </c>
    </row>
    <row r="1144" spans="1:14" ht="14.4" customHeight="1" x14ac:dyDescent="0.3">
      <c r="A1144" s="660" t="s">
        <v>577</v>
      </c>
      <c r="B1144" s="661" t="s">
        <v>578</v>
      </c>
      <c r="C1144" s="662" t="s">
        <v>593</v>
      </c>
      <c r="D1144" s="663" t="s">
        <v>3253</v>
      </c>
      <c r="E1144" s="662" t="s">
        <v>602</v>
      </c>
      <c r="F1144" s="663" t="s">
        <v>3256</v>
      </c>
      <c r="G1144" s="662" t="s">
        <v>628</v>
      </c>
      <c r="H1144" s="662" t="s">
        <v>1289</v>
      </c>
      <c r="I1144" s="662" t="s">
        <v>215</v>
      </c>
      <c r="J1144" s="662" t="s">
        <v>1290</v>
      </c>
      <c r="K1144" s="662" t="s">
        <v>1291</v>
      </c>
      <c r="L1144" s="664">
        <v>75.02000000000001</v>
      </c>
      <c r="M1144" s="664">
        <v>2</v>
      </c>
      <c r="N1144" s="665">
        <v>150.04000000000002</v>
      </c>
    </row>
    <row r="1145" spans="1:14" ht="14.4" customHeight="1" x14ac:dyDescent="0.3">
      <c r="A1145" s="660" t="s">
        <v>577</v>
      </c>
      <c r="B1145" s="661" t="s">
        <v>578</v>
      </c>
      <c r="C1145" s="662" t="s">
        <v>593</v>
      </c>
      <c r="D1145" s="663" t="s">
        <v>3253</v>
      </c>
      <c r="E1145" s="662" t="s">
        <v>602</v>
      </c>
      <c r="F1145" s="663" t="s">
        <v>3256</v>
      </c>
      <c r="G1145" s="662" t="s">
        <v>628</v>
      </c>
      <c r="H1145" s="662" t="s">
        <v>1351</v>
      </c>
      <c r="I1145" s="662" t="s">
        <v>1352</v>
      </c>
      <c r="J1145" s="662" t="s">
        <v>1353</v>
      </c>
      <c r="K1145" s="662" t="s">
        <v>1354</v>
      </c>
      <c r="L1145" s="664">
        <v>138.16</v>
      </c>
      <c r="M1145" s="664">
        <v>2</v>
      </c>
      <c r="N1145" s="665">
        <v>276.32</v>
      </c>
    </row>
    <row r="1146" spans="1:14" ht="14.4" customHeight="1" x14ac:dyDescent="0.3">
      <c r="A1146" s="660" t="s">
        <v>577</v>
      </c>
      <c r="B1146" s="661" t="s">
        <v>578</v>
      </c>
      <c r="C1146" s="662" t="s">
        <v>593</v>
      </c>
      <c r="D1146" s="663" t="s">
        <v>3253</v>
      </c>
      <c r="E1146" s="662" t="s">
        <v>602</v>
      </c>
      <c r="F1146" s="663" t="s">
        <v>3256</v>
      </c>
      <c r="G1146" s="662" t="s">
        <v>628</v>
      </c>
      <c r="H1146" s="662" t="s">
        <v>2566</v>
      </c>
      <c r="I1146" s="662" t="s">
        <v>2567</v>
      </c>
      <c r="J1146" s="662" t="s">
        <v>2568</v>
      </c>
      <c r="K1146" s="662" t="s">
        <v>2569</v>
      </c>
      <c r="L1146" s="664">
        <v>7224.1972002918956</v>
      </c>
      <c r="M1146" s="664">
        <v>22</v>
      </c>
      <c r="N1146" s="665">
        <v>158932.33840642171</v>
      </c>
    </row>
    <row r="1147" spans="1:14" ht="14.4" customHeight="1" x14ac:dyDescent="0.3">
      <c r="A1147" s="660" t="s">
        <v>577</v>
      </c>
      <c r="B1147" s="661" t="s">
        <v>578</v>
      </c>
      <c r="C1147" s="662" t="s">
        <v>593</v>
      </c>
      <c r="D1147" s="663" t="s">
        <v>3253</v>
      </c>
      <c r="E1147" s="662" t="s">
        <v>602</v>
      </c>
      <c r="F1147" s="663" t="s">
        <v>3256</v>
      </c>
      <c r="G1147" s="662" t="s">
        <v>628</v>
      </c>
      <c r="H1147" s="662" t="s">
        <v>1414</v>
      </c>
      <c r="I1147" s="662" t="s">
        <v>1415</v>
      </c>
      <c r="J1147" s="662" t="s">
        <v>1416</v>
      </c>
      <c r="K1147" s="662" t="s">
        <v>1417</v>
      </c>
      <c r="L1147" s="664">
        <v>1390.4384274207232</v>
      </c>
      <c r="M1147" s="664">
        <v>1</v>
      </c>
      <c r="N1147" s="665">
        <v>1390.4384274207232</v>
      </c>
    </row>
    <row r="1148" spans="1:14" ht="14.4" customHeight="1" x14ac:dyDescent="0.3">
      <c r="A1148" s="660" t="s">
        <v>577</v>
      </c>
      <c r="B1148" s="661" t="s">
        <v>578</v>
      </c>
      <c r="C1148" s="662" t="s">
        <v>593</v>
      </c>
      <c r="D1148" s="663" t="s">
        <v>3253</v>
      </c>
      <c r="E1148" s="662" t="s">
        <v>602</v>
      </c>
      <c r="F1148" s="663" t="s">
        <v>3256</v>
      </c>
      <c r="G1148" s="662" t="s">
        <v>628</v>
      </c>
      <c r="H1148" s="662" t="s">
        <v>3130</v>
      </c>
      <c r="I1148" s="662" t="s">
        <v>3130</v>
      </c>
      <c r="J1148" s="662" t="s">
        <v>3131</v>
      </c>
      <c r="K1148" s="662" t="s">
        <v>3132</v>
      </c>
      <c r="L1148" s="664">
        <v>6366.8858333333337</v>
      </c>
      <c r="M1148" s="664">
        <v>12</v>
      </c>
      <c r="N1148" s="665">
        <v>76402.63</v>
      </c>
    </row>
    <row r="1149" spans="1:14" ht="14.4" customHeight="1" x14ac:dyDescent="0.3">
      <c r="A1149" s="660" t="s">
        <v>577</v>
      </c>
      <c r="B1149" s="661" t="s">
        <v>578</v>
      </c>
      <c r="C1149" s="662" t="s">
        <v>593</v>
      </c>
      <c r="D1149" s="663" t="s">
        <v>3253</v>
      </c>
      <c r="E1149" s="662" t="s">
        <v>602</v>
      </c>
      <c r="F1149" s="663" t="s">
        <v>3256</v>
      </c>
      <c r="G1149" s="662" t="s">
        <v>628</v>
      </c>
      <c r="H1149" s="662" t="s">
        <v>3085</v>
      </c>
      <c r="I1149" s="662" t="s">
        <v>3085</v>
      </c>
      <c r="J1149" s="662" t="s">
        <v>3086</v>
      </c>
      <c r="K1149" s="662" t="s">
        <v>3087</v>
      </c>
      <c r="L1149" s="664">
        <v>7747.08</v>
      </c>
      <c r="M1149" s="664">
        <v>1</v>
      </c>
      <c r="N1149" s="665">
        <v>7747.08</v>
      </c>
    </row>
    <row r="1150" spans="1:14" ht="14.4" customHeight="1" x14ac:dyDescent="0.3">
      <c r="A1150" s="660" t="s">
        <v>577</v>
      </c>
      <c r="B1150" s="661" t="s">
        <v>578</v>
      </c>
      <c r="C1150" s="662" t="s">
        <v>593</v>
      </c>
      <c r="D1150" s="663" t="s">
        <v>3253</v>
      </c>
      <c r="E1150" s="662" t="s">
        <v>602</v>
      </c>
      <c r="F1150" s="663" t="s">
        <v>3256</v>
      </c>
      <c r="G1150" s="662" t="s">
        <v>628</v>
      </c>
      <c r="H1150" s="662" t="s">
        <v>1474</v>
      </c>
      <c r="I1150" s="662" t="s">
        <v>1475</v>
      </c>
      <c r="J1150" s="662" t="s">
        <v>1476</v>
      </c>
      <c r="K1150" s="662" t="s">
        <v>1477</v>
      </c>
      <c r="L1150" s="664">
        <v>1171.1785714285718</v>
      </c>
      <c r="M1150" s="664">
        <v>7</v>
      </c>
      <c r="N1150" s="665">
        <v>8198.2500000000018</v>
      </c>
    </row>
    <row r="1151" spans="1:14" ht="14.4" customHeight="1" x14ac:dyDescent="0.3">
      <c r="A1151" s="660" t="s">
        <v>577</v>
      </c>
      <c r="B1151" s="661" t="s">
        <v>578</v>
      </c>
      <c r="C1151" s="662" t="s">
        <v>593</v>
      </c>
      <c r="D1151" s="663" t="s">
        <v>3253</v>
      </c>
      <c r="E1151" s="662" t="s">
        <v>602</v>
      </c>
      <c r="F1151" s="663" t="s">
        <v>3256</v>
      </c>
      <c r="G1151" s="662" t="s">
        <v>628</v>
      </c>
      <c r="H1151" s="662" t="s">
        <v>2621</v>
      </c>
      <c r="I1151" s="662" t="s">
        <v>2622</v>
      </c>
      <c r="J1151" s="662" t="s">
        <v>2623</v>
      </c>
      <c r="K1151" s="662" t="s">
        <v>2624</v>
      </c>
      <c r="L1151" s="664">
        <v>1926.4699999999996</v>
      </c>
      <c r="M1151" s="664">
        <v>1</v>
      </c>
      <c r="N1151" s="665">
        <v>1926.4699999999996</v>
      </c>
    </row>
    <row r="1152" spans="1:14" ht="14.4" customHeight="1" x14ac:dyDescent="0.3">
      <c r="A1152" s="660" t="s">
        <v>577</v>
      </c>
      <c r="B1152" s="661" t="s">
        <v>578</v>
      </c>
      <c r="C1152" s="662" t="s">
        <v>593</v>
      </c>
      <c r="D1152" s="663" t="s">
        <v>3253</v>
      </c>
      <c r="E1152" s="662" t="s">
        <v>602</v>
      </c>
      <c r="F1152" s="663" t="s">
        <v>3256</v>
      </c>
      <c r="G1152" s="662" t="s">
        <v>628</v>
      </c>
      <c r="H1152" s="662" t="s">
        <v>3092</v>
      </c>
      <c r="I1152" s="662" t="s">
        <v>3093</v>
      </c>
      <c r="J1152" s="662" t="s">
        <v>3094</v>
      </c>
      <c r="K1152" s="662" t="s">
        <v>3095</v>
      </c>
      <c r="L1152" s="664">
        <v>6760.4650187517882</v>
      </c>
      <c r="M1152" s="664">
        <v>20</v>
      </c>
      <c r="N1152" s="665">
        <v>135209.30037503576</v>
      </c>
    </row>
    <row r="1153" spans="1:14" ht="14.4" customHeight="1" x14ac:dyDescent="0.3">
      <c r="A1153" s="660" t="s">
        <v>577</v>
      </c>
      <c r="B1153" s="661" t="s">
        <v>578</v>
      </c>
      <c r="C1153" s="662" t="s">
        <v>593</v>
      </c>
      <c r="D1153" s="663" t="s">
        <v>3253</v>
      </c>
      <c r="E1153" s="662" t="s">
        <v>602</v>
      </c>
      <c r="F1153" s="663" t="s">
        <v>3256</v>
      </c>
      <c r="G1153" s="662" t="s">
        <v>628</v>
      </c>
      <c r="H1153" s="662" t="s">
        <v>1559</v>
      </c>
      <c r="I1153" s="662" t="s">
        <v>1559</v>
      </c>
      <c r="J1153" s="662" t="s">
        <v>1560</v>
      </c>
      <c r="K1153" s="662" t="s">
        <v>1561</v>
      </c>
      <c r="L1153" s="664">
        <v>96.100000000000051</v>
      </c>
      <c r="M1153" s="664">
        <v>8</v>
      </c>
      <c r="N1153" s="665">
        <v>768.80000000000041</v>
      </c>
    </row>
    <row r="1154" spans="1:14" ht="14.4" customHeight="1" x14ac:dyDescent="0.3">
      <c r="A1154" s="660" t="s">
        <v>577</v>
      </c>
      <c r="B1154" s="661" t="s">
        <v>578</v>
      </c>
      <c r="C1154" s="662" t="s">
        <v>593</v>
      </c>
      <c r="D1154" s="663" t="s">
        <v>3253</v>
      </c>
      <c r="E1154" s="662" t="s">
        <v>602</v>
      </c>
      <c r="F1154" s="663" t="s">
        <v>3256</v>
      </c>
      <c r="G1154" s="662" t="s">
        <v>628</v>
      </c>
      <c r="H1154" s="662" t="s">
        <v>1604</v>
      </c>
      <c r="I1154" s="662" t="s">
        <v>1604</v>
      </c>
      <c r="J1154" s="662" t="s">
        <v>1605</v>
      </c>
      <c r="K1154" s="662" t="s">
        <v>1606</v>
      </c>
      <c r="L1154" s="664">
        <v>44.000000000000007</v>
      </c>
      <c r="M1154" s="664">
        <v>3</v>
      </c>
      <c r="N1154" s="665">
        <v>132.00000000000003</v>
      </c>
    </row>
    <row r="1155" spans="1:14" ht="14.4" customHeight="1" x14ac:dyDescent="0.3">
      <c r="A1155" s="660" t="s">
        <v>577</v>
      </c>
      <c r="B1155" s="661" t="s">
        <v>578</v>
      </c>
      <c r="C1155" s="662" t="s">
        <v>593</v>
      </c>
      <c r="D1155" s="663" t="s">
        <v>3253</v>
      </c>
      <c r="E1155" s="662" t="s">
        <v>602</v>
      </c>
      <c r="F1155" s="663" t="s">
        <v>3256</v>
      </c>
      <c r="G1155" s="662" t="s">
        <v>628</v>
      </c>
      <c r="H1155" s="662" t="s">
        <v>3133</v>
      </c>
      <c r="I1155" s="662" t="s">
        <v>3133</v>
      </c>
      <c r="J1155" s="662" t="s">
        <v>3134</v>
      </c>
      <c r="K1155" s="662" t="s">
        <v>3135</v>
      </c>
      <c r="L1155" s="664">
        <v>12362.195</v>
      </c>
      <c r="M1155" s="664">
        <v>2</v>
      </c>
      <c r="N1155" s="665">
        <v>24724.39</v>
      </c>
    </row>
    <row r="1156" spans="1:14" ht="14.4" customHeight="1" x14ac:dyDescent="0.3">
      <c r="A1156" s="660" t="s">
        <v>577</v>
      </c>
      <c r="B1156" s="661" t="s">
        <v>578</v>
      </c>
      <c r="C1156" s="662" t="s">
        <v>593</v>
      </c>
      <c r="D1156" s="663" t="s">
        <v>3253</v>
      </c>
      <c r="E1156" s="662" t="s">
        <v>602</v>
      </c>
      <c r="F1156" s="663" t="s">
        <v>3256</v>
      </c>
      <c r="G1156" s="662" t="s">
        <v>628</v>
      </c>
      <c r="H1156" s="662" t="s">
        <v>3136</v>
      </c>
      <c r="I1156" s="662" t="s">
        <v>3136</v>
      </c>
      <c r="J1156" s="662" t="s">
        <v>3137</v>
      </c>
      <c r="K1156" s="662" t="s">
        <v>3138</v>
      </c>
      <c r="L1156" s="664">
        <v>2281.29</v>
      </c>
      <c r="M1156" s="664">
        <v>3</v>
      </c>
      <c r="N1156" s="665">
        <v>6843.87</v>
      </c>
    </row>
    <row r="1157" spans="1:14" ht="14.4" customHeight="1" x14ac:dyDescent="0.3">
      <c r="A1157" s="660" t="s">
        <v>577</v>
      </c>
      <c r="B1157" s="661" t="s">
        <v>578</v>
      </c>
      <c r="C1157" s="662" t="s">
        <v>593</v>
      </c>
      <c r="D1157" s="663" t="s">
        <v>3253</v>
      </c>
      <c r="E1157" s="662" t="s">
        <v>602</v>
      </c>
      <c r="F1157" s="663" t="s">
        <v>3256</v>
      </c>
      <c r="G1157" s="662" t="s">
        <v>1684</v>
      </c>
      <c r="H1157" s="662" t="s">
        <v>2768</v>
      </c>
      <c r="I1157" s="662" t="s">
        <v>2769</v>
      </c>
      <c r="J1157" s="662" t="s">
        <v>2770</v>
      </c>
      <c r="K1157" s="662" t="s">
        <v>2771</v>
      </c>
      <c r="L1157" s="664">
        <v>112.63</v>
      </c>
      <c r="M1157" s="664">
        <v>1</v>
      </c>
      <c r="N1157" s="665">
        <v>112.63</v>
      </c>
    </row>
    <row r="1158" spans="1:14" ht="14.4" customHeight="1" x14ac:dyDescent="0.3">
      <c r="A1158" s="660" t="s">
        <v>577</v>
      </c>
      <c r="B1158" s="661" t="s">
        <v>578</v>
      </c>
      <c r="C1158" s="662" t="s">
        <v>593</v>
      </c>
      <c r="D1158" s="663" t="s">
        <v>3253</v>
      </c>
      <c r="E1158" s="662" t="s">
        <v>602</v>
      </c>
      <c r="F1158" s="663" t="s">
        <v>3256</v>
      </c>
      <c r="G1158" s="662" t="s">
        <v>1684</v>
      </c>
      <c r="H1158" s="662" t="s">
        <v>2826</v>
      </c>
      <c r="I1158" s="662" t="s">
        <v>2827</v>
      </c>
      <c r="J1158" s="662" t="s">
        <v>2828</v>
      </c>
      <c r="K1158" s="662" t="s">
        <v>2829</v>
      </c>
      <c r="L1158" s="664">
        <v>22.88</v>
      </c>
      <c r="M1158" s="664">
        <v>1</v>
      </c>
      <c r="N1158" s="665">
        <v>22.88</v>
      </c>
    </row>
    <row r="1159" spans="1:14" ht="14.4" customHeight="1" x14ac:dyDescent="0.3">
      <c r="A1159" s="660" t="s">
        <v>577</v>
      </c>
      <c r="B1159" s="661" t="s">
        <v>578</v>
      </c>
      <c r="C1159" s="662" t="s">
        <v>593</v>
      </c>
      <c r="D1159" s="663" t="s">
        <v>3253</v>
      </c>
      <c r="E1159" s="662" t="s">
        <v>602</v>
      </c>
      <c r="F1159" s="663" t="s">
        <v>3256</v>
      </c>
      <c r="G1159" s="662" t="s">
        <v>1684</v>
      </c>
      <c r="H1159" s="662" t="s">
        <v>1847</v>
      </c>
      <c r="I1159" s="662" t="s">
        <v>1848</v>
      </c>
      <c r="J1159" s="662" t="s">
        <v>1849</v>
      </c>
      <c r="K1159" s="662" t="s">
        <v>1850</v>
      </c>
      <c r="L1159" s="664">
        <v>364.11746593897942</v>
      </c>
      <c r="M1159" s="664">
        <v>10</v>
      </c>
      <c r="N1159" s="665">
        <v>3641.1746593897942</v>
      </c>
    </row>
    <row r="1160" spans="1:14" ht="14.4" customHeight="1" x14ac:dyDescent="0.3">
      <c r="A1160" s="660" t="s">
        <v>577</v>
      </c>
      <c r="B1160" s="661" t="s">
        <v>578</v>
      </c>
      <c r="C1160" s="662" t="s">
        <v>593</v>
      </c>
      <c r="D1160" s="663" t="s">
        <v>3253</v>
      </c>
      <c r="E1160" s="662" t="s">
        <v>602</v>
      </c>
      <c r="F1160" s="663" t="s">
        <v>3256</v>
      </c>
      <c r="G1160" s="662" t="s">
        <v>1684</v>
      </c>
      <c r="H1160" s="662" t="s">
        <v>1906</v>
      </c>
      <c r="I1160" s="662" t="s">
        <v>1907</v>
      </c>
      <c r="J1160" s="662" t="s">
        <v>1908</v>
      </c>
      <c r="K1160" s="662" t="s">
        <v>1909</v>
      </c>
      <c r="L1160" s="664">
        <v>246.33000000000007</v>
      </c>
      <c r="M1160" s="664">
        <v>1</v>
      </c>
      <c r="N1160" s="665">
        <v>246.33000000000007</v>
      </c>
    </row>
    <row r="1161" spans="1:14" ht="14.4" customHeight="1" x14ac:dyDescent="0.3">
      <c r="A1161" s="660" t="s">
        <v>577</v>
      </c>
      <c r="B1161" s="661" t="s">
        <v>578</v>
      </c>
      <c r="C1161" s="662" t="s">
        <v>593</v>
      </c>
      <c r="D1161" s="663" t="s">
        <v>3253</v>
      </c>
      <c r="E1161" s="662" t="s">
        <v>602</v>
      </c>
      <c r="F1161" s="663" t="s">
        <v>3256</v>
      </c>
      <c r="G1161" s="662" t="s">
        <v>1684</v>
      </c>
      <c r="H1161" s="662" t="s">
        <v>2916</v>
      </c>
      <c r="I1161" s="662" t="s">
        <v>2916</v>
      </c>
      <c r="J1161" s="662" t="s">
        <v>2917</v>
      </c>
      <c r="K1161" s="662" t="s">
        <v>2918</v>
      </c>
      <c r="L1161" s="664">
        <v>28204</v>
      </c>
      <c r="M1161" s="664">
        <v>1</v>
      </c>
      <c r="N1161" s="665">
        <v>28204</v>
      </c>
    </row>
    <row r="1162" spans="1:14" ht="14.4" customHeight="1" x14ac:dyDescent="0.3">
      <c r="A1162" s="660" t="s">
        <v>577</v>
      </c>
      <c r="B1162" s="661" t="s">
        <v>578</v>
      </c>
      <c r="C1162" s="662" t="s">
        <v>596</v>
      </c>
      <c r="D1162" s="663" t="s">
        <v>3254</v>
      </c>
      <c r="E1162" s="662" t="s">
        <v>602</v>
      </c>
      <c r="F1162" s="663" t="s">
        <v>3256</v>
      </c>
      <c r="G1162" s="662" t="s">
        <v>628</v>
      </c>
      <c r="H1162" s="662" t="s">
        <v>3139</v>
      </c>
      <c r="I1162" s="662" t="s">
        <v>3140</v>
      </c>
      <c r="J1162" s="662" t="s">
        <v>3141</v>
      </c>
      <c r="K1162" s="662" t="s">
        <v>3142</v>
      </c>
      <c r="L1162" s="664">
        <v>97.970000000000027</v>
      </c>
      <c r="M1162" s="664">
        <v>1</v>
      </c>
      <c r="N1162" s="665">
        <v>97.970000000000027</v>
      </c>
    </row>
    <row r="1163" spans="1:14" ht="14.4" customHeight="1" x14ac:dyDescent="0.3">
      <c r="A1163" s="660" t="s">
        <v>577</v>
      </c>
      <c r="B1163" s="661" t="s">
        <v>578</v>
      </c>
      <c r="C1163" s="662" t="s">
        <v>596</v>
      </c>
      <c r="D1163" s="663" t="s">
        <v>3254</v>
      </c>
      <c r="E1163" s="662" t="s">
        <v>602</v>
      </c>
      <c r="F1163" s="663" t="s">
        <v>3256</v>
      </c>
      <c r="G1163" s="662" t="s">
        <v>628</v>
      </c>
      <c r="H1163" s="662" t="s">
        <v>2292</v>
      </c>
      <c r="I1163" s="662" t="s">
        <v>2293</v>
      </c>
      <c r="J1163" s="662" t="s">
        <v>2294</v>
      </c>
      <c r="K1163" s="662"/>
      <c r="L1163" s="664">
        <v>496.2595181959295</v>
      </c>
      <c r="M1163" s="664">
        <v>1</v>
      </c>
      <c r="N1163" s="665">
        <v>496.2595181959295</v>
      </c>
    </row>
    <row r="1164" spans="1:14" ht="14.4" customHeight="1" x14ac:dyDescent="0.3">
      <c r="A1164" s="660" t="s">
        <v>577</v>
      </c>
      <c r="B1164" s="661" t="s">
        <v>578</v>
      </c>
      <c r="C1164" s="662" t="s">
        <v>596</v>
      </c>
      <c r="D1164" s="663" t="s">
        <v>3254</v>
      </c>
      <c r="E1164" s="662" t="s">
        <v>602</v>
      </c>
      <c r="F1164" s="663" t="s">
        <v>3256</v>
      </c>
      <c r="G1164" s="662" t="s">
        <v>628</v>
      </c>
      <c r="H1164" s="662" t="s">
        <v>1052</v>
      </c>
      <c r="I1164" s="662" t="s">
        <v>215</v>
      </c>
      <c r="J1164" s="662" t="s">
        <v>1053</v>
      </c>
      <c r="K1164" s="662"/>
      <c r="L1164" s="664">
        <v>191.13058024118686</v>
      </c>
      <c r="M1164" s="664">
        <v>9</v>
      </c>
      <c r="N1164" s="665">
        <v>1720.1752221706818</v>
      </c>
    </row>
    <row r="1165" spans="1:14" ht="14.4" customHeight="1" x14ac:dyDescent="0.3">
      <c r="A1165" s="660" t="s">
        <v>577</v>
      </c>
      <c r="B1165" s="661" t="s">
        <v>578</v>
      </c>
      <c r="C1165" s="662" t="s">
        <v>596</v>
      </c>
      <c r="D1165" s="663" t="s">
        <v>3254</v>
      </c>
      <c r="E1165" s="662" t="s">
        <v>602</v>
      </c>
      <c r="F1165" s="663" t="s">
        <v>3256</v>
      </c>
      <c r="G1165" s="662" t="s">
        <v>628</v>
      </c>
      <c r="H1165" s="662" t="s">
        <v>3143</v>
      </c>
      <c r="I1165" s="662" t="s">
        <v>215</v>
      </c>
      <c r="J1165" s="662" t="s">
        <v>3144</v>
      </c>
      <c r="K1165" s="662"/>
      <c r="L1165" s="664">
        <v>320.34368121950655</v>
      </c>
      <c r="M1165" s="664">
        <v>1</v>
      </c>
      <c r="N1165" s="665">
        <v>320.34368121950655</v>
      </c>
    </row>
    <row r="1166" spans="1:14" ht="14.4" customHeight="1" x14ac:dyDescent="0.3">
      <c r="A1166" s="660" t="s">
        <v>577</v>
      </c>
      <c r="B1166" s="661" t="s">
        <v>578</v>
      </c>
      <c r="C1166" s="662" t="s">
        <v>596</v>
      </c>
      <c r="D1166" s="663" t="s">
        <v>3254</v>
      </c>
      <c r="E1166" s="662" t="s">
        <v>602</v>
      </c>
      <c r="F1166" s="663" t="s">
        <v>3256</v>
      </c>
      <c r="G1166" s="662" t="s">
        <v>628</v>
      </c>
      <c r="H1166" s="662" t="s">
        <v>3145</v>
      </c>
      <c r="I1166" s="662" t="s">
        <v>215</v>
      </c>
      <c r="J1166" s="662" t="s">
        <v>3146</v>
      </c>
      <c r="K1166" s="662" t="s">
        <v>3147</v>
      </c>
      <c r="L1166" s="664">
        <v>422.06996991229755</v>
      </c>
      <c r="M1166" s="664">
        <v>1</v>
      </c>
      <c r="N1166" s="665">
        <v>422.06996991229755</v>
      </c>
    </row>
    <row r="1167" spans="1:14" ht="14.4" customHeight="1" x14ac:dyDescent="0.3">
      <c r="A1167" s="660" t="s">
        <v>577</v>
      </c>
      <c r="B1167" s="661" t="s">
        <v>578</v>
      </c>
      <c r="C1167" s="662" t="s">
        <v>596</v>
      </c>
      <c r="D1167" s="663" t="s">
        <v>3254</v>
      </c>
      <c r="E1167" s="662" t="s">
        <v>602</v>
      </c>
      <c r="F1167" s="663" t="s">
        <v>3256</v>
      </c>
      <c r="G1167" s="662" t="s">
        <v>628</v>
      </c>
      <c r="H1167" s="662" t="s">
        <v>3148</v>
      </c>
      <c r="I1167" s="662" t="s">
        <v>3149</v>
      </c>
      <c r="J1167" s="662" t="s">
        <v>3150</v>
      </c>
      <c r="K1167" s="662" t="s">
        <v>3151</v>
      </c>
      <c r="L1167" s="664">
        <v>36.93</v>
      </c>
      <c r="M1167" s="664">
        <v>1</v>
      </c>
      <c r="N1167" s="665">
        <v>36.93</v>
      </c>
    </row>
    <row r="1168" spans="1:14" ht="14.4" customHeight="1" x14ac:dyDescent="0.3">
      <c r="A1168" s="660" t="s">
        <v>577</v>
      </c>
      <c r="B1168" s="661" t="s">
        <v>578</v>
      </c>
      <c r="C1168" s="662" t="s">
        <v>596</v>
      </c>
      <c r="D1168" s="663" t="s">
        <v>3254</v>
      </c>
      <c r="E1168" s="662" t="s">
        <v>602</v>
      </c>
      <c r="F1168" s="663" t="s">
        <v>3256</v>
      </c>
      <c r="G1168" s="662" t="s">
        <v>628</v>
      </c>
      <c r="H1168" s="662" t="s">
        <v>2701</v>
      </c>
      <c r="I1168" s="662" t="s">
        <v>2701</v>
      </c>
      <c r="J1168" s="662" t="s">
        <v>2702</v>
      </c>
      <c r="K1168" s="662" t="s">
        <v>2703</v>
      </c>
      <c r="L1168" s="664">
        <v>114.88000000000002</v>
      </c>
      <c r="M1168" s="664">
        <v>1</v>
      </c>
      <c r="N1168" s="665">
        <v>114.88000000000002</v>
      </c>
    </row>
    <row r="1169" spans="1:14" ht="14.4" customHeight="1" x14ac:dyDescent="0.3">
      <c r="A1169" s="660" t="s">
        <v>577</v>
      </c>
      <c r="B1169" s="661" t="s">
        <v>578</v>
      </c>
      <c r="C1169" s="662" t="s">
        <v>596</v>
      </c>
      <c r="D1169" s="663" t="s">
        <v>3254</v>
      </c>
      <c r="E1169" s="662" t="s">
        <v>602</v>
      </c>
      <c r="F1169" s="663" t="s">
        <v>3256</v>
      </c>
      <c r="G1169" s="662" t="s">
        <v>628</v>
      </c>
      <c r="H1169" s="662" t="s">
        <v>3152</v>
      </c>
      <c r="I1169" s="662" t="s">
        <v>215</v>
      </c>
      <c r="J1169" s="662" t="s">
        <v>3153</v>
      </c>
      <c r="K1169" s="662"/>
      <c r="L1169" s="664">
        <v>38.200000000000003</v>
      </c>
      <c r="M1169" s="664">
        <v>3</v>
      </c>
      <c r="N1169" s="665">
        <v>114.60000000000001</v>
      </c>
    </row>
    <row r="1170" spans="1:14" ht="14.4" customHeight="1" x14ac:dyDescent="0.3">
      <c r="A1170" s="660" t="s">
        <v>577</v>
      </c>
      <c r="B1170" s="661" t="s">
        <v>578</v>
      </c>
      <c r="C1170" s="662" t="s">
        <v>596</v>
      </c>
      <c r="D1170" s="663" t="s">
        <v>3254</v>
      </c>
      <c r="E1170" s="662" t="s">
        <v>3154</v>
      </c>
      <c r="F1170" s="663" t="s">
        <v>3263</v>
      </c>
      <c r="G1170" s="662" t="s">
        <v>1684</v>
      </c>
      <c r="H1170" s="662" t="s">
        <v>3155</v>
      </c>
      <c r="I1170" s="662" t="s">
        <v>3156</v>
      </c>
      <c r="J1170" s="662" t="s">
        <v>3157</v>
      </c>
      <c r="K1170" s="662" t="s">
        <v>3158</v>
      </c>
      <c r="L1170" s="664">
        <v>2089.3529999999996</v>
      </c>
      <c r="M1170" s="664">
        <v>1</v>
      </c>
      <c r="N1170" s="665">
        <v>2089.3529999999996</v>
      </c>
    </row>
    <row r="1171" spans="1:14" ht="14.4" customHeight="1" x14ac:dyDescent="0.3">
      <c r="A1171" s="660" t="s">
        <v>577</v>
      </c>
      <c r="B1171" s="661" t="s">
        <v>578</v>
      </c>
      <c r="C1171" s="662" t="s">
        <v>599</v>
      </c>
      <c r="D1171" s="663" t="s">
        <v>3255</v>
      </c>
      <c r="E1171" s="662" t="s">
        <v>2083</v>
      </c>
      <c r="F1171" s="663" t="s">
        <v>3260</v>
      </c>
      <c r="G1171" s="662" t="s">
        <v>628</v>
      </c>
      <c r="H1171" s="662" t="s">
        <v>3159</v>
      </c>
      <c r="I1171" s="662" t="s">
        <v>3160</v>
      </c>
      <c r="J1171" s="662" t="s">
        <v>3161</v>
      </c>
      <c r="K1171" s="662" t="s">
        <v>3162</v>
      </c>
      <c r="L1171" s="664">
        <v>56565.076750984983</v>
      </c>
      <c r="M1171" s="664">
        <v>175</v>
      </c>
      <c r="N1171" s="665">
        <v>9898888.4314223714</v>
      </c>
    </row>
    <row r="1172" spans="1:14" ht="14.4" customHeight="1" x14ac:dyDescent="0.3">
      <c r="A1172" s="660" t="s">
        <v>577</v>
      </c>
      <c r="B1172" s="661" t="s">
        <v>578</v>
      </c>
      <c r="C1172" s="662" t="s">
        <v>599</v>
      </c>
      <c r="D1172" s="663" t="s">
        <v>3255</v>
      </c>
      <c r="E1172" s="662" t="s">
        <v>2083</v>
      </c>
      <c r="F1172" s="663" t="s">
        <v>3260</v>
      </c>
      <c r="G1172" s="662" t="s">
        <v>628</v>
      </c>
      <c r="H1172" s="662" t="s">
        <v>2084</v>
      </c>
      <c r="I1172" s="662" t="s">
        <v>2085</v>
      </c>
      <c r="J1172" s="662" t="s">
        <v>2086</v>
      </c>
      <c r="K1172" s="662" t="s">
        <v>2087</v>
      </c>
      <c r="L1172" s="664">
        <v>7693.7114258585671</v>
      </c>
      <c r="M1172" s="664">
        <v>124.28725670000003</v>
      </c>
      <c r="N1172" s="665">
        <v>956230.28696140694</v>
      </c>
    </row>
    <row r="1173" spans="1:14" ht="14.4" customHeight="1" x14ac:dyDescent="0.3">
      <c r="A1173" s="660" t="s">
        <v>577</v>
      </c>
      <c r="B1173" s="661" t="s">
        <v>578</v>
      </c>
      <c r="C1173" s="662" t="s">
        <v>599</v>
      </c>
      <c r="D1173" s="663" t="s">
        <v>3255</v>
      </c>
      <c r="E1173" s="662" t="s">
        <v>2083</v>
      </c>
      <c r="F1173" s="663" t="s">
        <v>3260</v>
      </c>
      <c r="G1173" s="662" t="s">
        <v>628</v>
      </c>
      <c r="H1173" s="662" t="s">
        <v>3163</v>
      </c>
      <c r="I1173" s="662" t="s">
        <v>3164</v>
      </c>
      <c r="J1173" s="662" t="s">
        <v>2086</v>
      </c>
      <c r="K1173" s="662" t="s">
        <v>3165</v>
      </c>
      <c r="L1173" s="664">
        <v>30500.796154620784</v>
      </c>
      <c r="M1173" s="664">
        <v>78.992701199999999</v>
      </c>
      <c r="N1173" s="665">
        <v>2409340.2770040687</v>
      </c>
    </row>
    <row r="1174" spans="1:14" ht="14.4" customHeight="1" x14ac:dyDescent="0.3">
      <c r="A1174" s="660" t="s">
        <v>577</v>
      </c>
      <c r="B1174" s="661" t="s">
        <v>578</v>
      </c>
      <c r="C1174" s="662" t="s">
        <v>599</v>
      </c>
      <c r="D1174" s="663" t="s">
        <v>3255</v>
      </c>
      <c r="E1174" s="662" t="s">
        <v>2083</v>
      </c>
      <c r="F1174" s="663" t="s">
        <v>3260</v>
      </c>
      <c r="G1174" s="662" t="s">
        <v>628</v>
      </c>
      <c r="H1174" s="662" t="s">
        <v>3166</v>
      </c>
      <c r="I1174" s="662" t="s">
        <v>3167</v>
      </c>
      <c r="J1174" s="662" t="s">
        <v>3168</v>
      </c>
      <c r="K1174" s="662" t="s">
        <v>3031</v>
      </c>
      <c r="L1174" s="664">
        <v>25791.283527356281</v>
      </c>
      <c r="M1174" s="664">
        <v>1.8747345</v>
      </c>
      <c r="N1174" s="665">
        <v>48351.809028016512</v>
      </c>
    </row>
    <row r="1175" spans="1:14" ht="14.4" customHeight="1" x14ac:dyDescent="0.3">
      <c r="A1175" s="660" t="s">
        <v>577</v>
      </c>
      <c r="B1175" s="661" t="s">
        <v>578</v>
      </c>
      <c r="C1175" s="662" t="s">
        <v>599</v>
      </c>
      <c r="D1175" s="663" t="s">
        <v>3255</v>
      </c>
      <c r="E1175" s="662" t="s">
        <v>2083</v>
      </c>
      <c r="F1175" s="663" t="s">
        <v>3260</v>
      </c>
      <c r="G1175" s="662" t="s">
        <v>628</v>
      </c>
      <c r="H1175" s="662" t="s">
        <v>3169</v>
      </c>
      <c r="I1175" s="662" t="s">
        <v>3170</v>
      </c>
      <c r="J1175" s="662" t="s">
        <v>3171</v>
      </c>
      <c r="K1175" s="662" t="s">
        <v>1469</v>
      </c>
      <c r="L1175" s="664">
        <v>24483.432269272354</v>
      </c>
      <c r="M1175" s="664">
        <v>4</v>
      </c>
      <c r="N1175" s="665">
        <v>97933.729077089418</v>
      </c>
    </row>
    <row r="1176" spans="1:14" ht="14.4" customHeight="1" x14ac:dyDescent="0.3">
      <c r="A1176" s="660" t="s">
        <v>577</v>
      </c>
      <c r="B1176" s="661" t="s">
        <v>578</v>
      </c>
      <c r="C1176" s="662" t="s">
        <v>599</v>
      </c>
      <c r="D1176" s="663" t="s">
        <v>3255</v>
      </c>
      <c r="E1176" s="662" t="s">
        <v>2083</v>
      </c>
      <c r="F1176" s="663" t="s">
        <v>3260</v>
      </c>
      <c r="G1176" s="662" t="s">
        <v>628</v>
      </c>
      <c r="H1176" s="662" t="s">
        <v>3172</v>
      </c>
      <c r="I1176" s="662" t="s">
        <v>3172</v>
      </c>
      <c r="J1176" s="662" t="s">
        <v>3171</v>
      </c>
      <c r="K1176" s="662" t="s">
        <v>3173</v>
      </c>
      <c r="L1176" s="664">
        <v>5106.9799999999996</v>
      </c>
      <c r="M1176" s="664">
        <v>4</v>
      </c>
      <c r="N1176" s="665">
        <v>20427.919999999998</v>
      </c>
    </row>
    <row r="1177" spans="1:14" ht="14.4" customHeight="1" x14ac:dyDescent="0.3">
      <c r="A1177" s="660" t="s">
        <v>577</v>
      </c>
      <c r="B1177" s="661" t="s">
        <v>578</v>
      </c>
      <c r="C1177" s="662" t="s">
        <v>599</v>
      </c>
      <c r="D1177" s="663" t="s">
        <v>3255</v>
      </c>
      <c r="E1177" s="662" t="s">
        <v>2083</v>
      </c>
      <c r="F1177" s="663" t="s">
        <v>3260</v>
      </c>
      <c r="G1177" s="662" t="s">
        <v>628</v>
      </c>
      <c r="H1177" s="662" t="s">
        <v>3174</v>
      </c>
      <c r="I1177" s="662" t="s">
        <v>3174</v>
      </c>
      <c r="J1177" s="662" t="s">
        <v>3175</v>
      </c>
      <c r="K1177" s="662" t="s">
        <v>3176</v>
      </c>
      <c r="L1177" s="664">
        <v>68438.641774519681</v>
      </c>
      <c r="M1177" s="664">
        <v>33</v>
      </c>
      <c r="N1177" s="665">
        <v>2258475.1785591496</v>
      </c>
    </row>
    <row r="1178" spans="1:14" ht="14.4" customHeight="1" x14ac:dyDescent="0.3">
      <c r="A1178" s="660" t="s">
        <v>577</v>
      </c>
      <c r="B1178" s="661" t="s">
        <v>578</v>
      </c>
      <c r="C1178" s="662" t="s">
        <v>599</v>
      </c>
      <c r="D1178" s="663" t="s">
        <v>3255</v>
      </c>
      <c r="E1178" s="662" t="s">
        <v>2083</v>
      </c>
      <c r="F1178" s="663" t="s">
        <v>3260</v>
      </c>
      <c r="G1178" s="662" t="s">
        <v>628</v>
      </c>
      <c r="H1178" s="662" t="s">
        <v>3177</v>
      </c>
      <c r="I1178" s="662" t="s">
        <v>3177</v>
      </c>
      <c r="J1178" s="662" t="s">
        <v>3178</v>
      </c>
      <c r="K1178" s="662" t="s">
        <v>3179</v>
      </c>
      <c r="L1178" s="664">
        <v>9045.5352484257946</v>
      </c>
      <c r="M1178" s="664">
        <v>57</v>
      </c>
      <c r="N1178" s="665">
        <v>515595.50916027027</v>
      </c>
    </row>
    <row r="1179" spans="1:14" ht="14.4" customHeight="1" x14ac:dyDescent="0.3">
      <c r="A1179" s="660" t="s">
        <v>577</v>
      </c>
      <c r="B1179" s="661" t="s">
        <v>578</v>
      </c>
      <c r="C1179" s="662" t="s">
        <v>599</v>
      </c>
      <c r="D1179" s="663" t="s">
        <v>3255</v>
      </c>
      <c r="E1179" s="662" t="s">
        <v>2083</v>
      </c>
      <c r="F1179" s="663" t="s">
        <v>3260</v>
      </c>
      <c r="G1179" s="662" t="s">
        <v>628</v>
      </c>
      <c r="H1179" s="662" t="s">
        <v>3180</v>
      </c>
      <c r="I1179" s="662" t="s">
        <v>3181</v>
      </c>
      <c r="J1179" s="662" t="s">
        <v>3182</v>
      </c>
      <c r="K1179" s="662" t="s">
        <v>3183</v>
      </c>
      <c r="L1179" s="664">
        <v>101844.61249999999</v>
      </c>
      <c r="M1179" s="664">
        <v>8</v>
      </c>
      <c r="N1179" s="665">
        <v>814756.89999999991</v>
      </c>
    </row>
    <row r="1180" spans="1:14" ht="14.4" customHeight="1" x14ac:dyDescent="0.3">
      <c r="A1180" s="660" t="s">
        <v>577</v>
      </c>
      <c r="B1180" s="661" t="s">
        <v>578</v>
      </c>
      <c r="C1180" s="662" t="s">
        <v>599</v>
      </c>
      <c r="D1180" s="663" t="s">
        <v>3255</v>
      </c>
      <c r="E1180" s="662" t="s">
        <v>2083</v>
      </c>
      <c r="F1180" s="663" t="s">
        <v>3260</v>
      </c>
      <c r="G1180" s="662" t="s">
        <v>628</v>
      </c>
      <c r="H1180" s="662" t="s">
        <v>3184</v>
      </c>
      <c r="I1180" s="662" t="s">
        <v>3184</v>
      </c>
      <c r="J1180" s="662" t="s">
        <v>3161</v>
      </c>
      <c r="K1180" s="662" t="s">
        <v>3185</v>
      </c>
      <c r="L1180" s="664">
        <v>169074.76641402164</v>
      </c>
      <c r="M1180" s="664">
        <v>29</v>
      </c>
      <c r="N1180" s="665">
        <v>4903168.2260066271</v>
      </c>
    </row>
    <row r="1181" spans="1:14" ht="14.4" customHeight="1" x14ac:dyDescent="0.3">
      <c r="A1181" s="660" t="s">
        <v>577</v>
      </c>
      <c r="B1181" s="661" t="s">
        <v>578</v>
      </c>
      <c r="C1181" s="662" t="s">
        <v>599</v>
      </c>
      <c r="D1181" s="663" t="s">
        <v>3255</v>
      </c>
      <c r="E1181" s="662" t="s">
        <v>2083</v>
      </c>
      <c r="F1181" s="663" t="s">
        <v>3260</v>
      </c>
      <c r="G1181" s="662" t="s">
        <v>628</v>
      </c>
      <c r="H1181" s="662" t="s">
        <v>3186</v>
      </c>
      <c r="I1181" s="662" t="s">
        <v>3187</v>
      </c>
      <c r="J1181" s="662" t="s">
        <v>3188</v>
      </c>
      <c r="K1181" s="662" t="s">
        <v>3189</v>
      </c>
      <c r="L1181" s="664">
        <v>14414.957546741876</v>
      </c>
      <c r="M1181" s="664">
        <v>414.99505230000017</v>
      </c>
      <c r="N1181" s="665">
        <v>5982136.0610124273</v>
      </c>
    </row>
    <row r="1182" spans="1:14" ht="14.4" customHeight="1" x14ac:dyDescent="0.3">
      <c r="A1182" s="660" t="s">
        <v>577</v>
      </c>
      <c r="B1182" s="661" t="s">
        <v>578</v>
      </c>
      <c r="C1182" s="662" t="s">
        <v>599</v>
      </c>
      <c r="D1182" s="663" t="s">
        <v>3255</v>
      </c>
      <c r="E1182" s="662" t="s">
        <v>2083</v>
      </c>
      <c r="F1182" s="663" t="s">
        <v>3260</v>
      </c>
      <c r="G1182" s="662" t="s">
        <v>628</v>
      </c>
      <c r="H1182" s="662" t="s">
        <v>3190</v>
      </c>
      <c r="I1182" s="662" t="s">
        <v>3191</v>
      </c>
      <c r="J1182" s="662" t="s">
        <v>3192</v>
      </c>
      <c r="K1182" s="662" t="s">
        <v>3193</v>
      </c>
      <c r="L1182" s="664">
        <v>28487.989299073735</v>
      </c>
      <c r="M1182" s="664">
        <v>34</v>
      </c>
      <c r="N1182" s="665">
        <v>968591.63616850704</v>
      </c>
    </row>
    <row r="1183" spans="1:14" ht="14.4" customHeight="1" x14ac:dyDescent="0.3">
      <c r="A1183" s="660" t="s">
        <v>577</v>
      </c>
      <c r="B1183" s="661" t="s">
        <v>578</v>
      </c>
      <c r="C1183" s="662" t="s">
        <v>599</v>
      </c>
      <c r="D1183" s="663" t="s">
        <v>3255</v>
      </c>
      <c r="E1183" s="662" t="s">
        <v>2083</v>
      </c>
      <c r="F1183" s="663" t="s">
        <v>3260</v>
      </c>
      <c r="G1183" s="662" t="s">
        <v>628</v>
      </c>
      <c r="H1183" s="662" t="s">
        <v>3194</v>
      </c>
      <c r="I1183" s="662" t="s">
        <v>3195</v>
      </c>
      <c r="J1183" s="662" t="s">
        <v>3196</v>
      </c>
      <c r="K1183" s="662" t="s">
        <v>3197</v>
      </c>
      <c r="L1183" s="664">
        <v>57732.138758152279</v>
      </c>
      <c r="M1183" s="664">
        <v>37</v>
      </c>
      <c r="N1183" s="665">
        <v>2136089.1340516345</v>
      </c>
    </row>
    <row r="1184" spans="1:14" ht="14.4" customHeight="1" x14ac:dyDescent="0.3">
      <c r="A1184" s="660" t="s">
        <v>577</v>
      </c>
      <c r="B1184" s="661" t="s">
        <v>578</v>
      </c>
      <c r="C1184" s="662" t="s">
        <v>599</v>
      </c>
      <c r="D1184" s="663" t="s">
        <v>3255</v>
      </c>
      <c r="E1184" s="662" t="s">
        <v>2083</v>
      </c>
      <c r="F1184" s="663" t="s">
        <v>3260</v>
      </c>
      <c r="G1184" s="662" t="s">
        <v>628</v>
      </c>
      <c r="H1184" s="662" t="s">
        <v>3198</v>
      </c>
      <c r="I1184" s="662" t="s">
        <v>3199</v>
      </c>
      <c r="J1184" s="662" t="s">
        <v>3200</v>
      </c>
      <c r="K1184" s="662" t="s">
        <v>3201</v>
      </c>
      <c r="L1184" s="664">
        <v>111224.07943631416</v>
      </c>
      <c r="M1184" s="664">
        <v>55</v>
      </c>
      <c r="N1184" s="665">
        <v>6117324.3689972786</v>
      </c>
    </row>
    <row r="1185" spans="1:14" ht="14.4" customHeight="1" x14ac:dyDescent="0.3">
      <c r="A1185" s="660" t="s">
        <v>577</v>
      </c>
      <c r="B1185" s="661" t="s">
        <v>578</v>
      </c>
      <c r="C1185" s="662" t="s">
        <v>599</v>
      </c>
      <c r="D1185" s="663" t="s">
        <v>3255</v>
      </c>
      <c r="E1185" s="662" t="s">
        <v>2083</v>
      </c>
      <c r="F1185" s="663" t="s">
        <v>3260</v>
      </c>
      <c r="G1185" s="662" t="s">
        <v>628</v>
      </c>
      <c r="H1185" s="662" t="s">
        <v>3202</v>
      </c>
      <c r="I1185" s="662" t="s">
        <v>3203</v>
      </c>
      <c r="J1185" s="662" t="s">
        <v>3204</v>
      </c>
      <c r="K1185" s="662" t="s">
        <v>3205</v>
      </c>
      <c r="L1185" s="664">
        <v>78826.98</v>
      </c>
      <c r="M1185" s="664">
        <v>16</v>
      </c>
      <c r="N1185" s="665">
        <v>1261231.68</v>
      </c>
    </row>
    <row r="1186" spans="1:14" ht="14.4" customHeight="1" x14ac:dyDescent="0.3">
      <c r="A1186" s="660" t="s">
        <v>577</v>
      </c>
      <c r="B1186" s="661" t="s">
        <v>578</v>
      </c>
      <c r="C1186" s="662" t="s">
        <v>599</v>
      </c>
      <c r="D1186" s="663" t="s">
        <v>3255</v>
      </c>
      <c r="E1186" s="662" t="s">
        <v>2083</v>
      </c>
      <c r="F1186" s="663" t="s">
        <v>3260</v>
      </c>
      <c r="G1186" s="662" t="s">
        <v>628</v>
      </c>
      <c r="H1186" s="662" t="s">
        <v>3206</v>
      </c>
      <c r="I1186" s="662" t="s">
        <v>3207</v>
      </c>
      <c r="J1186" s="662" t="s">
        <v>3208</v>
      </c>
      <c r="K1186" s="662" t="s">
        <v>3209</v>
      </c>
      <c r="L1186" s="664">
        <v>5096.3541165080951</v>
      </c>
      <c r="M1186" s="664">
        <v>1232.0000000000002</v>
      </c>
      <c r="N1186" s="665">
        <v>6278708.2715379745</v>
      </c>
    </row>
    <row r="1187" spans="1:14" ht="14.4" customHeight="1" x14ac:dyDescent="0.3">
      <c r="A1187" s="660" t="s">
        <v>577</v>
      </c>
      <c r="B1187" s="661" t="s">
        <v>578</v>
      </c>
      <c r="C1187" s="662" t="s">
        <v>599</v>
      </c>
      <c r="D1187" s="663" t="s">
        <v>3255</v>
      </c>
      <c r="E1187" s="662" t="s">
        <v>2083</v>
      </c>
      <c r="F1187" s="663" t="s">
        <v>3260</v>
      </c>
      <c r="G1187" s="662" t="s">
        <v>628</v>
      </c>
      <c r="H1187" s="662" t="s">
        <v>3210</v>
      </c>
      <c r="I1187" s="662" t="s">
        <v>3211</v>
      </c>
      <c r="J1187" s="662" t="s">
        <v>3212</v>
      </c>
      <c r="K1187" s="662" t="s">
        <v>3213</v>
      </c>
      <c r="L1187" s="664">
        <v>10948.370989952582</v>
      </c>
      <c r="M1187" s="664">
        <v>199</v>
      </c>
      <c r="N1187" s="665">
        <v>2178725.827000564</v>
      </c>
    </row>
    <row r="1188" spans="1:14" ht="14.4" customHeight="1" x14ac:dyDescent="0.3">
      <c r="A1188" s="660" t="s">
        <v>577</v>
      </c>
      <c r="B1188" s="661" t="s">
        <v>578</v>
      </c>
      <c r="C1188" s="662" t="s">
        <v>599</v>
      </c>
      <c r="D1188" s="663" t="s">
        <v>3255</v>
      </c>
      <c r="E1188" s="662" t="s">
        <v>2083</v>
      </c>
      <c r="F1188" s="663" t="s">
        <v>3260</v>
      </c>
      <c r="G1188" s="662" t="s">
        <v>628</v>
      </c>
      <c r="H1188" s="662" t="s">
        <v>3214</v>
      </c>
      <c r="I1188" s="662" t="s">
        <v>3214</v>
      </c>
      <c r="J1188" s="662" t="s">
        <v>3215</v>
      </c>
      <c r="K1188" s="662" t="s">
        <v>1035</v>
      </c>
      <c r="L1188" s="664">
        <v>88539.946966668082</v>
      </c>
      <c r="M1188" s="664">
        <v>49</v>
      </c>
      <c r="N1188" s="665">
        <v>4338457.4013667358</v>
      </c>
    </row>
    <row r="1189" spans="1:14" ht="14.4" customHeight="1" x14ac:dyDescent="0.3">
      <c r="A1189" s="660" t="s">
        <v>577</v>
      </c>
      <c r="B1189" s="661" t="s">
        <v>578</v>
      </c>
      <c r="C1189" s="662" t="s">
        <v>599</v>
      </c>
      <c r="D1189" s="663" t="s">
        <v>3255</v>
      </c>
      <c r="E1189" s="662" t="s">
        <v>2083</v>
      </c>
      <c r="F1189" s="663" t="s">
        <v>3260</v>
      </c>
      <c r="G1189" s="662" t="s">
        <v>628</v>
      </c>
      <c r="H1189" s="662" t="s">
        <v>3216</v>
      </c>
      <c r="I1189" s="662" t="s">
        <v>3216</v>
      </c>
      <c r="J1189" s="662" t="s">
        <v>3217</v>
      </c>
      <c r="K1189" s="662" t="s">
        <v>3218</v>
      </c>
      <c r="L1189" s="664">
        <v>76619.329395317167</v>
      </c>
      <c r="M1189" s="664">
        <v>29</v>
      </c>
      <c r="N1189" s="665">
        <v>2221960.5524641979</v>
      </c>
    </row>
    <row r="1190" spans="1:14" ht="14.4" customHeight="1" x14ac:dyDescent="0.3">
      <c r="A1190" s="660" t="s">
        <v>577</v>
      </c>
      <c r="B1190" s="661" t="s">
        <v>578</v>
      </c>
      <c r="C1190" s="662" t="s">
        <v>599</v>
      </c>
      <c r="D1190" s="663" t="s">
        <v>3255</v>
      </c>
      <c r="E1190" s="662" t="s">
        <v>2083</v>
      </c>
      <c r="F1190" s="663" t="s">
        <v>3260</v>
      </c>
      <c r="G1190" s="662" t="s">
        <v>628</v>
      </c>
      <c r="H1190" s="662" t="s">
        <v>3219</v>
      </c>
      <c r="I1190" s="662" t="s">
        <v>3220</v>
      </c>
      <c r="J1190" s="662" t="s">
        <v>3221</v>
      </c>
      <c r="K1190" s="662" t="s">
        <v>3222</v>
      </c>
      <c r="L1190" s="664">
        <v>16599.312942065506</v>
      </c>
      <c r="M1190" s="664">
        <v>12</v>
      </c>
      <c r="N1190" s="665">
        <v>199191.75530478606</v>
      </c>
    </row>
    <row r="1191" spans="1:14" ht="14.4" customHeight="1" x14ac:dyDescent="0.3">
      <c r="A1191" s="660" t="s">
        <v>577</v>
      </c>
      <c r="B1191" s="661" t="s">
        <v>578</v>
      </c>
      <c r="C1191" s="662" t="s">
        <v>599</v>
      </c>
      <c r="D1191" s="663" t="s">
        <v>3255</v>
      </c>
      <c r="E1191" s="662" t="s">
        <v>2083</v>
      </c>
      <c r="F1191" s="663" t="s">
        <v>3260</v>
      </c>
      <c r="G1191" s="662" t="s">
        <v>628</v>
      </c>
      <c r="H1191" s="662" t="s">
        <v>3223</v>
      </c>
      <c r="I1191" s="662" t="s">
        <v>3223</v>
      </c>
      <c r="J1191" s="662" t="s">
        <v>3224</v>
      </c>
      <c r="K1191" s="662" t="s">
        <v>3225</v>
      </c>
      <c r="L1191" s="664">
        <v>54246.267777777808</v>
      </c>
      <c r="M1191" s="664">
        <v>45</v>
      </c>
      <c r="N1191" s="665">
        <v>2441082.0500000012</v>
      </c>
    </row>
    <row r="1192" spans="1:14" ht="14.4" customHeight="1" x14ac:dyDescent="0.3">
      <c r="A1192" s="660" t="s">
        <v>577</v>
      </c>
      <c r="B1192" s="661" t="s">
        <v>578</v>
      </c>
      <c r="C1192" s="662" t="s">
        <v>599</v>
      </c>
      <c r="D1192" s="663" t="s">
        <v>3255</v>
      </c>
      <c r="E1192" s="662" t="s">
        <v>2083</v>
      </c>
      <c r="F1192" s="663" t="s">
        <v>3260</v>
      </c>
      <c r="G1192" s="662" t="s">
        <v>628</v>
      </c>
      <c r="H1192" s="662" t="s">
        <v>3226</v>
      </c>
      <c r="I1192" s="662" t="s">
        <v>3226</v>
      </c>
      <c r="J1192" s="662" t="s">
        <v>3227</v>
      </c>
      <c r="K1192" s="662" t="s">
        <v>3228</v>
      </c>
      <c r="L1192" s="664">
        <v>374285.40444999904</v>
      </c>
      <c r="M1192" s="664">
        <v>13.999999999999998</v>
      </c>
      <c r="N1192" s="665">
        <v>5239995.662299986</v>
      </c>
    </row>
    <row r="1193" spans="1:14" ht="14.4" customHeight="1" x14ac:dyDescent="0.3">
      <c r="A1193" s="660" t="s">
        <v>577</v>
      </c>
      <c r="B1193" s="661" t="s">
        <v>578</v>
      </c>
      <c r="C1193" s="662" t="s">
        <v>599</v>
      </c>
      <c r="D1193" s="663" t="s">
        <v>3255</v>
      </c>
      <c r="E1193" s="662" t="s">
        <v>2083</v>
      </c>
      <c r="F1193" s="663" t="s">
        <v>3260</v>
      </c>
      <c r="G1193" s="662" t="s">
        <v>628</v>
      </c>
      <c r="H1193" s="662" t="s">
        <v>3229</v>
      </c>
      <c r="I1193" s="662" t="s">
        <v>3229</v>
      </c>
      <c r="J1193" s="662" t="s">
        <v>3230</v>
      </c>
      <c r="K1193" s="662" t="s">
        <v>3231</v>
      </c>
      <c r="L1193" s="664">
        <v>93500</v>
      </c>
      <c r="M1193" s="664">
        <v>10</v>
      </c>
      <c r="N1193" s="665">
        <v>935000</v>
      </c>
    </row>
    <row r="1194" spans="1:14" ht="14.4" customHeight="1" x14ac:dyDescent="0.3">
      <c r="A1194" s="660" t="s">
        <v>577</v>
      </c>
      <c r="B1194" s="661" t="s">
        <v>578</v>
      </c>
      <c r="C1194" s="662" t="s">
        <v>599</v>
      </c>
      <c r="D1194" s="663" t="s">
        <v>3255</v>
      </c>
      <c r="E1194" s="662" t="s">
        <v>2083</v>
      </c>
      <c r="F1194" s="663" t="s">
        <v>3260</v>
      </c>
      <c r="G1194" s="662" t="s">
        <v>628</v>
      </c>
      <c r="H1194" s="662" t="s">
        <v>3232</v>
      </c>
      <c r="I1194" s="662" t="s">
        <v>3232</v>
      </c>
      <c r="J1194" s="662" t="s">
        <v>3233</v>
      </c>
      <c r="K1194" s="662" t="s">
        <v>3234</v>
      </c>
      <c r="L1194" s="664">
        <v>78069.866042273847</v>
      </c>
      <c r="M1194" s="664">
        <v>111</v>
      </c>
      <c r="N1194" s="665">
        <v>8665755.1306923963</v>
      </c>
    </row>
    <row r="1195" spans="1:14" ht="14.4" customHeight="1" x14ac:dyDescent="0.3">
      <c r="A1195" s="660" t="s">
        <v>577</v>
      </c>
      <c r="B1195" s="661" t="s">
        <v>578</v>
      </c>
      <c r="C1195" s="662" t="s">
        <v>599</v>
      </c>
      <c r="D1195" s="663" t="s">
        <v>3255</v>
      </c>
      <c r="E1195" s="662" t="s">
        <v>2083</v>
      </c>
      <c r="F1195" s="663" t="s">
        <v>3260</v>
      </c>
      <c r="G1195" s="662" t="s">
        <v>628</v>
      </c>
      <c r="H1195" s="662" t="s">
        <v>3235</v>
      </c>
      <c r="I1195" s="662" t="s">
        <v>3235</v>
      </c>
      <c r="J1195" s="662" t="s">
        <v>3236</v>
      </c>
      <c r="K1195" s="662" t="s">
        <v>3237</v>
      </c>
      <c r="L1195" s="664">
        <v>43817.143997681014</v>
      </c>
      <c r="M1195" s="664">
        <v>201</v>
      </c>
      <c r="N1195" s="665">
        <v>8807245.9435338844</v>
      </c>
    </row>
    <row r="1196" spans="1:14" ht="14.4" customHeight="1" x14ac:dyDescent="0.3">
      <c r="A1196" s="660" t="s">
        <v>577</v>
      </c>
      <c r="B1196" s="661" t="s">
        <v>578</v>
      </c>
      <c r="C1196" s="662" t="s">
        <v>599</v>
      </c>
      <c r="D1196" s="663" t="s">
        <v>3255</v>
      </c>
      <c r="E1196" s="662" t="s">
        <v>2083</v>
      </c>
      <c r="F1196" s="663" t="s">
        <v>3260</v>
      </c>
      <c r="G1196" s="662" t="s">
        <v>628</v>
      </c>
      <c r="H1196" s="662" t="s">
        <v>3112</v>
      </c>
      <c r="I1196" s="662" t="s">
        <v>3112</v>
      </c>
      <c r="J1196" s="662" t="s">
        <v>3113</v>
      </c>
      <c r="K1196" s="662" t="s">
        <v>3114</v>
      </c>
      <c r="L1196" s="664">
        <v>79508.05511744754</v>
      </c>
      <c r="M1196" s="664">
        <v>9</v>
      </c>
      <c r="N1196" s="665">
        <v>715572.49605702783</v>
      </c>
    </row>
    <row r="1197" spans="1:14" ht="14.4" customHeight="1" x14ac:dyDescent="0.3">
      <c r="A1197" s="660" t="s">
        <v>577</v>
      </c>
      <c r="B1197" s="661" t="s">
        <v>578</v>
      </c>
      <c r="C1197" s="662" t="s">
        <v>599</v>
      </c>
      <c r="D1197" s="663" t="s">
        <v>3255</v>
      </c>
      <c r="E1197" s="662" t="s">
        <v>2083</v>
      </c>
      <c r="F1197" s="663" t="s">
        <v>3260</v>
      </c>
      <c r="G1197" s="662" t="s">
        <v>628</v>
      </c>
      <c r="H1197" s="662" t="s">
        <v>3238</v>
      </c>
      <c r="I1197" s="662" t="s">
        <v>3238</v>
      </c>
      <c r="J1197" s="662" t="s">
        <v>3239</v>
      </c>
      <c r="K1197" s="662" t="s">
        <v>3240</v>
      </c>
      <c r="L1197" s="664">
        <v>7888.73888888889</v>
      </c>
      <c r="M1197" s="664">
        <v>18</v>
      </c>
      <c r="N1197" s="665">
        <v>141997.30000000002</v>
      </c>
    </row>
    <row r="1198" spans="1:14" ht="14.4" customHeight="1" x14ac:dyDescent="0.3">
      <c r="A1198" s="660" t="s">
        <v>577</v>
      </c>
      <c r="B1198" s="661" t="s">
        <v>578</v>
      </c>
      <c r="C1198" s="662" t="s">
        <v>599</v>
      </c>
      <c r="D1198" s="663" t="s">
        <v>3255</v>
      </c>
      <c r="E1198" s="662" t="s">
        <v>2083</v>
      </c>
      <c r="F1198" s="663" t="s">
        <v>3260</v>
      </c>
      <c r="G1198" s="662" t="s">
        <v>628</v>
      </c>
      <c r="H1198" s="662" t="s">
        <v>3241</v>
      </c>
      <c r="I1198" s="662" t="s">
        <v>3241</v>
      </c>
      <c r="J1198" s="662" t="s">
        <v>3242</v>
      </c>
      <c r="K1198" s="662" t="s">
        <v>3243</v>
      </c>
      <c r="L1198" s="664">
        <v>20669.829444061124</v>
      </c>
      <c r="M1198" s="664">
        <v>39</v>
      </c>
      <c r="N1198" s="665">
        <v>806123.34831838391</v>
      </c>
    </row>
    <row r="1199" spans="1:14" ht="14.4" customHeight="1" x14ac:dyDescent="0.3">
      <c r="A1199" s="660" t="s">
        <v>577</v>
      </c>
      <c r="B1199" s="661" t="s">
        <v>578</v>
      </c>
      <c r="C1199" s="662" t="s">
        <v>599</v>
      </c>
      <c r="D1199" s="663" t="s">
        <v>3255</v>
      </c>
      <c r="E1199" s="662" t="s">
        <v>2083</v>
      </c>
      <c r="F1199" s="663" t="s">
        <v>3260</v>
      </c>
      <c r="G1199" s="662" t="s">
        <v>628</v>
      </c>
      <c r="H1199" s="662" t="s">
        <v>3244</v>
      </c>
      <c r="I1199" s="662" t="s">
        <v>3244</v>
      </c>
      <c r="J1199" s="662" t="s">
        <v>3239</v>
      </c>
      <c r="K1199" s="662" t="s">
        <v>3245</v>
      </c>
      <c r="L1199" s="664">
        <v>16468.715</v>
      </c>
      <c r="M1199" s="664">
        <v>2</v>
      </c>
      <c r="N1199" s="665">
        <v>32937.43</v>
      </c>
    </row>
    <row r="1200" spans="1:14" ht="14.4" customHeight="1" thickBot="1" x14ac:dyDescent="0.35">
      <c r="A1200" s="666" t="s">
        <v>577</v>
      </c>
      <c r="B1200" s="667" t="s">
        <v>578</v>
      </c>
      <c r="C1200" s="668" t="s">
        <v>599</v>
      </c>
      <c r="D1200" s="669" t="s">
        <v>3255</v>
      </c>
      <c r="E1200" s="668" t="s">
        <v>2083</v>
      </c>
      <c r="F1200" s="669" t="s">
        <v>3260</v>
      </c>
      <c r="G1200" s="668" t="s">
        <v>628</v>
      </c>
      <c r="H1200" s="668" t="s">
        <v>3246</v>
      </c>
      <c r="I1200" s="668" t="s">
        <v>3246</v>
      </c>
      <c r="J1200" s="668" t="s">
        <v>3247</v>
      </c>
      <c r="K1200" s="668" t="s">
        <v>3248</v>
      </c>
      <c r="L1200" s="670">
        <v>49727.392037602272</v>
      </c>
      <c r="M1200" s="670">
        <v>36.257899999999999</v>
      </c>
      <c r="N1200" s="671">
        <v>1803010.8077601795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3264</v>
      </c>
      <c r="B5" s="658">
        <v>14079.257942848466</v>
      </c>
      <c r="C5" s="676">
        <v>4.0562619834220506E-2</v>
      </c>
      <c r="D5" s="658">
        <v>333020.06651869806</v>
      </c>
      <c r="E5" s="676">
        <v>0.9594373801657794</v>
      </c>
      <c r="F5" s="659">
        <v>347099.32446154655</v>
      </c>
    </row>
    <row r="6" spans="1:6" ht="14.4" customHeight="1" x14ac:dyDescent="0.3">
      <c r="A6" s="687" t="s">
        <v>3265</v>
      </c>
      <c r="B6" s="664">
        <v>11096.155237102907</v>
      </c>
      <c r="C6" s="677">
        <v>4.8438069106610866E-2</v>
      </c>
      <c r="D6" s="664">
        <v>217983.06781533902</v>
      </c>
      <c r="E6" s="677">
        <v>0.95156193089338914</v>
      </c>
      <c r="F6" s="665">
        <v>229079.22305244193</v>
      </c>
    </row>
    <row r="7" spans="1:6" ht="14.4" customHeight="1" x14ac:dyDescent="0.3">
      <c r="A7" s="687" t="s">
        <v>3266</v>
      </c>
      <c r="B7" s="664">
        <v>9945.9890580503234</v>
      </c>
      <c r="C7" s="677">
        <v>4.5166070913117366E-3</v>
      </c>
      <c r="D7" s="664">
        <v>2192147.0548958257</v>
      </c>
      <c r="E7" s="677">
        <v>0.99548339290868826</v>
      </c>
      <c r="F7" s="665">
        <v>2202093.043953876</v>
      </c>
    </row>
    <row r="8" spans="1:6" ht="14.4" customHeight="1" x14ac:dyDescent="0.3">
      <c r="A8" s="687" t="s">
        <v>3267</v>
      </c>
      <c r="B8" s="664"/>
      <c r="C8" s="677">
        <v>0</v>
      </c>
      <c r="D8" s="664">
        <v>2089.3529999999996</v>
      </c>
      <c r="E8" s="677">
        <v>1</v>
      </c>
      <c r="F8" s="665">
        <v>2089.3529999999996</v>
      </c>
    </row>
    <row r="9" spans="1:6" ht="14.4" customHeight="1" thickBot="1" x14ac:dyDescent="0.35">
      <c r="A9" s="688" t="s">
        <v>3268</v>
      </c>
      <c r="B9" s="679"/>
      <c r="C9" s="680">
        <v>0</v>
      </c>
      <c r="D9" s="679">
        <v>32227.014659389795</v>
      </c>
      <c r="E9" s="680">
        <v>1</v>
      </c>
      <c r="F9" s="681">
        <v>32227.014659389795</v>
      </c>
    </row>
    <row r="10" spans="1:6" ht="14.4" customHeight="1" thickBot="1" x14ac:dyDescent="0.35">
      <c r="A10" s="682" t="s">
        <v>3</v>
      </c>
      <c r="B10" s="683">
        <v>35121.402238001698</v>
      </c>
      <c r="C10" s="684">
        <v>1.2487219154881067E-2</v>
      </c>
      <c r="D10" s="683">
        <v>2777466.5568892527</v>
      </c>
      <c r="E10" s="684">
        <v>0.98751278084511895</v>
      </c>
      <c r="F10" s="685">
        <v>2812587.9591272543</v>
      </c>
    </row>
    <row r="11" spans="1:6" ht="14.4" customHeight="1" thickBot="1" x14ac:dyDescent="0.35"/>
    <row r="12" spans="1:6" ht="14.4" customHeight="1" x14ac:dyDescent="0.3">
      <c r="A12" s="686" t="s">
        <v>3269</v>
      </c>
      <c r="B12" s="658">
        <v>27867.099750924324</v>
      </c>
      <c r="C12" s="676">
        <v>1</v>
      </c>
      <c r="D12" s="658"/>
      <c r="E12" s="676">
        <v>0</v>
      </c>
      <c r="F12" s="659">
        <v>27867.099750924324</v>
      </c>
    </row>
    <row r="13" spans="1:6" ht="14.4" customHeight="1" x14ac:dyDescent="0.3">
      <c r="A13" s="687" t="s">
        <v>3270</v>
      </c>
      <c r="B13" s="664">
        <v>2212.52</v>
      </c>
      <c r="C13" s="677">
        <v>2.4775927724822146E-2</v>
      </c>
      <c r="D13" s="664">
        <v>87088.676894570875</v>
      </c>
      <c r="E13" s="677">
        <v>0.97522407227517782</v>
      </c>
      <c r="F13" s="665">
        <v>89301.19689457088</v>
      </c>
    </row>
    <row r="14" spans="1:6" ht="14.4" customHeight="1" x14ac:dyDescent="0.3">
      <c r="A14" s="687" t="s">
        <v>3271</v>
      </c>
      <c r="B14" s="664">
        <v>1192.2699999999998</v>
      </c>
      <c r="C14" s="677">
        <v>1.9873150565655865E-2</v>
      </c>
      <c r="D14" s="664">
        <v>58801.740313615912</v>
      </c>
      <c r="E14" s="677">
        <v>0.98012684943434414</v>
      </c>
      <c r="F14" s="665">
        <v>59994.010313615909</v>
      </c>
    </row>
    <row r="15" spans="1:6" ht="14.4" customHeight="1" x14ac:dyDescent="0.3">
      <c r="A15" s="687" t="s">
        <v>3272</v>
      </c>
      <c r="B15" s="664">
        <v>632.42826666666679</v>
      </c>
      <c r="C15" s="677">
        <v>0.26094845747030604</v>
      </c>
      <c r="D15" s="664">
        <v>1791.1471504772812</v>
      </c>
      <c r="E15" s="677">
        <v>0.73905154252969396</v>
      </c>
      <c r="F15" s="665">
        <v>2423.575417143948</v>
      </c>
    </row>
    <row r="16" spans="1:6" ht="14.4" customHeight="1" x14ac:dyDescent="0.3">
      <c r="A16" s="687" t="s">
        <v>3273</v>
      </c>
      <c r="B16" s="664">
        <v>612.79999999999995</v>
      </c>
      <c r="C16" s="677">
        <v>0.79347403858604171</v>
      </c>
      <c r="D16" s="664">
        <v>159.5</v>
      </c>
      <c r="E16" s="677">
        <v>0.20652596141395832</v>
      </c>
      <c r="F16" s="665">
        <v>772.3</v>
      </c>
    </row>
    <row r="17" spans="1:6" ht="14.4" customHeight="1" x14ac:dyDescent="0.3">
      <c r="A17" s="687" t="s">
        <v>3274</v>
      </c>
      <c r="B17" s="664">
        <v>426.92</v>
      </c>
      <c r="C17" s="677">
        <v>1</v>
      </c>
      <c r="D17" s="664"/>
      <c r="E17" s="677">
        <v>0</v>
      </c>
      <c r="F17" s="665">
        <v>426.92</v>
      </c>
    </row>
    <row r="18" spans="1:6" ht="14.4" customHeight="1" x14ac:dyDescent="0.3">
      <c r="A18" s="687" t="s">
        <v>3275</v>
      </c>
      <c r="B18" s="664">
        <v>337.15549999999996</v>
      </c>
      <c r="C18" s="677">
        <v>0.62234703155256221</v>
      </c>
      <c r="D18" s="664">
        <v>204.59288620006259</v>
      </c>
      <c r="E18" s="677">
        <v>0.37765296844743784</v>
      </c>
      <c r="F18" s="665">
        <v>541.74838620006255</v>
      </c>
    </row>
    <row r="19" spans="1:6" ht="14.4" customHeight="1" x14ac:dyDescent="0.3">
      <c r="A19" s="687" t="s">
        <v>3276</v>
      </c>
      <c r="B19" s="664">
        <v>332.54000000000008</v>
      </c>
      <c r="C19" s="677">
        <v>5.3317568841162011E-2</v>
      </c>
      <c r="D19" s="664">
        <v>5904.4285495351005</v>
      </c>
      <c r="E19" s="677">
        <v>0.94668243115883799</v>
      </c>
      <c r="F19" s="665">
        <v>6236.9685495351005</v>
      </c>
    </row>
    <row r="20" spans="1:6" ht="14.4" customHeight="1" x14ac:dyDescent="0.3">
      <c r="A20" s="687" t="s">
        <v>3277</v>
      </c>
      <c r="B20" s="664">
        <v>310.69999999999993</v>
      </c>
      <c r="C20" s="677">
        <v>5.8572909793571486E-2</v>
      </c>
      <c r="D20" s="664">
        <v>4993.8</v>
      </c>
      <c r="E20" s="677">
        <v>0.94142709020642856</v>
      </c>
      <c r="F20" s="665">
        <v>5304.5</v>
      </c>
    </row>
    <row r="21" spans="1:6" ht="14.4" customHeight="1" x14ac:dyDescent="0.3">
      <c r="A21" s="687" t="s">
        <v>3278</v>
      </c>
      <c r="B21" s="664">
        <v>299.43</v>
      </c>
      <c r="C21" s="677">
        <v>1</v>
      </c>
      <c r="D21" s="664"/>
      <c r="E21" s="677">
        <v>0</v>
      </c>
      <c r="F21" s="665">
        <v>299.43</v>
      </c>
    </row>
    <row r="22" spans="1:6" ht="14.4" customHeight="1" x14ac:dyDescent="0.3">
      <c r="A22" s="687" t="s">
        <v>3279</v>
      </c>
      <c r="B22" s="664">
        <v>224.31</v>
      </c>
      <c r="C22" s="677">
        <v>4.1333476871532465E-2</v>
      </c>
      <c r="D22" s="664">
        <v>5202.5259929451913</v>
      </c>
      <c r="E22" s="677">
        <v>0.95866652312846745</v>
      </c>
      <c r="F22" s="665">
        <v>5426.8359929451917</v>
      </c>
    </row>
    <row r="23" spans="1:6" ht="14.4" customHeight="1" x14ac:dyDescent="0.3">
      <c r="A23" s="687" t="s">
        <v>3280</v>
      </c>
      <c r="B23" s="664">
        <v>176.71999999999994</v>
      </c>
      <c r="C23" s="677">
        <v>1.0167208188412396E-2</v>
      </c>
      <c r="D23" s="664">
        <v>17204.64927317062</v>
      </c>
      <c r="E23" s="677">
        <v>0.98983279181158756</v>
      </c>
      <c r="F23" s="665">
        <v>17381.369273170621</v>
      </c>
    </row>
    <row r="24" spans="1:6" ht="14.4" customHeight="1" x14ac:dyDescent="0.3">
      <c r="A24" s="687" t="s">
        <v>3281</v>
      </c>
      <c r="B24" s="664">
        <v>147.45983431340994</v>
      </c>
      <c r="C24" s="677">
        <v>1</v>
      </c>
      <c r="D24" s="664"/>
      <c r="E24" s="677">
        <v>0</v>
      </c>
      <c r="F24" s="665">
        <v>147.45983431340994</v>
      </c>
    </row>
    <row r="25" spans="1:6" ht="14.4" customHeight="1" x14ac:dyDescent="0.3">
      <c r="A25" s="687" t="s">
        <v>3282</v>
      </c>
      <c r="B25" s="664">
        <v>116.94949014471422</v>
      </c>
      <c r="C25" s="677">
        <v>0.32174198540643256</v>
      </c>
      <c r="D25" s="664">
        <v>246.53894297656672</v>
      </c>
      <c r="E25" s="677">
        <v>0.67825801459356738</v>
      </c>
      <c r="F25" s="665">
        <v>363.48843312128093</v>
      </c>
    </row>
    <row r="26" spans="1:6" ht="14.4" customHeight="1" x14ac:dyDescent="0.3">
      <c r="A26" s="687" t="s">
        <v>3283</v>
      </c>
      <c r="B26" s="664">
        <v>114.09939595258166</v>
      </c>
      <c r="C26" s="677">
        <v>1</v>
      </c>
      <c r="D26" s="664"/>
      <c r="E26" s="677">
        <v>0</v>
      </c>
      <c r="F26" s="665">
        <v>114.09939595258166</v>
      </c>
    </row>
    <row r="27" spans="1:6" ht="14.4" customHeight="1" x14ac:dyDescent="0.3">
      <c r="A27" s="687" t="s">
        <v>3284</v>
      </c>
      <c r="B27" s="664">
        <v>71.680000000000007</v>
      </c>
      <c r="C27" s="677">
        <v>1.6083881759350546E-2</v>
      </c>
      <c r="D27" s="664">
        <v>4384.9555978293629</v>
      </c>
      <c r="E27" s="677">
        <v>0.9839161182406494</v>
      </c>
      <c r="F27" s="665">
        <v>4456.6355978293632</v>
      </c>
    </row>
    <row r="28" spans="1:6" ht="14.4" customHeight="1" x14ac:dyDescent="0.3">
      <c r="A28" s="687" t="s">
        <v>3285</v>
      </c>
      <c r="B28" s="664">
        <v>46.320000000000007</v>
      </c>
      <c r="C28" s="677">
        <v>7.6074342650387539E-2</v>
      </c>
      <c r="D28" s="664">
        <v>562.55808407193695</v>
      </c>
      <c r="E28" s="677">
        <v>0.92392565734961241</v>
      </c>
      <c r="F28" s="665">
        <v>608.878084071937</v>
      </c>
    </row>
    <row r="29" spans="1:6" ht="14.4" customHeight="1" x14ac:dyDescent="0.3">
      <c r="A29" s="687" t="s">
        <v>3286</v>
      </c>
      <c r="B29" s="664"/>
      <c r="C29" s="677">
        <v>0</v>
      </c>
      <c r="D29" s="664">
        <v>827.84999999999991</v>
      </c>
      <c r="E29" s="677">
        <v>1</v>
      </c>
      <c r="F29" s="665">
        <v>827.84999999999991</v>
      </c>
    </row>
    <row r="30" spans="1:6" ht="14.4" customHeight="1" x14ac:dyDescent="0.3">
      <c r="A30" s="687" t="s">
        <v>3287</v>
      </c>
      <c r="B30" s="664"/>
      <c r="C30" s="677">
        <v>0</v>
      </c>
      <c r="D30" s="664">
        <v>265.23912191906601</v>
      </c>
      <c r="E30" s="677">
        <v>1</v>
      </c>
      <c r="F30" s="665">
        <v>265.23912191906601</v>
      </c>
    </row>
    <row r="31" spans="1:6" ht="14.4" customHeight="1" x14ac:dyDescent="0.3">
      <c r="A31" s="687" t="s">
        <v>3288</v>
      </c>
      <c r="B31" s="664"/>
      <c r="C31" s="677">
        <v>0</v>
      </c>
      <c r="D31" s="664">
        <v>23425.791294204049</v>
      </c>
      <c r="E31" s="677">
        <v>1</v>
      </c>
      <c r="F31" s="665">
        <v>23425.791294204049</v>
      </c>
    </row>
    <row r="32" spans="1:6" ht="14.4" customHeight="1" x14ac:dyDescent="0.3">
      <c r="A32" s="687" t="s">
        <v>3289</v>
      </c>
      <c r="B32" s="664"/>
      <c r="C32" s="677">
        <v>0</v>
      </c>
      <c r="D32" s="664">
        <v>130.40092659266247</v>
      </c>
      <c r="E32" s="677">
        <v>1</v>
      </c>
      <c r="F32" s="665">
        <v>130.40092659266247</v>
      </c>
    </row>
    <row r="33" spans="1:6" ht="14.4" customHeight="1" x14ac:dyDescent="0.3">
      <c r="A33" s="687" t="s">
        <v>3290</v>
      </c>
      <c r="B33" s="664"/>
      <c r="C33" s="677">
        <v>0</v>
      </c>
      <c r="D33" s="664">
        <v>1254.52</v>
      </c>
      <c r="E33" s="677">
        <v>1</v>
      </c>
      <c r="F33" s="665">
        <v>1254.52</v>
      </c>
    </row>
    <row r="34" spans="1:6" ht="14.4" customHeight="1" x14ac:dyDescent="0.3">
      <c r="A34" s="687" t="s">
        <v>3291</v>
      </c>
      <c r="B34" s="664"/>
      <c r="C34" s="677">
        <v>0</v>
      </c>
      <c r="D34" s="664">
        <v>165.04999999999998</v>
      </c>
      <c r="E34" s="677">
        <v>1</v>
      </c>
      <c r="F34" s="665">
        <v>165.04999999999998</v>
      </c>
    </row>
    <row r="35" spans="1:6" ht="14.4" customHeight="1" x14ac:dyDescent="0.3">
      <c r="A35" s="687" t="s">
        <v>3292</v>
      </c>
      <c r="B35" s="664"/>
      <c r="C35" s="677">
        <v>0</v>
      </c>
      <c r="D35" s="664">
        <v>280152.58176379616</v>
      </c>
      <c r="E35" s="677">
        <v>1</v>
      </c>
      <c r="F35" s="665">
        <v>280152.58176379616</v>
      </c>
    </row>
    <row r="36" spans="1:6" ht="14.4" customHeight="1" x14ac:dyDescent="0.3">
      <c r="A36" s="687" t="s">
        <v>3293</v>
      </c>
      <c r="B36" s="664"/>
      <c r="C36" s="677">
        <v>0</v>
      </c>
      <c r="D36" s="664">
        <v>166.68999999999997</v>
      </c>
      <c r="E36" s="677">
        <v>1</v>
      </c>
      <c r="F36" s="665">
        <v>166.68999999999997</v>
      </c>
    </row>
    <row r="37" spans="1:6" ht="14.4" customHeight="1" x14ac:dyDescent="0.3">
      <c r="A37" s="687" t="s">
        <v>3294</v>
      </c>
      <c r="B37" s="664"/>
      <c r="C37" s="677">
        <v>0</v>
      </c>
      <c r="D37" s="664">
        <v>92.53</v>
      </c>
      <c r="E37" s="677">
        <v>1</v>
      </c>
      <c r="F37" s="665">
        <v>92.53</v>
      </c>
    </row>
    <row r="38" spans="1:6" ht="14.4" customHeight="1" x14ac:dyDescent="0.3">
      <c r="A38" s="687" t="s">
        <v>3295</v>
      </c>
      <c r="B38" s="664"/>
      <c r="C38" s="677">
        <v>0</v>
      </c>
      <c r="D38" s="664">
        <v>609.16981915787687</v>
      </c>
      <c r="E38" s="677">
        <v>1</v>
      </c>
      <c r="F38" s="665">
        <v>609.16981915787687</v>
      </c>
    </row>
    <row r="39" spans="1:6" ht="14.4" customHeight="1" x14ac:dyDescent="0.3">
      <c r="A39" s="687" t="s">
        <v>3296</v>
      </c>
      <c r="B39" s="664"/>
      <c r="C39" s="677">
        <v>0</v>
      </c>
      <c r="D39" s="664">
        <v>87927.394112957205</v>
      </c>
      <c r="E39" s="677">
        <v>1</v>
      </c>
      <c r="F39" s="665">
        <v>87927.394112957205</v>
      </c>
    </row>
    <row r="40" spans="1:6" ht="14.4" customHeight="1" x14ac:dyDescent="0.3">
      <c r="A40" s="687" t="s">
        <v>3297</v>
      </c>
      <c r="B40" s="664"/>
      <c r="C40" s="677">
        <v>0</v>
      </c>
      <c r="D40" s="664">
        <v>559.27734906186436</v>
      </c>
      <c r="E40" s="677">
        <v>1</v>
      </c>
      <c r="F40" s="665">
        <v>559.27734906186436</v>
      </c>
    </row>
    <row r="41" spans="1:6" ht="14.4" customHeight="1" x14ac:dyDescent="0.3">
      <c r="A41" s="687" t="s">
        <v>3298</v>
      </c>
      <c r="B41" s="664"/>
      <c r="C41" s="677">
        <v>0</v>
      </c>
      <c r="D41" s="664">
        <v>1485.7560000000001</v>
      </c>
      <c r="E41" s="677">
        <v>1</v>
      </c>
      <c r="F41" s="665">
        <v>1485.7560000000001</v>
      </c>
    </row>
    <row r="42" spans="1:6" ht="14.4" customHeight="1" x14ac:dyDescent="0.3">
      <c r="A42" s="687" t="s">
        <v>3299</v>
      </c>
      <c r="B42" s="664"/>
      <c r="C42" s="677">
        <v>0</v>
      </c>
      <c r="D42" s="664">
        <v>854.02764382322357</v>
      </c>
      <c r="E42" s="677">
        <v>1</v>
      </c>
      <c r="F42" s="665">
        <v>854.02764382322357</v>
      </c>
    </row>
    <row r="43" spans="1:6" ht="14.4" customHeight="1" x14ac:dyDescent="0.3">
      <c r="A43" s="687" t="s">
        <v>3300</v>
      </c>
      <c r="B43" s="664"/>
      <c r="C43" s="677">
        <v>0</v>
      </c>
      <c r="D43" s="664">
        <v>2055.2564215042617</v>
      </c>
      <c r="E43" s="677">
        <v>1</v>
      </c>
      <c r="F43" s="665">
        <v>2055.2564215042617</v>
      </c>
    </row>
    <row r="44" spans="1:6" ht="14.4" customHeight="1" x14ac:dyDescent="0.3">
      <c r="A44" s="687" t="s">
        <v>3301</v>
      </c>
      <c r="B44" s="664"/>
      <c r="C44" s="677">
        <v>0</v>
      </c>
      <c r="D44" s="664">
        <v>2004.5134693575051</v>
      </c>
      <c r="E44" s="677">
        <v>1</v>
      </c>
      <c r="F44" s="665">
        <v>2004.5134693575051</v>
      </c>
    </row>
    <row r="45" spans="1:6" ht="14.4" customHeight="1" x14ac:dyDescent="0.3">
      <c r="A45" s="687" t="s">
        <v>3302</v>
      </c>
      <c r="B45" s="664"/>
      <c r="C45" s="677">
        <v>0</v>
      </c>
      <c r="D45" s="664">
        <v>610.88</v>
      </c>
      <c r="E45" s="677">
        <v>1</v>
      </c>
      <c r="F45" s="665">
        <v>610.88</v>
      </c>
    </row>
    <row r="46" spans="1:6" ht="14.4" customHeight="1" x14ac:dyDescent="0.3">
      <c r="A46" s="687" t="s">
        <v>3303</v>
      </c>
      <c r="B46" s="664"/>
      <c r="C46" s="677">
        <v>0</v>
      </c>
      <c r="D46" s="664">
        <v>293.97991761034979</v>
      </c>
      <c r="E46" s="677">
        <v>1</v>
      </c>
      <c r="F46" s="665">
        <v>293.97991761034979</v>
      </c>
    </row>
    <row r="47" spans="1:6" ht="14.4" customHeight="1" x14ac:dyDescent="0.3">
      <c r="A47" s="687" t="s">
        <v>3304</v>
      </c>
      <c r="B47" s="664"/>
      <c r="C47" s="677">
        <v>0</v>
      </c>
      <c r="D47" s="664">
        <v>436.2702080871652</v>
      </c>
      <c r="E47" s="677">
        <v>1</v>
      </c>
      <c r="F47" s="665">
        <v>436.2702080871652</v>
      </c>
    </row>
    <row r="48" spans="1:6" ht="14.4" customHeight="1" x14ac:dyDescent="0.3">
      <c r="A48" s="687" t="s">
        <v>3305</v>
      </c>
      <c r="B48" s="664"/>
      <c r="C48" s="677">
        <v>0</v>
      </c>
      <c r="D48" s="664">
        <v>1149.42</v>
      </c>
      <c r="E48" s="677">
        <v>1</v>
      </c>
      <c r="F48" s="665">
        <v>1149.42</v>
      </c>
    </row>
    <row r="49" spans="1:6" ht="14.4" customHeight="1" x14ac:dyDescent="0.3">
      <c r="A49" s="687" t="s">
        <v>3306</v>
      </c>
      <c r="B49" s="664"/>
      <c r="C49" s="677">
        <v>0</v>
      </c>
      <c r="D49" s="664">
        <v>304.47999999999996</v>
      </c>
      <c r="E49" s="677">
        <v>1</v>
      </c>
      <c r="F49" s="665">
        <v>304.47999999999996</v>
      </c>
    </row>
    <row r="50" spans="1:6" ht="14.4" customHeight="1" x14ac:dyDescent="0.3">
      <c r="A50" s="687" t="s">
        <v>3307</v>
      </c>
      <c r="B50" s="664"/>
      <c r="C50" s="677">
        <v>0</v>
      </c>
      <c r="D50" s="664">
        <v>496.61999999999995</v>
      </c>
      <c r="E50" s="677">
        <v>1</v>
      </c>
      <c r="F50" s="665">
        <v>496.61999999999995</v>
      </c>
    </row>
    <row r="51" spans="1:6" ht="14.4" customHeight="1" x14ac:dyDescent="0.3">
      <c r="A51" s="687" t="s">
        <v>3308</v>
      </c>
      <c r="B51" s="664"/>
      <c r="C51" s="677">
        <v>0</v>
      </c>
      <c r="D51" s="664">
        <v>1776.0427429062711</v>
      </c>
      <c r="E51" s="677">
        <v>1</v>
      </c>
      <c r="F51" s="665">
        <v>1776.0427429062711</v>
      </c>
    </row>
    <row r="52" spans="1:6" ht="14.4" customHeight="1" x14ac:dyDescent="0.3">
      <c r="A52" s="687" t="s">
        <v>3309</v>
      </c>
      <c r="B52" s="664"/>
      <c r="C52" s="677">
        <v>0</v>
      </c>
      <c r="D52" s="664">
        <v>120.14000000000003</v>
      </c>
      <c r="E52" s="677">
        <v>1</v>
      </c>
      <c r="F52" s="665">
        <v>120.14000000000003</v>
      </c>
    </row>
    <row r="53" spans="1:6" ht="14.4" customHeight="1" x14ac:dyDescent="0.3">
      <c r="A53" s="687" t="s">
        <v>3310</v>
      </c>
      <c r="B53" s="664"/>
      <c r="C53" s="677">
        <v>0</v>
      </c>
      <c r="D53" s="664">
        <v>191.74</v>
      </c>
      <c r="E53" s="677">
        <v>1</v>
      </c>
      <c r="F53" s="665">
        <v>191.74</v>
      </c>
    </row>
    <row r="54" spans="1:6" ht="14.4" customHeight="1" x14ac:dyDescent="0.3">
      <c r="A54" s="687" t="s">
        <v>3311</v>
      </c>
      <c r="B54" s="664"/>
      <c r="C54" s="677">
        <v>0</v>
      </c>
      <c r="D54" s="664">
        <v>891.32659954086193</v>
      </c>
      <c r="E54" s="677">
        <v>1</v>
      </c>
      <c r="F54" s="665">
        <v>891.32659954086193</v>
      </c>
    </row>
    <row r="55" spans="1:6" ht="14.4" customHeight="1" x14ac:dyDescent="0.3">
      <c r="A55" s="687" t="s">
        <v>3312</v>
      </c>
      <c r="B55" s="664"/>
      <c r="C55" s="677">
        <v>0</v>
      </c>
      <c r="D55" s="664">
        <v>772.59999999999991</v>
      </c>
      <c r="E55" s="677">
        <v>1</v>
      </c>
      <c r="F55" s="665">
        <v>772.59999999999991</v>
      </c>
    </row>
    <row r="56" spans="1:6" ht="14.4" customHeight="1" x14ac:dyDescent="0.3">
      <c r="A56" s="687" t="s">
        <v>3313</v>
      </c>
      <c r="B56" s="664"/>
      <c r="C56" s="677">
        <v>0</v>
      </c>
      <c r="D56" s="664">
        <v>136.03796591417222</v>
      </c>
      <c r="E56" s="677">
        <v>1</v>
      </c>
      <c r="F56" s="665">
        <v>136.03796591417222</v>
      </c>
    </row>
    <row r="57" spans="1:6" ht="14.4" customHeight="1" x14ac:dyDescent="0.3">
      <c r="A57" s="687" t="s">
        <v>3314</v>
      </c>
      <c r="B57" s="664"/>
      <c r="C57" s="677">
        <v>0</v>
      </c>
      <c r="D57" s="664">
        <v>370.47999999999996</v>
      </c>
      <c r="E57" s="677">
        <v>1</v>
      </c>
      <c r="F57" s="665">
        <v>370.47999999999996</v>
      </c>
    </row>
    <row r="58" spans="1:6" ht="14.4" customHeight="1" x14ac:dyDescent="0.3">
      <c r="A58" s="687" t="s">
        <v>3315</v>
      </c>
      <c r="B58" s="664"/>
      <c r="C58" s="677">
        <v>0</v>
      </c>
      <c r="D58" s="664">
        <v>955.93000000000018</v>
      </c>
      <c r="E58" s="677">
        <v>1</v>
      </c>
      <c r="F58" s="665">
        <v>955.93000000000018</v>
      </c>
    </row>
    <row r="59" spans="1:6" ht="14.4" customHeight="1" x14ac:dyDescent="0.3">
      <c r="A59" s="687" t="s">
        <v>3316</v>
      </c>
      <c r="B59" s="664"/>
      <c r="C59" s="677">
        <v>0</v>
      </c>
      <c r="D59" s="664">
        <v>1493.4599999999998</v>
      </c>
      <c r="E59" s="677">
        <v>1</v>
      </c>
      <c r="F59" s="665">
        <v>1493.4599999999998</v>
      </c>
    </row>
    <row r="60" spans="1:6" ht="14.4" customHeight="1" x14ac:dyDescent="0.3">
      <c r="A60" s="687" t="s">
        <v>3317</v>
      </c>
      <c r="B60" s="664"/>
      <c r="C60" s="677">
        <v>0</v>
      </c>
      <c r="D60" s="664">
        <v>497.01939806380705</v>
      </c>
      <c r="E60" s="677">
        <v>1</v>
      </c>
      <c r="F60" s="665">
        <v>497.01939806380705</v>
      </c>
    </row>
    <row r="61" spans="1:6" ht="14.4" customHeight="1" x14ac:dyDescent="0.3">
      <c r="A61" s="687" t="s">
        <v>3318</v>
      </c>
      <c r="B61" s="664"/>
      <c r="C61" s="677">
        <v>0</v>
      </c>
      <c r="D61" s="664">
        <v>525.73953066356762</v>
      </c>
      <c r="E61" s="677">
        <v>1</v>
      </c>
      <c r="F61" s="665">
        <v>525.73953066356762</v>
      </c>
    </row>
    <row r="62" spans="1:6" ht="14.4" customHeight="1" x14ac:dyDescent="0.3">
      <c r="A62" s="687" t="s">
        <v>3319</v>
      </c>
      <c r="B62" s="664"/>
      <c r="C62" s="677">
        <v>0</v>
      </c>
      <c r="D62" s="664">
        <v>60958.475301742357</v>
      </c>
      <c r="E62" s="677">
        <v>1</v>
      </c>
      <c r="F62" s="665">
        <v>60958.475301742357</v>
      </c>
    </row>
    <row r="63" spans="1:6" ht="14.4" customHeight="1" x14ac:dyDescent="0.3">
      <c r="A63" s="687" t="s">
        <v>3320</v>
      </c>
      <c r="B63" s="664"/>
      <c r="C63" s="677">
        <v>0</v>
      </c>
      <c r="D63" s="664">
        <v>3355.5122383866992</v>
      </c>
      <c r="E63" s="677">
        <v>1</v>
      </c>
      <c r="F63" s="665">
        <v>3355.5122383866992</v>
      </c>
    </row>
    <row r="64" spans="1:6" ht="14.4" customHeight="1" x14ac:dyDescent="0.3">
      <c r="A64" s="687" t="s">
        <v>3321</v>
      </c>
      <c r="B64" s="664"/>
      <c r="C64" s="677">
        <v>0</v>
      </c>
      <c r="D64" s="664">
        <v>853.07054486683535</v>
      </c>
      <c r="E64" s="677">
        <v>1</v>
      </c>
      <c r="F64" s="665">
        <v>853.07054486683535</v>
      </c>
    </row>
    <row r="65" spans="1:6" ht="14.4" customHeight="1" x14ac:dyDescent="0.3">
      <c r="A65" s="687" t="s">
        <v>3322</v>
      </c>
      <c r="B65" s="664"/>
      <c r="C65" s="677">
        <v>0</v>
      </c>
      <c r="D65" s="664">
        <v>358.01253522376032</v>
      </c>
      <c r="E65" s="677">
        <v>1</v>
      </c>
      <c r="F65" s="665">
        <v>358.01253522376032</v>
      </c>
    </row>
    <row r="66" spans="1:6" ht="14.4" customHeight="1" x14ac:dyDescent="0.3">
      <c r="A66" s="687" t="s">
        <v>3323</v>
      </c>
      <c r="B66" s="664"/>
      <c r="C66" s="677">
        <v>0</v>
      </c>
      <c r="D66" s="664">
        <v>5462.2890357360202</v>
      </c>
      <c r="E66" s="677">
        <v>1</v>
      </c>
      <c r="F66" s="665">
        <v>5462.2890357360202</v>
      </c>
    </row>
    <row r="67" spans="1:6" ht="14.4" customHeight="1" x14ac:dyDescent="0.3">
      <c r="A67" s="687" t="s">
        <v>3324</v>
      </c>
      <c r="B67" s="664"/>
      <c r="C67" s="677">
        <v>0</v>
      </c>
      <c r="D67" s="664">
        <v>526.66999999999985</v>
      </c>
      <c r="E67" s="677">
        <v>1</v>
      </c>
      <c r="F67" s="665">
        <v>526.66999999999985</v>
      </c>
    </row>
    <row r="68" spans="1:6" ht="14.4" customHeight="1" x14ac:dyDescent="0.3">
      <c r="A68" s="687" t="s">
        <v>3325</v>
      </c>
      <c r="B68" s="664"/>
      <c r="C68" s="677">
        <v>0</v>
      </c>
      <c r="D68" s="664">
        <v>182.54999999999995</v>
      </c>
      <c r="E68" s="677">
        <v>1</v>
      </c>
      <c r="F68" s="665">
        <v>182.54999999999995</v>
      </c>
    </row>
    <row r="69" spans="1:6" ht="14.4" customHeight="1" x14ac:dyDescent="0.3">
      <c r="A69" s="687" t="s">
        <v>3326</v>
      </c>
      <c r="B69" s="664"/>
      <c r="C69" s="677">
        <v>0</v>
      </c>
      <c r="D69" s="664">
        <v>2078972.16</v>
      </c>
      <c r="E69" s="677">
        <v>1</v>
      </c>
      <c r="F69" s="665">
        <v>2078972.16</v>
      </c>
    </row>
    <row r="70" spans="1:6" ht="14.4" customHeight="1" x14ac:dyDescent="0.3">
      <c r="A70" s="687" t="s">
        <v>3327</v>
      </c>
      <c r="B70" s="664"/>
      <c r="C70" s="677">
        <v>0</v>
      </c>
      <c r="D70" s="664">
        <v>1165.2199999999998</v>
      </c>
      <c r="E70" s="677">
        <v>1</v>
      </c>
      <c r="F70" s="665">
        <v>1165.2199999999998</v>
      </c>
    </row>
    <row r="71" spans="1:6" ht="14.4" customHeight="1" x14ac:dyDescent="0.3">
      <c r="A71" s="687" t="s">
        <v>3328</v>
      </c>
      <c r="B71" s="664"/>
      <c r="C71" s="677">
        <v>0</v>
      </c>
      <c r="D71" s="664">
        <v>4226.7023128786323</v>
      </c>
      <c r="E71" s="677">
        <v>1</v>
      </c>
      <c r="F71" s="665">
        <v>4226.7023128786323</v>
      </c>
    </row>
    <row r="72" spans="1:6" ht="14.4" customHeight="1" x14ac:dyDescent="0.3">
      <c r="A72" s="687" t="s">
        <v>3329</v>
      </c>
      <c r="B72" s="664"/>
      <c r="C72" s="677">
        <v>0</v>
      </c>
      <c r="D72" s="664">
        <v>4406.8808356731715</v>
      </c>
      <c r="E72" s="677">
        <v>1</v>
      </c>
      <c r="F72" s="665">
        <v>4406.8808356731715</v>
      </c>
    </row>
    <row r="73" spans="1:6" ht="14.4" customHeight="1" x14ac:dyDescent="0.3">
      <c r="A73" s="687" t="s">
        <v>3330</v>
      </c>
      <c r="B73" s="664"/>
      <c r="C73" s="677">
        <v>0</v>
      </c>
      <c r="D73" s="664">
        <v>695.45959411151819</v>
      </c>
      <c r="E73" s="677">
        <v>1</v>
      </c>
      <c r="F73" s="665">
        <v>695.45959411151819</v>
      </c>
    </row>
    <row r="74" spans="1:6" ht="14.4" customHeight="1" x14ac:dyDescent="0.3">
      <c r="A74" s="687" t="s">
        <v>3331</v>
      </c>
      <c r="B74" s="664"/>
      <c r="C74" s="677">
        <v>0</v>
      </c>
      <c r="D74" s="664">
        <v>1653.0853159015517</v>
      </c>
      <c r="E74" s="677">
        <v>1</v>
      </c>
      <c r="F74" s="665">
        <v>1653.0853159015517</v>
      </c>
    </row>
    <row r="75" spans="1:6" ht="14.4" customHeight="1" x14ac:dyDescent="0.3">
      <c r="A75" s="687" t="s">
        <v>3332</v>
      </c>
      <c r="B75" s="664"/>
      <c r="C75" s="677">
        <v>0</v>
      </c>
      <c r="D75" s="664">
        <v>1540.2998122439458</v>
      </c>
      <c r="E75" s="677">
        <v>1</v>
      </c>
      <c r="F75" s="665">
        <v>1540.2998122439458</v>
      </c>
    </row>
    <row r="76" spans="1:6" ht="14.4" customHeight="1" x14ac:dyDescent="0.3">
      <c r="A76" s="687" t="s">
        <v>3333</v>
      </c>
      <c r="B76" s="664"/>
      <c r="C76" s="677">
        <v>0</v>
      </c>
      <c r="D76" s="664">
        <v>395.9889854433203</v>
      </c>
      <c r="E76" s="677">
        <v>1</v>
      </c>
      <c r="F76" s="665">
        <v>395.9889854433203</v>
      </c>
    </row>
    <row r="77" spans="1:6" ht="14.4" customHeight="1" x14ac:dyDescent="0.3">
      <c r="A77" s="687" t="s">
        <v>3334</v>
      </c>
      <c r="B77" s="664"/>
      <c r="C77" s="677">
        <v>0</v>
      </c>
      <c r="D77" s="664">
        <v>2310</v>
      </c>
      <c r="E77" s="677">
        <v>1</v>
      </c>
      <c r="F77" s="665">
        <v>2310</v>
      </c>
    </row>
    <row r="78" spans="1:6" ht="14.4" customHeight="1" x14ac:dyDescent="0.3">
      <c r="A78" s="687" t="s">
        <v>3335</v>
      </c>
      <c r="B78" s="664"/>
      <c r="C78" s="677">
        <v>0</v>
      </c>
      <c r="D78" s="664">
        <v>393.27039157406625</v>
      </c>
      <c r="E78" s="677">
        <v>1</v>
      </c>
      <c r="F78" s="665">
        <v>393.27039157406625</v>
      </c>
    </row>
    <row r="79" spans="1:6" ht="14.4" customHeight="1" x14ac:dyDescent="0.3">
      <c r="A79" s="687" t="s">
        <v>3336</v>
      </c>
      <c r="B79" s="664"/>
      <c r="C79" s="677">
        <v>0</v>
      </c>
      <c r="D79" s="664">
        <v>3081.08</v>
      </c>
      <c r="E79" s="677">
        <v>1</v>
      </c>
      <c r="F79" s="665">
        <v>3081.08</v>
      </c>
    </row>
    <row r="80" spans="1:6" ht="14.4" customHeight="1" x14ac:dyDescent="0.3">
      <c r="A80" s="687" t="s">
        <v>3337</v>
      </c>
      <c r="B80" s="664"/>
      <c r="C80" s="677">
        <v>0</v>
      </c>
      <c r="D80" s="664">
        <v>47.879708262932247</v>
      </c>
      <c r="E80" s="677">
        <v>1</v>
      </c>
      <c r="F80" s="665">
        <v>47.879708262932247</v>
      </c>
    </row>
    <row r="81" spans="1:6" ht="14.4" customHeight="1" x14ac:dyDescent="0.3">
      <c r="A81" s="687" t="s">
        <v>3338</v>
      </c>
      <c r="B81" s="664"/>
      <c r="C81" s="677">
        <v>0</v>
      </c>
      <c r="D81" s="664">
        <v>3088.2197139690547</v>
      </c>
      <c r="E81" s="677">
        <v>1</v>
      </c>
      <c r="F81" s="665">
        <v>3088.2197139690547</v>
      </c>
    </row>
    <row r="82" spans="1:6" ht="14.4" customHeight="1" x14ac:dyDescent="0.3">
      <c r="A82" s="687" t="s">
        <v>3339</v>
      </c>
      <c r="B82" s="664"/>
      <c r="C82" s="677">
        <v>0</v>
      </c>
      <c r="D82" s="664">
        <v>521.39999610700556</v>
      </c>
      <c r="E82" s="677">
        <v>1</v>
      </c>
      <c r="F82" s="665">
        <v>521.39999610700556</v>
      </c>
    </row>
    <row r="83" spans="1:6" ht="14.4" customHeight="1" x14ac:dyDescent="0.3">
      <c r="A83" s="687" t="s">
        <v>3340</v>
      </c>
      <c r="B83" s="664"/>
      <c r="C83" s="677">
        <v>0</v>
      </c>
      <c r="D83" s="664">
        <v>63.810000000000024</v>
      </c>
      <c r="E83" s="677">
        <v>1</v>
      </c>
      <c r="F83" s="665">
        <v>63.810000000000024</v>
      </c>
    </row>
    <row r="84" spans="1:6" ht="14.4" customHeight="1" x14ac:dyDescent="0.3">
      <c r="A84" s="687" t="s">
        <v>3341</v>
      </c>
      <c r="B84" s="664"/>
      <c r="C84" s="677">
        <v>0</v>
      </c>
      <c r="D84" s="664">
        <v>2089.3529999999996</v>
      </c>
      <c r="E84" s="677">
        <v>1</v>
      </c>
      <c r="F84" s="665">
        <v>2089.3529999999996</v>
      </c>
    </row>
    <row r="85" spans="1:6" ht="14.4" customHeight="1" x14ac:dyDescent="0.3">
      <c r="A85" s="687" t="s">
        <v>3342</v>
      </c>
      <c r="B85" s="664"/>
      <c r="C85" s="677">
        <v>0</v>
      </c>
      <c r="D85" s="664">
        <v>643.76</v>
      </c>
      <c r="E85" s="677">
        <v>1</v>
      </c>
      <c r="F85" s="665">
        <v>643.76</v>
      </c>
    </row>
    <row r="86" spans="1:6" ht="14.4" customHeight="1" x14ac:dyDescent="0.3">
      <c r="A86" s="687" t="s">
        <v>3343</v>
      </c>
      <c r="B86" s="664"/>
      <c r="C86" s="677">
        <v>0</v>
      </c>
      <c r="D86" s="664">
        <v>140.07959657917286</v>
      </c>
      <c r="E86" s="677">
        <v>1</v>
      </c>
      <c r="F86" s="665">
        <v>140.07959657917286</v>
      </c>
    </row>
    <row r="87" spans="1:6" ht="14.4" customHeight="1" thickBot="1" x14ac:dyDescent="0.35">
      <c r="A87" s="688" t="s">
        <v>3344</v>
      </c>
      <c r="B87" s="679"/>
      <c r="C87" s="680">
        <v>0</v>
      </c>
      <c r="D87" s="679">
        <v>792</v>
      </c>
      <c r="E87" s="680">
        <v>1</v>
      </c>
      <c r="F87" s="681">
        <v>792</v>
      </c>
    </row>
    <row r="88" spans="1:6" ht="14.4" customHeight="1" thickBot="1" x14ac:dyDescent="0.35">
      <c r="A88" s="682" t="s">
        <v>3</v>
      </c>
      <c r="B88" s="683">
        <v>35121.402238001698</v>
      </c>
      <c r="C88" s="684">
        <v>1.2487219154881064E-2</v>
      </c>
      <c r="D88" s="683">
        <v>2777466.5568892537</v>
      </c>
      <c r="E88" s="684">
        <v>0.98751278084511895</v>
      </c>
      <c r="F88" s="685">
        <v>2812587.9591272552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3525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145</v>
      </c>
      <c r="G3" s="47">
        <f>SUBTOTAL(9,G6:G1048576)</f>
        <v>35121.402238001698</v>
      </c>
      <c r="H3" s="48">
        <f>IF(M3=0,0,G3/M3)</f>
        <v>1.2487219154881064E-2</v>
      </c>
      <c r="I3" s="47">
        <f>SUBTOTAL(9,I6:I1048576)</f>
        <v>2712.2339209999996</v>
      </c>
      <c r="J3" s="47">
        <f>SUBTOTAL(9,J6:J1048576)</f>
        <v>2777466.5568892537</v>
      </c>
      <c r="K3" s="48">
        <f>IF(M3=0,0,J3/M3)</f>
        <v>0.98751278084511895</v>
      </c>
      <c r="L3" s="47">
        <f>SUBTOTAL(9,L6:L1048576)</f>
        <v>2857.2339209999996</v>
      </c>
      <c r="M3" s="49">
        <f>SUBTOTAL(9,M6:M1048576)</f>
        <v>2812587.9591272552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582</v>
      </c>
      <c r="B6" s="655" t="s">
        <v>3345</v>
      </c>
      <c r="C6" s="655" t="s">
        <v>618</v>
      </c>
      <c r="D6" s="655" t="s">
        <v>619</v>
      </c>
      <c r="E6" s="655" t="s">
        <v>3346</v>
      </c>
      <c r="F6" s="658">
        <v>1</v>
      </c>
      <c r="G6" s="658">
        <v>60.259999999999984</v>
      </c>
      <c r="H6" s="676">
        <v>1</v>
      </c>
      <c r="I6" s="658"/>
      <c r="J6" s="658"/>
      <c r="K6" s="676">
        <v>0</v>
      </c>
      <c r="L6" s="658">
        <v>1</v>
      </c>
      <c r="M6" s="659">
        <v>60.259999999999984</v>
      </c>
    </row>
    <row r="7" spans="1:13" ht="14.4" customHeight="1" x14ac:dyDescent="0.3">
      <c r="A7" s="660" t="s">
        <v>582</v>
      </c>
      <c r="B7" s="661" t="s">
        <v>3345</v>
      </c>
      <c r="C7" s="661" t="s">
        <v>1782</v>
      </c>
      <c r="D7" s="661" t="s">
        <v>3347</v>
      </c>
      <c r="E7" s="661" t="s">
        <v>3348</v>
      </c>
      <c r="F7" s="664"/>
      <c r="G7" s="664"/>
      <c r="H7" s="677">
        <v>0</v>
      </c>
      <c r="I7" s="664">
        <v>5</v>
      </c>
      <c r="J7" s="664">
        <v>229.39981076947396</v>
      </c>
      <c r="K7" s="677">
        <v>1</v>
      </c>
      <c r="L7" s="664">
        <v>5</v>
      </c>
      <c r="M7" s="665">
        <v>229.39981076947396</v>
      </c>
    </row>
    <row r="8" spans="1:13" ht="14.4" customHeight="1" x14ac:dyDescent="0.3">
      <c r="A8" s="660" t="s">
        <v>582</v>
      </c>
      <c r="B8" s="661" t="s">
        <v>3349</v>
      </c>
      <c r="C8" s="661" t="s">
        <v>1744</v>
      </c>
      <c r="D8" s="661" t="s">
        <v>1745</v>
      </c>
      <c r="E8" s="661" t="s">
        <v>3350</v>
      </c>
      <c r="F8" s="664"/>
      <c r="G8" s="664"/>
      <c r="H8" s="677">
        <v>0</v>
      </c>
      <c r="I8" s="664">
        <v>1</v>
      </c>
      <c r="J8" s="664">
        <v>73.580073179445009</v>
      </c>
      <c r="K8" s="677">
        <v>1</v>
      </c>
      <c r="L8" s="664">
        <v>1</v>
      </c>
      <c r="M8" s="665">
        <v>73.580073179445009</v>
      </c>
    </row>
    <row r="9" spans="1:13" ht="14.4" customHeight="1" x14ac:dyDescent="0.3">
      <c r="A9" s="660" t="s">
        <v>582</v>
      </c>
      <c r="B9" s="661" t="s">
        <v>3349</v>
      </c>
      <c r="C9" s="661" t="s">
        <v>1824</v>
      </c>
      <c r="D9" s="661" t="s">
        <v>1825</v>
      </c>
      <c r="E9" s="661" t="s">
        <v>1826</v>
      </c>
      <c r="F9" s="664"/>
      <c r="G9" s="664"/>
      <c r="H9" s="677">
        <v>0</v>
      </c>
      <c r="I9" s="664">
        <v>72</v>
      </c>
      <c r="J9" s="664">
        <v>4885.0355889215052</v>
      </c>
      <c r="K9" s="677">
        <v>1</v>
      </c>
      <c r="L9" s="664">
        <v>72</v>
      </c>
      <c r="M9" s="665">
        <v>4885.0355889215052</v>
      </c>
    </row>
    <row r="10" spans="1:13" ht="14.4" customHeight="1" x14ac:dyDescent="0.3">
      <c r="A10" s="660" t="s">
        <v>582</v>
      </c>
      <c r="B10" s="661" t="s">
        <v>3351</v>
      </c>
      <c r="C10" s="661" t="s">
        <v>1877</v>
      </c>
      <c r="D10" s="661" t="s">
        <v>1878</v>
      </c>
      <c r="E10" s="661" t="s">
        <v>1879</v>
      </c>
      <c r="F10" s="664"/>
      <c r="G10" s="664"/>
      <c r="H10" s="677">
        <v>0</v>
      </c>
      <c r="I10" s="664">
        <v>1</v>
      </c>
      <c r="J10" s="664">
        <v>128.21</v>
      </c>
      <c r="K10" s="677">
        <v>1</v>
      </c>
      <c r="L10" s="664">
        <v>1</v>
      </c>
      <c r="M10" s="665">
        <v>128.21</v>
      </c>
    </row>
    <row r="11" spans="1:13" ht="14.4" customHeight="1" x14ac:dyDescent="0.3">
      <c r="A11" s="660" t="s">
        <v>582</v>
      </c>
      <c r="B11" s="661" t="s">
        <v>3352</v>
      </c>
      <c r="C11" s="661" t="s">
        <v>1848</v>
      </c>
      <c r="D11" s="661" t="s">
        <v>1849</v>
      </c>
      <c r="E11" s="661" t="s">
        <v>1850</v>
      </c>
      <c r="F11" s="664"/>
      <c r="G11" s="664"/>
      <c r="H11" s="677">
        <v>0</v>
      </c>
      <c r="I11" s="664">
        <v>49</v>
      </c>
      <c r="J11" s="664">
        <v>17834.917115411641</v>
      </c>
      <c r="K11" s="677">
        <v>1</v>
      </c>
      <c r="L11" s="664">
        <v>49</v>
      </c>
      <c r="M11" s="665">
        <v>17834.917115411641</v>
      </c>
    </row>
    <row r="12" spans="1:13" ht="14.4" customHeight="1" x14ac:dyDescent="0.3">
      <c r="A12" s="660" t="s">
        <v>582</v>
      </c>
      <c r="B12" s="661" t="s">
        <v>3352</v>
      </c>
      <c r="C12" s="661" t="s">
        <v>614</v>
      </c>
      <c r="D12" s="661" t="s">
        <v>615</v>
      </c>
      <c r="E12" s="661" t="s">
        <v>616</v>
      </c>
      <c r="F12" s="664">
        <v>1</v>
      </c>
      <c r="G12" s="664">
        <v>387.59</v>
      </c>
      <c r="H12" s="677">
        <v>1</v>
      </c>
      <c r="I12" s="664"/>
      <c r="J12" s="664"/>
      <c r="K12" s="677">
        <v>0</v>
      </c>
      <c r="L12" s="664">
        <v>1</v>
      </c>
      <c r="M12" s="665">
        <v>387.59</v>
      </c>
    </row>
    <row r="13" spans="1:13" ht="14.4" customHeight="1" x14ac:dyDescent="0.3">
      <c r="A13" s="660" t="s">
        <v>582</v>
      </c>
      <c r="B13" s="661" t="s">
        <v>3352</v>
      </c>
      <c r="C13" s="661" t="s">
        <v>1867</v>
      </c>
      <c r="D13" s="661" t="s">
        <v>1868</v>
      </c>
      <c r="E13" s="661" t="s">
        <v>3353</v>
      </c>
      <c r="F13" s="664"/>
      <c r="G13" s="664"/>
      <c r="H13" s="677">
        <v>0</v>
      </c>
      <c r="I13" s="664">
        <v>5</v>
      </c>
      <c r="J13" s="664">
        <v>2623.3013054832795</v>
      </c>
      <c r="K13" s="677">
        <v>1</v>
      </c>
      <c r="L13" s="664">
        <v>5</v>
      </c>
      <c r="M13" s="665">
        <v>2623.3013054832795</v>
      </c>
    </row>
    <row r="14" spans="1:13" ht="14.4" customHeight="1" x14ac:dyDescent="0.3">
      <c r="A14" s="660" t="s">
        <v>582</v>
      </c>
      <c r="B14" s="661" t="s">
        <v>3354</v>
      </c>
      <c r="C14" s="661" t="s">
        <v>1889</v>
      </c>
      <c r="D14" s="661" t="s">
        <v>1890</v>
      </c>
      <c r="E14" s="661" t="s">
        <v>3355</v>
      </c>
      <c r="F14" s="664"/>
      <c r="G14" s="664"/>
      <c r="H14" s="677">
        <v>0</v>
      </c>
      <c r="I14" s="664">
        <v>1</v>
      </c>
      <c r="J14" s="664">
        <v>528.76</v>
      </c>
      <c r="K14" s="677">
        <v>1</v>
      </c>
      <c r="L14" s="664">
        <v>1</v>
      </c>
      <c r="M14" s="665">
        <v>528.76</v>
      </c>
    </row>
    <row r="15" spans="1:13" ht="14.4" customHeight="1" x14ac:dyDescent="0.3">
      <c r="A15" s="660" t="s">
        <v>582</v>
      </c>
      <c r="B15" s="661" t="s">
        <v>3356</v>
      </c>
      <c r="C15" s="661" t="s">
        <v>1821</v>
      </c>
      <c r="D15" s="661" t="s">
        <v>1730</v>
      </c>
      <c r="E15" s="661" t="s">
        <v>1822</v>
      </c>
      <c r="F15" s="664"/>
      <c r="G15" s="664"/>
      <c r="H15" s="677">
        <v>0</v>
      </c>
      <c r="I15" s="664">
        <v>23</v>
      </c>
      <c r="J15" s="664">
        <v>1659.4978933980594</v>
      </c>
      <c r="K15" s="677">
        <v>1</v>
      </c>
      <c r="L15" s="664">
        <v>23</v>
      </c>
      <c r="M15" s="665">
        <v>1659.4978933980594</v>
      </c>
    </row>
    <row r="16" spans="1:13" ht="14.4" customHeight="1" x14ac:dyDescent="0.3">
      <c r="A16" s="660" t="s">
        <v>582</v>
      </c>
      <c r="B16" s="661" t="s">
        <v>3356</v>
      </c>
      <c r="C16" s="661" t="s">
        <v>1729</v>
      </c>
      <c r="D16" s="661" t="s">
        <v>1730</v>
      </c>
      <c r="E16" s="661" t="s">
        <v>1731</v>
      </c>
      <c r="F16" s="664"/>
      <c r="G16" s="664"/>
      <c r="H16" s="677">
        <v>0</v>
      </c>
      <c r="I16" s="664">
        <v>1</v>
      </c>
      <c r="J16" s="664">
        <v>107.83946023777877</v>
      </c>
      <c r="K16" s="677">
        <v>1</v>
      </c>
      <c r="L16" s="664">
        <v>1</v>
      </c>
      <c r="M16" s="665">
        <v>107.83946023777877</v>
      </c>
    </row>
    <row r="17" spans="1:13" ht="14.4" customHeight="1" x14ac:dyDescent="0.3">
      <c r="A17" s="660" t="s">
        <v>582</v>
      </c>
      <c r="B17" s="661" t="s">
        <v>3357</v>
      </c>
      <c r="C17" s="661" t="s">
        <v>1885</v>
      </c>
      <c r="D17" s="661" t="s">
        <v>1886</v>
      </c>
      <c r="E17" s="661" t="s">
        <v>2744</v>
      </c>
      <c r="F17" s="664"/>
      <c r="G17" s="664"/>
      <c r="H17" s="677">
        <v>0</v>
      </c>
      <c r="I17" s="664">
        <v>8</v>
      </c>
      <c r="J17" s="664">
        <v>643.76</v>
      </c>
      <c r="K17" s="677">
        <v>1</v>
      </c>
      <c r="L17" s="664">
        <v>8</v>
      </c>
      <c r="M17" s="665">
        <v>643.76</v>
      </c>
    </row>
    <row r="18" spans="1:13" ht="14.4" customHeight="1" x14ac:dyDescent="0.3">
      <c r="A18" s="660" t="s">
        <v>582</v>
      </c>
      <c r="B18" s="661" t="s">
        <v>3358</v>
      </c>
      <c r="C18" s="661" t="s">
        <v>1932</v>
      </c>
      <c r="D18" s="661" t="s">
        <v>1933</v>
      </c>
      <c r="E18" s="661" t="s">
        <v>1934</v>
      </c>
      <c r="F18" s="664"/>
      <c r="G18" s="664"/>
      <c r="H18" s="677">
        <v>0</v>
      </c>
      <c r="I18" s="664">
        <v>1</v>
      </c>
      <c r="J18" s="664">
        <v>93.259609479113593</v>
      </c>
      <c r="K18" s="677">
        <v>1</v>
      </c>
      <c r="L18" s="664">
        <v>1</v>
      </c>
      <c r="M18" s="665">
        <v>93.259609479113593</v>
      </c>
    </row>
    <row r="19" spans="1:13" ht="14.4" customHeight="1" x14ac:dyDescent="0.3">
      <c r="A19" s="660" t="s">
        <v>582</v>
      </c>
      <c r="B19" s="661" t="s">
        <v>3358</v>
      </c>
      <c r="C19" s="661" t="s">
        <v>1752</v>
      </c>
      <c r="D19" s="661" t="s">
        <v>1753</v>
      </c>
      <c r="E19" s="661" t="s">
        <v>3359</v>
      </c>
      <c r="F19" s="664"/>
      <c r="G19" s="664"/>
      <c r="H19" s="677">
        <v>0</v>
      </c>
      <c r="I19" s="664">
        <v>1</v>
      </c>
      <c r="J19" s="664">
        <v>81.650000000000006</v>
      </c>
      <c r="K19" s="677">
        <v>1</v>
      </c>
      <c r="L19" s="664">
        <v>1</v>
      </c>
      <c r="M19" s="665">
        <v>81.650000000000006</v>
      </c>
    </row>
    <row r="20" spans="1:13" ht="14.4" customHeight="1" x14ac:dyDescent="0.3">
      <c r="A20" s="660" t="s">
        <v>582</v>
      </c>
      <c r="B20" s="661" t="s">
        <v>3360</v>
      </c>
      <c r="C20" s="661" t="s">
        <v>1802</v>
      </c>
      <c r="D20" s="661" t="s">
        <v>1803</v>
      </c>
      <c r="E20" s="661" t="s">
        <v>1804</v>
      </c>
      <c r="F20" s="664"/>
      <c r="G20" s="664"/>
      <c r="H20" s="677">
        <v>0</v>
      </c>
      <c r="I20" s="664">
        <v>1</v>
      </c>
      <c r="J20" s="664">
        <v>30.589914924091513</v>
      </c>
      <c r="K20" s="677">
        <v>1</v>
      </c>
      <c r="L20" s="664">
        <v>1</v>
      </c>
      <c r="M20" s="665">
        <v>30.589914924091513</v>
      </c>
    </row>
    <row r="21" spans="1:13" ht="14.4" customHeight="1" x14ac:dyDescent="0.3">
      <c r="A21" s="660" t="s">
        <v>582</v>
      </c>
      <c r="B21" s="661" t="s">
        <v>3361</v>
      </c>
      <c r="C21" s="661" t="s">
        <v>621</v>
      </c>
      <c r="D21" s="661" t="s">
        <v>622</v>
      </c>
      <c r="E21" s="661" t="s">
        <v>623</v>
      </c>
      <c r="F21" s="664">
        <v>1</v>
      </c>
      <c r="G21" s="664">
        <v>1106.26</v>
      </c>
      <c r="H21" s="677">
        <v>1</v>
      </c>
      <c r="I21" s="664"/>
      <c r="J21" s="664"/>
      <c r="K21" s="677">
        <v>0</v>
      </c>
      <c r="L21" s="664">
        <v>1</v>
      </c>
      <c r="M21" s="665">
        <v>1106.26</v>
      </c>
    </row>
    <row r="22" spans="1:13" ht="14.4" customHeight="1" x14ac:dyDescent="0.3">
      <c r="A22" s="660" t="s">
        <v>582</v>
      </c>
      <c r="B22" s="661" t="s">
        <v>3361</v>
      </c>
      <c r="C22" s="661" t="s">
        <v>1713</v>
      </c>
      <c r="D22" s="661" t="s">
        <v>1714</v>
      </c>
      <c r="E22" s="661" t="s">
        <v>1715</v>
      </c>
      <c r="F22" s="664"/>
      <c r="G22" s="664"/>
      <c r="H22" s="677">
        <v>0</v>
      </c>
      <c r="I22" s="664">
        <v>1</v>
      </c>
      <c r="J22" s="664">
        <v>721.19523959336016</v>
      </c>
      <c r="K22" s="677">
        <v>1</v>
      </c>
      <c r="L22" s="664">
        <v>1</v>
      </c>
      <c r="M22" s="665">
        <v>721.19523959336016</v>
      </c>
    </row>
    <row r="23" spans="1:13" ht="14.4" customHeight="1" x14ac:dyDescent="0.3">
      <c r="A23" s="660" t="s">
        <v>582</v>
      </c>
      <c r="B23" s="661" t="s">
        <v>3361</v>
      </c>
      <c r="C23" s="661" t="s">
        <v>1748</v>
      </c>
      <c r="D23" s="661" t="s">
        <v>1749</v>
      </c>
      <c r="E23" s="661" t="s">
        <v>3362</v>
      </c>
      <c r="F23" s="664"/>
      <c r="G23" s="664"/>
      <c r="H23" s="677">
        <v>0</v>
      </c>
      <c r="I23" s="664">
        <v>5</v>
      </c>
      <c r="J23" s="664">
        <v>16499.979091491718</v>
      </c>
      <c r="K23" s="677">
        <v>1</v>
      </c>
      <c r="L23" s="664">
        <v>5</v>
      </c>
      <c r="M23" s="665">
        <v>16499.979091491718</v>
      </c>
    </row>
    <row r="24" spans="1:13" ht="14.4" customHeight="1" x14ac:dyDescent="0.3">
      <c r="A24" s="660" t="s">
        <v>582</v>
      </c>
      <c r="B24" s="661" t="s">
        <v>3361</v>
      </c>
      <c r="C24" s="661" t="s">
        <v>1904</v>
      </c>
      <c r="D24" s="661" t="s">
        <v>622</v>
      </c>
      <c r="E24" s="661" t="s">
        <v>1905</v>
      </c>
      <c r="F24" s="664"/>
      <c r="G24" s="664"/>
      <c r="H24" s="677">
        <v>0</v>
      </c>
      <c r="I24" s="664">
        <v>3</v>
      </c>
      <c r="J24" s="664">
        <v>610.20000000000005</v>
      </c>
      <c r="K24" s="677">
        <v>1</v>
      </c>
      <c r="L24" s="664">
        <v>3</v>
      </c>
      <c r="M24" s="665">
        <v>610.20000000000005</v>
      </c>
    </row>
    <row r="25" spans="1:13" ht="14.4" customHeight="1" x14ac:dyDescent="0.3">
      <c r="A25" s="660" t="s">
        <v>582</v>
      </c>
      <c r="B25" s="661" t="s">
        <v>3361</v>
      </c>
      <c r="C25" s="661" t="s">
        <v>1763</v>
      </c>
      <c r="D25" s="661" t="s">
        <v>622</v>
      </c>
      <c r="E25" s="661" t="s">
        <v>623</v>
      </c>
      <c r="F25" s="664"/>
      <c r="G25" s="664"/>
      <c r="H25" s="677">
        <v>0</v>
      </c>
      <c r="I25" s="664">
        <v>8</v>
      </c>
      <c r="J25" s="664">
        <v>9083.0144064877131</v>
      </c>
      <c r="K25" s="677">
        <v>1</v>
      </c>
      <c r="L25" s="664">
        <v>8</v>
      </c>
      <c r="M25" s="665">
        <v>9083.0144064877131</v>
      </c>
    </row>
    <row r="26" spans="1:13" ht="14.4" customHeight="1" x14ac:dyDescent="0.3">
      <c r="A26" s="660" t="s">
        <v>582</v>
      </c>
      <c r="B26" s="661" t="s">
        <v>3361</v>
      </c>
      <c r="C26" s="661" t="s">
        <v>1766</v>
      </c>
      <c r="D26" s="661" t="s">
        <v>622</v>
      </c>
      <c r="E26" s="661" t="s">
        <v>1715</v>
      </c>
      <c r="F26" s="664"/>
      <c r="G26" s="664"/>
      <c r="H26" s="677">
        <v>0</v>
      </c>
      <c r="I26" s="664">
        <v>9</v>
      </c>
      <c r="J26" s="664">
        <v>13630.74008587662</v>
      </c>
      <c r="K26" s="677">
        <v>1</v>
      </c>
      <c r="L26" s="664">
        <v>9</v>
      </c>
      <c r="M26" s="665">
        <v>13630.74008587662</v>
      </c>
    </row>
    <row r="27" spans="1:13" ht="14.4" customHeight="1" x14ac:dyDescent="0.3">
      <c r="A27" s="660" t="s">
        <v>582</v>
      </c>
      <c r="B27" s="661" t="s">
        <v>3361</v>
      </c>
      <c r="C27" s="661" t="s">
        <v>1769</v>
      </c>
      <c r="D27" s="661" t="s">
        <v>622</v>
      </c>
      <c r="E27" s="661" t="s">
        <v>3363</v>
      </c>
      <c r="F27" s="664"/>
      <c r="G27" s="664"/>
      <c r="H27" s="677">
        <v>0</v>
      </c>
      <c r="I27" s="664">
        <v>4</v>
      </c>
      <c r="J27" s="664">
        <v>7634.2701957265554</v>
      </c>
      <c r="K27" s="677">
        <v>1</v>
      </c>
      <c r="L27" s="664">
        <v>4</v>
      </c>
      <c r="M27" s="665">
        <v>7634.2701957265554</v>
      </c>
    </row>
    <row r="28" spans="1:13" ht="14.4" customHeight="1" x14ac:dyDescent="0.3">
      <c r="A28" s="660" t="s">
        <v>582</v>
      </c>
      <c r="B28" s="661" t="s">
        <v>3364</v>
      </c>
      <c r="C28" s="661" t="s">
        <v>1922</v>
      </c>
      <c r="D28" s="661" t="s">
        <v>1923</v>
      </c>
      <c r="E28" s="661" t="s">
        <v>1924</v>
      </c>
      <c r="F28" s="664"/>
      <c r="G28" s="664"/>
      <c r="H28" s="677">
        <v>0</v>
      </c>
      <c r="I28" s="664">
        <v>1</v>
      </c>
      <c r="J28" s="664">
        <v>70.039596579172866</v>
      </c>
      <c r="K28" s="677">
        <v>1</v>
      </c>
      <c r="L28" s="664">
        <v>1</v>
      </c>
      <c r="M28" s="665">
        <v>70.039596579172866</v>
      </c>
    </row>
    <row r="29" spans="1:13" ht="14.4" customHeight="1" x14ac:dyDescent="0.3">
      <c r="A29" s="660" t="s">
        <v>582</v>
      </c>
      <c r="B29" s="661" t="s">
        <v>3365</v>
      </c>
      <c r="C29" s="661" t="s">
        <v>1881</v>
      </c>
      <c r="D29" s="661" t="s">
        <v>1882</v>
      </c>
      <c r="E29" s="661" t="s">
        <v>1883</v>
      </c>
      <c r="F29" s="664"/>
      <c r="G29" s="664"/>
      <c r="H29" s="677">
        <v>0</v>
      </c>
      <c r="I29" s="664">
        <v>1</v>
      </c>
      <c r="J29" s="664">
        <v>166.68999999999997</v>
      </c>
      <c r="K29" s="677">
        <v>1</v>
      </c>
      <c r="L29" s="664">
        <v>1</v>
      </c>
      <c r="M29" s="665">
        <v>166.68999999999997</v>
      </c>
    </row>
    <row r="30" spans="1:13" ht="14.4" customHeight="1" x14ac:dyDescent="0.3">
      <c r="A30" s="660" t="s">
        <v>582</v>
      </c>
      <c r="B30" s="661" t="s">
        <v>3366</v>
      </c>
      <c r="C30" s="661" t="s">
        <v>1702</v>
      </c>
      <c r="D30" s="661" t="s">
        <v>1703</v>
      </c>
      <c r="E30" s="661" t="s">
        <v>3367</v>
      </c>
      <c r="F30" s="664"/>
      <c r="G30" s="664"/>
      <c r="H30" s="677">
        <v>0</v>
      </c>
      <c r="I30" s="664">
        <v>1</v>
      </c>
      <c r="J30" s="664">
        <v>45.189560959533019</v>
      </c>
      <c r="K30" s="677">
        <v>1</v>
      </c>
      <c r="L30" s="664">
        <v>1</v>
      </c>
      <c r="M30" s="665">
        <v>45.189560959533019</v>
      </c>
    </row>
    <row r="31" spans="1:13" ht="14.4" customHeight="1" x14ac:dyDescent="0.3">
      <c r="A31" s="660" t="s">
        <v>582</v>
      </c>
      <c r="B31" s="661" t="s">
        <v>3368</v>
      </c>
      <c r="C31" s="661" t="s">
        <v>1737</v>
      </c>
      <c r="D31" s="661" t="s">
        <v>1738</v>
      </c>
      <c r="E31" s="661" t="s">
        <v>1086</v>
      </c>
      <c r="F31" s="664"/>
      <c r="G31" s="664"/>
      <c r="H31" s="677">
        <v>0</v>
      </c>
      <c r="I31" s="664">
        <v>4</v>
      </c>
      <c r="J31" s="664">
        <v>184.86975219923318</v>
      </c>
      <c r="K31" s="677">
        <v>1</v>
      </c>
      <c r="L31" s="664">
        <v>4</v>
      </c>
      <c r="M31" s="665">
        <v>184.86975219923318</v>
      </c>
    </row>
    <row r="32" spans="1:13" ht="14.4" customHeight="1" x14ac:dyDescent="0.3">
      <c r="A32" s="660" t="s">
        <v>582</v>
      </c>
      <c r="B32" s="661" t="s">
        <v>3368</v>
      </c>
      <c r="C32" s="661" t="s">
        <v>1740</v>
      </c>
      <c r="D32" s="661" t="s">
        <v>1741</v>
      </c>
      <c r="E32" s="661" t="s">
        <v>1742</v>
      </c>
      <c r="F32" s="664"/>
      <c r="G32" s="664"/>
      <c r="H32" s="677">
        <v>0</v>
      </c>
      <c r="I32" s="664">
        <v>1</v>
      </c>
      <c r="J32" s="664">
        <v>52.749779112408774</v>
      </c>
      <c r="K32" s="677">
        <v>1</v>
      </c>
      <c r="L32" s="664">
        <v>1</v>
      </c>
      <c r="M32" s="665">
        <v>52.749779112408774</v>
      </c>
    </row>
    <row r="33" spans="1:13" ht="14.4" customHeight="1" x14ac:dyDescent="0.3">
      <c r="A33" s="660" t="s">
        <v>582</v>
      </c>
      <c r="B33" s="661" t="s">
        <v>3369</v>
      </c>
      <c r="C33" s="661" t="s">
        <v>1841</v>
      </c>
      <c r="D33" s="661" t="s">
        <v>1842</v>
      </c>
      <c r="E33" s="661" t="s">
        <v>1172</v>
      </c>
      <c r="F33" s="664"/>
      <c r="G33" s="664"/>
      <c r="H33" s="677">
        <v>0</v>
      </c>
      <c r="I33" s="664">
        <v>1</v>
      </c>
      <c r="J33" s="664">
        <v>39.79</v>
      </c>
      <c r="K33" s="677">
        <v>1</v>
      </c>
      <c r="L33" s="664">
        <v>1</v>
      </c>
      <c r="M33" s="665">
        <v>39.79</v>
      </c>
    </row>
    <row r="34" spans="1:13" ht="14.4" customHeight="1" x14ac:dyDescent="0.3">
      <c r="A34" s="660" t="s">
        <v>582</v>
      </c>
      <c r="B34" s="661" t="s">
        <v>3370</v>
      </c>
      <c r="C34" s="661" t="s">
        <v>611</v>
      </c>
      <c r="D34" s="661" t="s">
        <v>612</v>
      </c>
      <c r="E34" s="661" t="s">
        <v>613</v>
      </c>
      <c r="F34" s="664">
        <v>1</v>
      </c>
      <c r="G34" s="664">
        <v>114.09939595258166</v>
      </c>
      <c r="H34" s="677">
        <v>1</v>
      </c>
      <c r="I34" s="664"/>
      <c r="J34" s="664"/>
      <c r="K34" s="677">
        <v>0</v>
      </c>
      <c r="L34" s="664">
        <v>1</v>
      </c>
      <c r="M34" s="665">
        <v>114.09939595258166</v>
      </c>
    </row>
    <row r="35" spans="1:13" ht="14.4" customHeight="1" x14ac:dyDescent="0.3">
      <c r="A35" s="660" t="s">
        <v>582</v>
      </c>
      <c r="B35" s="661" t="s">
        <v>3371</v>
      </c>
      <c r="C35" s="661" t="s">
        <v>1796</v>
      </c>
      <c r="D35" s="661" t="s">
        <v>1797</v>
      </c>
      <c r="E35" s="661" t="s">
        <v>3372</v>
      </c>
      <c r="F35" s="664"/>
      <c r="G35" s="664"/>
      <c r="H35" s="677">
        <v>0</v>
      </c>
      <c r="I35" s="664">
        <v>1</v>
      </c>
      <c r="J35" s="664">
        <v>166.09</v>
      </c>
      <c r="K35" s="677">
        <v>1</v>
      </c>
      <c r="L35" s="664">
        <v>1</v>
      </c>
      <c r="M35" s="665">
        <v>166.09</v>
      </c>
    </row>
    <row r="36" spans="1:13" ht="14.4" customHeight="1" x14ac:dyDescent="0.3">
      <c r="A36" s="660" t="s">
        <v>582</v>
      </c>
      <c r="B36" s="661" t="s">
        <v>3371</v>
      </c>
      <c r="C36" s="661" t="s">
        <v>1806</v>
      </c>
      <c r="D36" s="661" t="s">
        <v>1807</v>
      </c>
      <c r="E36" s="661" t="s">
        <v>1808</v>
      </c>
      <c r="F36" s="664"/>
      <c r="G36" s="664"/>
      <c r="H36" s="677">
        <v>0</v>
      </c>
      <c r="I36" s="664">
        <v>1</v>
      </c>
      <c r="J36" s="664">
        <v>50.56</v>
      </c>
      <c r="K36" s="677">
        <v>1</v>
      </c>
      <c r="L36" s="664">
        <v>1</v>
      </c>
      <c r="M36" s="665">
        <v>50.56</v>
      </c>
    </row>
    <row r="37" spans="1:13" ht="14.4" customHeight="1" x14ac:dyDescent="0.3">
      <c r="A37" s="660" t="s">
        <v>582</v>
      </c>
      <c r="B37" s="661" t="s">
        <v>3373</v>
      </c>
      <c r="C37" s="661" t="s">
        <v>1799</v>
      </c>
      <c r="D37" s="661" t="s">
        <v>3374</v>
      </c>
      <c r="E37" s="661" t="s">
        <v>1129</v>
      </c>
      <c r="F37" s="664"/>
      <c r="G37" s="664"/>
      <c r="H37" s="677">
        <v>0</v>
      </c>
      <c r="I37" s="664">
        <v>1</v>
      </c>
      <c r="J37" s="664">
        <v>116.15997843906986</v>
      </c>
      <c r="K37" s="677">
        <v>1</v>
      </c>
      <c r="L37" s="664">
        <v>1</v>
      </c>
      <c r="M37" s="665">
        <v>116.15997843906986</v>
      </c>
    </row>
    <row r="38" spans="1:13" ht="14.4" customHeight="1" x14ac:dyDescent="0.3">
      <c r="A38" s="660" t="s">
        <v>582</v>
      </c>
      <c r="B38" s="661" t="s">
        <v>3375</v>
      </c>
      <c r="C38" s="661" t="s">
        <v>1832</v>
      </c>
      <c r="D38" s="661" t="s">
        <v>1833</v>
      </c>
      <c r="E38" s="661" t="s">
        <v>942</v>
      </c>
      <c r="F38" s="664"/>
      <c r="G38" s="664"/>
      <c r="H38" s="677">
        <v>0</v>
      </c>
      <c r="I38" s="664">
        <v>1</v>
      </c>
      <c r="J38" s="664">
        <v>115.5</v>
      </c>
      <c r="K38" s="677">
        <v>1</v>
      </c>
      <c r="L38" s="664">
        <v>1</v>
      </c>
      <c r="M38" s="665">
        <v>115.5</v>
      </c>
    </row>
    <row r="39" spans="1:13" ht="14.4" customHeight="1" x14ac:dyDescent="0.3">
      <c r="A39" s="660" t="s">
        <v>582</v>
      </c>
      <c r="B39" s="661" t="s">
        <v>3375</v>
      </c>
      <c r="C39" s="661" t="s">
        <v>1835</v>
      </c>
      <c r="D39" s="661" t="s">
        <v>1836</v>
      </c>
      <c r="E39" s="661" t="s">
        <v>942</v>
      </c>
      <c r="F39" s="664"/>
      <c r="G39" s="664"/>
      <c r="H39" s="677">
        <v>0</v>
      </c>
      <c r="I39" s="664">
        <v>2</v>
      </c>
      <c r="J39" s="664">
        <v>314.89</v>
      </c>
      <c r="K39" s="677">
        <v>1</v>
      </c>
      <c r="L39" s="664">
        <v>2</v>
      </c>
      <c r="M39" s="665">
        <v>314.89</v>
      </c>
    </row>
    <row r="40" spans="1:13" ht="14.4" customHeight="1" x14ac:dyDescent="0.3">
      <c r="A40" s="660" t="s">
        <v>582</v>
      </c>
      <c r="B40" s="661" t="s">
        <v>3375</v>
      </c>
      <c r="C40" s="661" t="s">
        <v>1775</v>
      </c>
      <c r="D40" s="661" t="s">
        <v>1776</v>
      </c>
      <c r="E40" s="661" t="s">
        <v>942</v>
      </c>
      <c r="F40" s="664"/>
      <c r="G40" s="664"/>
      <c r="H40" s="677">
        <v>0</v>
      </c>
      <c r="I40" s="664">
        <v>1</v>
      </c>
      <c r="J40" s="664">
        <v>101.90000000000003</v>
      </c>
      <c r="K40" s="677">
        <v>1</v>
      </c>
      <c r="L40" s="664">
        <v>1</v>
      </c>
      <c r="M40" s="665">
        <v>101.90000000000003</v>
      </c>
    </row>
    <row r="41" spans="1:13" ht="14.4" customHeight="1" x14ac:dyDescent="0.3">
      <c r="A41" s="660" t="s">
        <v>582</v>
      </c>
      <c r="B41" s="661" t="s">
        <v>3376</v>
      </c>
      <c r="C41" s="661" t="s">
        <v>606</v>
      </c>
      <c r="D41" s="661" t="s">
        <v>607</v>
      </c>
      <c r="E41" s="661" t="s">
        <v>608</v>
      </c>
      <c r="F41" s="664">
        <v>2</v>
      </c>
      <c r="G41" s="664">
        <v>147.45983431340994</v>
      </c>
      <c r="H41" s="677">
        <v>1</v>
      </c>
      <c r="I41" s="664"/>
      <c r="J41" s="664"/>
      <c r="K41" s="677">
        <v>0</v>
      </c>
      <c r="L41" s="664">
        <v>2</v>
      </c>
      <c r="M41" s="665">
        <v>147.45983431340994</v>
      </c>
    </row>
    <row r="42" spans="1:13" ht="14.4" customHeight="1" x14ac:dyDescent="0.3">
      <c r="A42" s="660" t="s">
        <v>582</v>
      </c>
      <c r="B42" s="661" t="s">
        <v>3377</v>
      </c>
      <c r="C42" s="661" t="s">
        <v>1710</v>
      </c>
      <c r="D42" s="661" t="s">
        <v>1711</v>
      </c>
      <c r="E42" s="661" t="s">
        <v>1129</v>
      </c>
      <c r="F42" s="664"/>
      <c r="G42" s="664"/>
      <c r="H42" s="677">
        <v>0</v>
      </c>
      <c r="I42" s="664">
        <v>1</v>
      </c>
      <c r="J42" s="664">
        <v>47.5</v>
      </c>
      <c r="K42" s="677">
        <v>1</v>
      </c>
      <c r="L42" s="664">
        <v>1</v>
      </c>
      <c r="M42" s="665">
        <v>47.5</v>
      </c>
    </row>
    <row r="43" spans="1:13" ht="14.4" customHeight="1" x14ac:dyDescent="0.3">
      <c r="A43" s="660" t="s">
        <v>582</v>
      </c>
      <c r="B43" s="661" t="s">
        <v>3378</v>
      </c>
      <c r="C43" s="661" t="s">
        <v>1786</v>
      </c>
      <c r="D43" s="661" t="s">
        <v>2863</v>
      </c>
      <c r="E43" s="661" t="s">
        <v>1742</v>
      </c>
      <c r="F43" s="664"/>
      <c r="G43" s="664"/>
      <c r="H43" s="677">
        <v>0</v>
      </c>
      <c r="I43" s="664">
        <v>1</v>
      </c>
      <c r="J43" s="664">
        <v>44.119878398485135</v>
      </c>
      <c r="K43" s="677">
        <v>1</v>
      </c>
      <c r="L43" s="664">
        <v>1</v>
      </c>
      <c r="M43" s="665">
        <v>44.119878398485135</v>
      </c>
    </row>
    <row r="44" spans="1:13" ht="14.4" customHeight="1" x14ac:dyDescent="0.3">
      <c r="A44" s="660" t="s">
        <v>582</v>
      </c>
      <c r="B44" s="661" t="s">
        <v>3378</v>
      </c>
      <c r="C44" s="661" t="s">
        <v>1790</v>
      </c>
      <c r="D44" s="661" t="s">
        <v>3379</v>
      </c>
      <c r="E44" s="661" t="s">
        <v>998</v>
      </c>
      <c r="F44" s="664"/>
      <c r="G44" s="664"/>
      <c r="H44" s="677">
        <v>0</v>
      </c>
      <c r="I44" s="664">
        <v>1</v>
      </c>
      <c r="J44" s="664">
        <v>88.430000000000035</v>
      </c>
      <c r="K44" s="677">
        <v>1</v>
      </c>
      <c r="L44" s="664">
        <v>1</v>
      </c>
      <c r="M44" s="665">
        <v>88.430000000000035</v>
      </c>
    </row>
    <row r="45" spans="1:13" ht="14.4" customHeight="1" x14ac:dyDescent="0.3">
      <c r="A45" s="660" t="s">
        <v>582</v>
      </c>
      <c r="B45" s="661" t="s">
        <v>3380</v>
      </c>
      <c r="C45" s="661" t="s">
        <v>1706</v>
      </c>
      <c r="D45" s="661" t="s">
        <v>1707</v>
      </c>
      <c r="E45" s="661" t="s">
        <v>3381</v>
      </c>
      <c r="F45" s="664"/>
      <c r="G45" s="664"/>
      <c r="H45" s="677">
        <v>0</v>
      </c>
      <c r="I45" s="664">
        <v>2</v>
      </c>
      <c r="J45" s="664">
        <v>197.38939806380699</v>
      </c>
      <c r="K45" s="677">
        <v>1</v>
      </c>
      <c r="L45" s="664">
        <v>2</v>
      </c>
      <c r="M45" s="665">
        <v>197.38939806380699</v>
      </c>
    </row>
    <row r="46" spans="1:13" ht="14.4" customHeight="1" x14ac:dyDescent="0.3">
      <c r="A46" s="660" t="s">
        <v>582</v>
      </c>
      <c r="B46" s="661" t="s">
        <v>3382</v>
      </c>
      <c r="C46" s="661" t="s">
        <v>1694</v>
      </c>
      <c r="D46" s="661" t="s">
        <v>3383</v>
      </c>
      <c r="E46" s="661" t="s">
        <v>3384</v>
      </c>
      <c r="F46" s="664"/>
      <c r="G46" s="664"/>
      <c r="H46" s="677">
        <v>0</v>
      </c>
      <c r="I46" s="664">
        <v>10</v>
      </c>
      <c r="J46" s="664">
        <v>347.49799844749526</v>
      </c>
      <c r="K46" s="677">
        <v>1</v>
      </c>
      <c r="L46" s="664">
        <v>10</v>
      </c>
      <c r="M46" s="665">
        <v>347.49799844749526</v>
      </c>
    </row>
    <row r="47" spans="1:13" ht="14.4" customHeight="1" x14ac:dyDescent="0.3">
      <c r="A47" s="660" t="s">
        <v>582</v>
      </c>
      <c r="B47" s="661" t="s">
        <v>3385</v>
      </c>
      <c r="C47" s="661" t="s">
        <v>1874</v>
      </c>
      <c r="D47" s="661" t="s">
        <v>1875</v>
      </c>
      <c r="E47" s="661" t="s">
        <v>1876</v>
      </c>
      <c r="F47" s="664"/>
      <c r="G47" s="664"/>
      <c r="H47" s="677">
        <v>0</v>
      </c>
      <c r="I47" s="664">
        <v>1</v>
      </c>
      <c r="J47" s="664">
        <v>88.690000000000026</v>
      </c>
      <c r="K47" s="677">
        <v>1</v>
      </c>
      <c r="L47" s="664">
        <v>1</v>
      </c>
      <c r="M47" s="665">
        <v>88.690000000000026</v>
      </c>
    </row>
    <row r="48" spans="1:13" ht="14.4" customHeight="1" x14ac:dyDescent="0.3">
      <c r="A48" s="660" t="s">
        <v>582</v>
      </c>
      <c r="B48" s="661" t="s">
        <v>3385</v>
      </c>
      <c r="C48" s="661" t="s">
        <v>1929</v>
      </c>
      <c r="D48" s="661" t="s">
        <v>1930</v>
      </c>
      <c r="E48" s="661" t="s">
        <v>1931</v>
      </c>
      <c r="F48" s="664"/>
      <c r="G48" s="664"/>
      <c r="H48" s="677">
        <v>0</v>
      </c>
      <c r="I48" s="664">
        <v>3</v>
      </c>
      <c r="J48" s="664">
        <v>143.06959411151803</v>
      </c>
      <c r="K48" s="677">
        <v>1</v>
      </c>
      <c r="L48" s="664">
        <v>3</v>
      </c>
      <c r="M48" s="665">
        <v>143.06959411151803</v>
      </c>
    </row>
    <row r="49" spans="1:13" ht="14.4" customHeight="1" x14ac:dyDescent="0.3">
      <c r="A49" s="660" t="s">
        <v>582</v>
      </c>
      <c r="B49" s="661" t="s">
        <v>3385</v>
      </c>
      <c r="C49" s="661" t="s">
        <v>1733</v>
      </c>
      <c r="D49" s="661" t="s">
        <v>1734</v>
      </c>
      <c r="E49" s="661" t="s">
        <v>3386</v>
      </c>
      <c r="F49" s="664"/>
      <c r="G49" s="664"/>
      <c r="H49" s="677">
        <v>0</v>
      </c>
      <c r="I49" s="664">
        <v>2</v>
      </c>
      <c r="J49" s="664">
        <v>118.61000000000001</v>
      </c>
      <c r="K49" s="677">
        <v>1</v>
      </c>
      <c r="L49" s="664">
        <v>2</v>
      </c>
      <c r="M49" s="665">
        <v>118.61000000000001</v>
      </c>
    </row>
    <row r="50" spans="1:13" ht="14.4" customHeight="1" x14ac:dyDescent="0.3">
      <c r="A50" s="660" t="s">
        <v>582</v>
      </c>
      <c r="B50" s="661" t="s">
        <v>3387</v>
      </c>
      <c r="C50" s="661" t="s">
        <v>2040</v>
      </c>
      <c r="D50" s="661" t="s">
        <v>2923</v>
      </c>
      <c r="E50" s="661" t="s">
        <v>3388</v>
      </c>
      <c r="F50" s="664"/>
      <c r="G50" s="664"/>
      <c r="H50" s="677">
        <v>0</v>
      </c>
      <c r="I50" s="664">
        <v>15</v>
      </c>
      <c r="J50" s="664">
        <v>1728.1386711146147</v>
      </c>
      <c r="K50" s="677">
        <v>1</v>
      </c>
      <c r="L50" s="664">
        <v>15</v>
      </c>
      <c r="M50" s="665">
        <v>1728.1386711146147</v>
      </c>
    </row>
    <row r="51" spans="1:13" ht="14.4" customHeight="1" x14ac:dyDescent="0.3">
      <c r="A51" s="660" t="s">
        <v>582</v>
      </c>
      <c r="B51" s="661" t="s">
        <v>3387</v>
      </c>
      <c r="C51" s="661" t="s">
        <v>2044</v>
      </c>
      <c r="D51" s="661" t="s">
        <v>3389</v>
      </c>
      <c r="E51" s="661" t="s">
        <v>3390</v>
      </c>
      <c r="F51" s="664"/>
      <c r="G51" s="664"/>
      <c r="H51" s="677">
        <v>0</v>
      </c>
      <c r="I51" s="664">
        <v>63.6</v>
      </c>
      <c r="J51" s="664">
        <v>4865.9529076809167</v>
      </c>
      <c r="K51" s="677">
        <v>1</v>
      </c>
      <c r="L51" s="664">
        <v>63.6</v>
      </c>
      <c r="M51" s="665">
        <v>4865.9529076809167</v>
      </c>
    </row>
    <row r="52" spans="1:13" ht="14.4" customHeight="1" x14ac:dyDescent="0.3">
      <c r="A52" s="660" t="s">
        <v>582</v>
      </c>
      <c r="B52" s="661" t="s">
        <v>3391</v>
      </c>
      <c r="C52" s="661" t="s">
        <v>2060</v>
      </c>
      <c r="D52" s="661" t="s">
        <v>2061</v>
      </c>
      <c r="E52" s="661" t="s">
        <v>3392</v>
      </c>
      <c r="F52" s="664"/>
      <c r="G52" s="664"/>
      <c r="H52" s="677">
        <v>0</v>
      </c>
      <c r="I52" s="664">
        <v>4</v>
      </c>
      <c r="J52" s="664">
        <v>3088.2197139690547</v>
      </c>
      <c r="K52" s="677">
        <v>1</v>
      </c>
      <c r="L52" s="664">
        <v>4</v>
      </c>
      <c r="M52" s="665">
        <v>3088.2197139690547</v>
      </c>
    </row>
    <row r="53" spans="1:13" ht="14.4" customHeight="1" x14ac:dyDescent="0.3">
      <c r="A53" s="660" t="s">
        <v>582</v>
      </c>
      <c r="B53" s="661" t="s">
        <v>3393</v>
      </c>
      <c r="C53" s="661" t="s">
        <v>2036</v>
      </c>
      <c r="D53" s="661" t="s">
        <v>2037</v>
      </c>
      <c r="E53" s="661" t="s">
        <v>3394</v>
      </c>
      <c r="F53" s="664"/>
      <c r="G53" s="664"/>
      <c r="H53" s="677">
        <v>0</v>
      </c>
      <c r="I53" s="664">
        <v>3</v>
      </c>
      <c r="J53" s="664">
        <v>204.59288620006259</v>
      </c>
      <c r="K53" s="677">
        <v>1</v>
      </c>
      <c r="L53" s="664">
        <v>3</v>
      </c>
      <c r="M53" s="665">
        <v>204.59288620006259</v>
      </c>
    </row>
    <row r="54" spans="1:13" ht="14.4" customHeight="1" x14ac:dyDescent="0.3">
      <c r="A54" s="660" t="s">
        <v>582</v>
      </c>
      <c r="B54" s="661" t="s">
        <v>3395</v>
      </c>
      <c r="C54" s="661" t="s">
        <v>2056</v>
      </c>
      <c r="D54" s="661" t="s">
        <v>3396</v>
      </c>
      <c r="E54" s="661" t="s">
        <v>3397</v>
      </c>
      <c r="F54" s="664"/>
      <c r="G54" s="664"/>
      <c r="H54" s="677">
        <v>0</v>
      </c>
      <c r="I54" s="664">
        <v>10</v>
      </c>
      <c r="J54" s="664">
        <v>772.59999999999991</v>
      </c>
      <c r="K54" s="677">
        <v>1</v>
      </c>
      <c r="L54" s="664">
        <v>10</v>
      </c>
      <c r="M54" s="665">
        <v>772.59999999999991</v>
      </c>
    </row>
    <row r="55" spans="1:13" ht="14.4" customHeight="1" x14ac:dyDescent="0.3">
      <c r="A55" s="660" t="s">
        <v>582</v>
      </c>
      <c r="B55" s="661" t="s">
        <v>3398</v>
      </c>
      <c r="C55" s="661" t="s">
        <v>2048</v>
      </c>
      <c r="D55" s="661" t="s">
        <v>2049</v>
      </c>
      <c r="E55" s="661" t="s">
        <v>3399</v>
      </c>
      <c r="F55" s="664"/>
      <c r="G55" s="664"/>
      <c r="H55" s="677">
        <v>0</v>
      </c>
      <c r="I55" s="664">
        <v>16</v>
      </c>
      <c r="J55" s="664">
        <v>660.32600000000002</v>
      </c>
      <c r="K55" s="677">
        <v>1</v>
      </c>
      <c r="L55" s="664">
        <v>16</v>
      </c>
      <c r="M55" s="665">
        <v>660.32600000000002</v>
      </c>
    </row>
    <row r="56" spans="1:13" ht="14.4" customHeight="1" x14ac:dyDescent="0.3">
      <c r="A56" s="660" t="s">
        <v>582</v>
      </c>
      <c r="B56" s="661" t="s">
        <v>3400</v>
      </c>
      <c r="C56" s="661" t="s">
        <v>2065</v>
      </c>
      <c r="D56" s="661" t="s">
        <v>2066</v>
      </c>
      <c r="E56" s="661" t="s">
        <v>2067</v>
      </c>
      <c r="F56" s="664"/>
      <c r="G56" s="664"/>
      <c r="H56" s="677">
        <v>0</v>
      </c>
      <c r="I56" s="664">
        <v>15</v>
      </c>
      <c r="J56" s="664">
        <v>827.84999999999991</v>
      </c>
      <c r="K56" s="677">
        <v>1</v>
      </c>
      <c r="L56" s="664">
        <v>15</v>
      </c>
      <c r="M56" s="665">
        <v>827.84999999999991</v>
      </c>
    </row>
    <row r="57" spans="1:13" ht="14.4" customHeight="1" x14ac:dyDescent="0.3">
      <c r="A57" s="660" t="s">
        <v>582</v>
      </c>
      <c r="B57" s="661" t="s">
        <v>3401</v>
      </c>
      <c r="C57" s="661" t="s">
        <v>1972</v>
      </c>
      <c r="D57" s="661" t="s">
        <v>3402</v>
      </c>
      <c r="E57" s="661" t="s">
        <v>3403</v>
      </c>
      <c r="F57" s="664">
        <v>1.5</v>
      </c>
      <c r="G57" s="664">
        <v>632.42826666666679</v>
      </c>
      <c r="H57" s="677">
        <v>1</v>
      </c>
      <c r="I57" s="664"/>
      <c r="J57" s="664"/>
      <c r="K57" s="677">
        <v>0</v>
      </c>
      <c r="L57" s="664">
        <v>1.5</v>
      </c>
      <c r="M57" s="665">
        <v>632.42826666666679</v>
      </c>
    </row>
    <row r="58" spans="1:13" ht="14.4" customHeight="1" x14ac:dyDescent="0.3">
      <c r="A58" s="660" t="s">
        <v>582</v>
      </c>
      <c r="B58" s="661" t="s">
        <v>3401</v>
      </c>
      <c r="C58" s="661" t="s">
        <v>2052</v>
      </c>
      <c r="D58" s="661" t="s">
        <v>3404</v>
      </c>
      <c r="E58" s="661" t="s">
        <v>3405</v>
      </c>
      <c r="F58" s="664"/>
      <c r="G58" s="664"/>
      <c r="H58" s="677">
        <v>0</v>
      </c>
      <c r="I58" s="664">
        <v>20</v>
      </c>
      <c r="J58" s="664">
        <v>577.78246886235718</v>
      </c>
      <c r="K58" s="677">
        <v>1</v>
      </c>
      <c r="L58" s="664">
        <v>20</v>
      </c>
      <c r="M58" s="665">
        <v>577.78246886235718</v>
      </c>
    </row>
    <row r="59" spans="1:13" ht="14.4" customHeight="1" x14ac:dyDescent="0.3">
      <c r="A59" s="660" t="s">
        <v>582</v>
      </c>
      <c r="B59" s="661" t="s">
        <v>3406</v>
      </c>
      <c r="C59" s="661" t="s">
        <v>2080</v>
      </c>
      <c r="D59" s="661" t="s">
        <v>2081</v>
      </c>
      <c r="E59" s="661" t="s">
        <v>2082</v>
      </c>
      <c r="F59" s="664"/>
      <c r="G59" s="664"/>
      <c r="H59" s="677">
        <v>0</v>
      </c>
      <c r="I59" s="664">
        <v>1</v>
      </c>
      <c r="J59" s="664">
        <v>159.5</v>
      </c>
      <c r="K59" s="677">
        <v>1</v>
      </c>
      <c r="L59" s="664">
        <v>1</v>
      </c>
      <c r="M59" s="665">
        <v>159.5</v>
      </c>
    </row>
    <row r="60" spans="1:13" ht="14.4" customHeight="1" x14ac:dyDescent="0.3">
      <c r="A60" s="660" t="s">
        <v>582</v>
      </c>
      <c r="B60" s="661" t="s">
        <v>3406</v>
      </c>
      <c r="C60" s="661" t="s">
        <v>2070</v>
      </c>
      <c r="D60" s="661" t="s">
        <v>3407</v>
      </c>
      <c r="E60" s="661" t="s">
        <v>3399</v>
      </c>
      <c r="F60" s="664">
        <v>10</v>
      </c>
      <c r="G60" s="664">
        <v>302.2</v>
      </c>
      <c r="H60" s="677">
        <v>1</v>
      </c>
      <c r="I60" s="664"/>
      <c r="J60" s="664"/>
      <c r="K60" s="677">
        <v>0</v>
      </c>
      <c r="L60" s="664">
        <v>10</v>
      </c>
      <c r="M60" s="665">
        <v>302.2</v>
      </c>
    </row>
    <row r="61" spans="1:13" ht="14.4" customHeight="1" x14ac:dyDescent="0.3">
      <c r="A61" s="660" t="s">
        <v>582</v>
      </c>
      <c r="B61" s="661" t="s">
        <v>3408</v>
      </c>
      <c r="C61" s="661" t="s">
        <v>1910</v>
      </c>
      <c r="D61" s="661" t="s">
        <v>1911</v>
      </c>
      <c r="E61" s="661" t="s">
        <v>1912</v>
      </c>
      <c r="F61" s="664"/>
      <c r="G61" s="664"/>
      <c r="H61" s="677">
        <v>0</v>
      </c>
      <c r="I61" s="664">
        <v>3.2192750999999999</v>
      </c>
      <c r="J61" s="664">
        <v>8374.3918376156726</v>
      </c>
      <c r="K61" s="677">
        <v>1</v>
      </c>
      <c r="L61" s="664">
        <v>3.2192750999999999</v>
      </c>
      <c r="M61" s="665">
        <v>8374.3918376156726</v>
      </c>
    </row>
    <row r="62" spans="1:13" ht="14.4" customHeight="1" x14ac:dyDescent="0.3">
      <c r="A62" s="660" t="s">
        <v>582</v>
      </c>
      <c r="B62" s="661" t="s">
        <v>3409</v>
      </c>
      <c r="C62" s="661" t="s">
        <v>609</v>
      </c>
      <c r="D62" s="661" t="s">
        <v>604</v>
      </c>
      <c r="E62" s="661" t="s">
        <v>610</v>
      </c>
      <c r="F62" s="664">
        <v>25.672000000000001</v>
      </c>
      <c r="G62" s="664">
        <v>3638.7766552514158</v>
      </c>
      <c r="H62" s="677">
        <v>1</v>
      </c>
      <c r="I62" s="664"/>
      <c r="J62" s="664"/>
      <c r="K62" s="677">
        <v>0</v>
      </c>
      <c r="L62" s="664">
        <v>25.672000000000001</v>
      </c>
      <c r="M62" s="665">
        <v>3638.7766552514158</v>
      </c>
    </row>
    <row r="63" spans="1:13" ht="14.4" customHeight="1" x14ac:dyDescent="0.3">
      <c r="A63" s="660" t="s">
        <v>582</v>
      </c>
      <c r="B63" s="661" t="s">
        <v>3409</v>
      </c>
      <c r="C63" s="661" t="s">
        <v>603</v>
      </c>
      <c r="D63" s="661" t="s">
        <v>604</v>
      </c>
      <c r="E63" s="661" t="s">
        <v>605</v>
      </c>
      <c r="F63" s="664">
        <v>10.8138138</v>
      </c>
      <c r="G63" s="664">
        <v>4590.1315947741168</v>
      </c>
      <c r="H63" s="677">
        <v>1</v>
      </c>
      <c r="I63" s="664"/>
      <c r="J63" s="664"/>
      <c r="K63" s="677">
        <v>0</v>
      </c>
      <c r="L63" s="664">
        <v>10.8138138</v>
      </c>
      <c r="M63" s="665">
        <v>4590.1315947741168</v>
      </c>
    </row>
    <row r="64" spans="1:13" ht="14.4" customHeight="1" x14ac:dyDescent="0.3">
      <c r="A64" s="660" t="s">
        <v>582</v>
      </c>
      <c r="B64" s="661" t="s">
        <v>3410</v>
      </c>
      <c r="C64" s="661" t="s">
        <v>1893</v>
      </c>
      <c r="D64" s="661" t="s">
        <v>3411</v>
      </c>
      <c r="E64" s="661" t="s">
        <v>1895</v>
      </c>
      <c r="F64" s="664"/>
      <c r="G64" s="664"/>
      <c r="H64" s="677">
        <v>0</v>
      </c>
      <c r="I64" s="664">
        <v>28.311</v>
      </c>
      <c r="J64" s="664">
        <v>10420.72457551411</v>
      </c>
      <c r="K64" s="677">
        <v>1</v>
      </c>
      <c r="L64" s="664">
        <v>28.311</v>
      </c>
      <c r="M64" s="665">
        <v>10420.72457551411</v>
      </c>
    </row>
    <row r="65" spans="1:13" ht="14.4" customHeight="1" x14ac:dyDescent="0.3">
      <c r="A65" s="660" t="s">
        <v>582</v>
      </c>
      <c r="B65" s="661" t="s">
        <v>3410</v>
      </c>
      <c r="C65" s="661" t="s">
        <v>1914</v>
      </c>
      <c r="D65" s="661" t="s">
        <v>3411</v>
      </c>
      <c r="E65" s="661" t="s">
        <v>1916</v>
      </c>
      <c r="F65" s="664"/>
      <c r="G65" s="664"/>
      <c r="H65" s="677">
        <v>0</v>
      </c>
      <c r="I65" s="664">
        <v>12.431000000000001</v>
      </c>
      <c r="J65" s="664">
        <v>5798.3173509576618</v>
      </c>
      <c r="K65" s="677">
        <v>1</v>
      </c>
      <c r="L65" s="664">
        <v>12.431000000000001</v>
      </c>
      <c r="M65" s="665">
        <v>5798.3173509576618</v>
      </c>
    </row>
    <row r="66" spans="1:13" ht="14.4" customHeight="1" x14ac:dyDescent="0.3">
      <c r="A66" s="660" t="s">
        <v>582</v>
      </c>
      <c r="B66" s="661" t="s">
        <v>3410</v>
      </c>
      <c r="C66" s="661" t="s">
        <v>1918</v>
      </c>
      <c r="D66" s="661" t="s">
        <v>3411</v>
      </c>
      <c r="E66" s="661" t="s">
        <v>1920</v>
      </c>
      <c r="F66" s="664"/>
      <c r="G66" s="664"/>
      <c r="H66" s="677">
        <v>0</v>
      </c>
      <c r="I66" s="664">
        <v>47.670999999999992</v>
      </c>
      <c r="J66" s="664">
        <v>52843.116727965033</v>
      </c>
      <c r="K66" s="677">
        <v>1</v>
      </c>
      <c r="L66" s="664">
        <v>47.670999999999992</v>
      </c>
      <c r="M66" s="665">
        <v>52843.116727965033</v>
      </c>
    </row>
    <row r="67" spans="1:13" ht="14.4" customHeight="1" x14ac:dyDescent="0.3">
      <c r="A67" s="660" t="s">
        <v>582</v>
      </c>
      <c r="B67" s="661" t="s">
        <v>3412</v>
      </c>
      <c r="C67" s="661" t="s">
        <v>1926</v>
      </c>
      <c r="D67" s="661" t="s">
        <v>1927</v>
      </c>
      <c r="E67" s="661" t="s">
        <v>3413</v>
      </c>
      <c r="F67" s="664"/>
      <c r="G67" s="664"/>
      <c r="H67" s="677">
        <v>0</v>
      </c>
      <c r="I67" s="664">
        <v>1</v>
      </c>
      <c r="J67" s="664">
        <v>426.95132015439094</v>
      </c>
      <c r="K67" s="677">
        <v>1</v>
      </c>
      <c r="L67" s="664">
        <v>1</v>
      </c>
      <c r="M67" s="665">
        <v>426.95132015439094</v>
      </c>
    </row>
    <row r="68" spans="1:13" ht="14.4" customHeight="1" x14ac:dyDescent="0.3">
      <c r="A68" s="660" t="s">
        <v>582</v>
      </c>
      <c r="B68" s="661" t="s">
        <v>3414</v>
      </c>
      <c r="C68" s="661" t="s">
        <v>1810</v>
      </c>
      <c r="D68" s="661" t="s">
        <v>1699</v>
      </c>
      <c r="E68" s="661" t="s">
        <v>3415</v>
      </c>
      <c r="F68" s="664"/>
      <c r="G68" s="664"/>
      <c r="H68" s="677">
        <v>0</v>
      </c>
      <c r="I68" s="664">
        <v>4</v>
      </c>
      <c r="J68" s="664">
        <v>245.89965841702909</v>
      </c>
      <c r="K68" s="677">
        <v>1</v>
      </c>
      <c r="L68" s="664">
        <v>4</v>
      </c>
      <c r="M68" s="665">
        <v>245.89965841702909</v>
      </c>
    </row>
    <row r="69" spans="1:13" ht="14.4" customHeight="1" x14ac:dyDescent="0.3">
      <c r="A69" s="660" t="s">
        <v>582</v>
      </c>
      <c r="B69" s="661" t="s">
        <v>3414</v>
      </c>
      <c r="C69" s="661" t="s">
        <v>1698</v>
      </c>
      <c r="D69" s="661" t="s">
        <v>1699</v>
      </c>
      <c r="E69" s="661" t="s">
        <v>3416</v>
      </c>
      <c r="F69" s="664"/>
      <c r="G69" s="664"/>
      <c r="H69" s="677">
        <v>0</v>
      </c>
      <c r="I69" s="664">
        <v>4</v>
      </c>
      <c r="J69" s="664">
        <v>420.65827887280602</v>
      </c>
      <c r="K69" s="677">
        <v>1</v>
      </c>
      <c r="L69" s="664">
        <v>4</v>
      </c>
      <c r="M69" s="665">
        <v>420.65827887280602</v>
      </c>
    </row>
    <row r="70" spans="1:13" ht="14.4" customHeight="1" x14ac:dyDescent="0.3">
      <c r="A70" s="660" t="s">
        <v>582</v>
      </c>
      <c r="B70" s="661" t="s">
        <v>3417</v>
      </c>
      <c r="C70" s="661" t="s">
        <v>1859</v>
      </c>
      <c r="D70" s="661" t="s">
        <v>1860</v>
      </c>
      <c r="E70" s="661" t="s">
        <v>3418</v>
      </c>
      <c r="F70" s="664"/>
      <c r="G70" s="664"/>
      <c r="H70" s="677">
        <v>0</v>
      </c>
      <c r="I70" s="664">
        <v>2</v>
      </c>
      <c r="J70" s="664">
        <v>59.179999999999957</v>
      </c>
      <c r="K70" s="677">
        <v>1</v>
      </c>
      <c r="L70" s="664">
        <v>2</v>
      </c>
      <c r="M70" s="665">
        <v>59.179999999999957</v>
      </c>
    </row>
    <row r="71" spans="1:13" ht="14.4" customHeight="1" x14ac:dyDescent="0.3">
      <c r="A71" s="660" t="s">
        <v>582</v>
      </c>
      <c r="B71" s="661" t="s">
        <v>3417</v>
      </c>
      <c r="C71" s="661" t="s">
        <v>1717</v>
      </c>
      <c r="D71" s="661" t="s">
        <v>1718</v>
      </c>
      <c r="E71" s="661" t="s">
        <v>1719</v>
      </c>
      <c r="F71" s="664"/>
      <c r="G71" s="664"/>
      <c r="H71" s="677">
        <v>0</v>
      </c>
      <c r="I71" s="664">
        <v>3</v>
      </c>
      <c r="J71" s="664">
        <v>115.56</v>
      </c>
      <c r="K71" s="677">
        <v>1</v>
      </c>
      <c r="L71" s="664">
        <v>3</v>
      </c>
      <c r="M71" s="665">
        <v>115.56</v>
      </c>
    </row>
    <row r="72" spans="1:13" ht="14.4" customHeight="1" x14ac:dyDescent="0.3">
      <c r="A72" s="660" t="s">
        <v>582</v>
      </c>
      <c r="B72" s="661" t="s">
        <v>3417</v>
      </c>
      <c r="C72" s="661" t="s">
        <v>1721</v>
      </c>
      <c r="D72" s="661" t="s">
        <v>1722</v>
      </c>
      <c r="E72" s="661" t="s">
        <v>1723</v>
      </c>
      <c r="F72" s="664"/>
      <c r="G72" s="664"/>
      <c r="H72" s="677">
        <v>0</v>
      </c>
      <c r="I72" s="664">
        <v>13</v>
      </c>
      <c r="J72" s="664">
        <v>762.70816769973521</v>
      </c>
      <c r="K72" s="677">
        <v>1</v>
      </c>
      <c r="L72" s="664">
        <v>13</v>
      </c>
      <c r="M72" s="665">
        <v>762.70816769973521</v>
      </c>
    </row>
    <row r="73" spans="1:13" ht="14.4" customHeight="1" x14ac:dyDescent="0.3">
      <c r="A73" s="660" t="s">
        <v>582</v>
      </c>
      <c r="B73" s="661" t="s">
        <v>3417</v>
      </c>
      <c r="C73" s="661" t="s">
        <v>1725</v>
      </c>
      <c r="D73" s="661" t="s">
        <v>1726</v>
      </c>
      <c r="E73" s="661" t="s">
        <v>1727</v>
      </c>
      <c r="F73" s="664"/>
      <c r="G73" s="664"/>
      <c r="H73" s="677">
        <v>0</v>
      </c>
      <c r="I73" s="664">
        <v>5</v>
      </c>
      <c r="J73" s="664">
        <v>281.05</v>
      </c>
      <c r="K73" s="677">
        <v>1</v>
      </c>
      <c r="L73" s="664">
        <v>5</v>
      </c>
      <c r="M73" s="665">
        <v>281.05</v>
      </c>
    </row>
    <row r="74" spans="1:13" ht="14.4" customHeight="1" x14ac:dyDescent="0.3">
      <c r="A74" s="660" t="s">
        <v>582</v>
      </c>
      <c r="B74" s="661" t="s">
        <v>3417</v>
      </c>
      <c r="C74" s="661" t="s">
        <v>1897</v>
      </c>
      <c r="D74" s="661" t="s">
        <v>1898</v>
      </c>
      <c r="E74" s="661" t="s">
        <v>3419</v>
      </c>
      <c r="F74" s="664"/>
      <c r="G74" s="664"/>
      <c r="H74" s="677">
        <v>0</v>
      </c>
      <c r="I74" s="664">
        <v>3</v>
      </c>
      <c r="J74" s="664">
        <v>382.88926532943321</v>
      </c>
      <c r="K74" s="677">
        <v>1</v>
      </c>
      <c r="L74" s="664">
        <v>3</v>
      </c>
      <c r="M74" s="665">
        <v>382.88926532943321</v>
      </c>
    </row>
    <row r="75" spans="1:13" ht="14.4" customHeight="1" x14ac:dyDescent="0.3">
      <c r="A75" s="660" t="s">
        <v>582</v>
      </c>
      <c r="B75" s="661" t="s">
        <v>3417</v>
      </c>
      <c r="C75" s="661" t="s">
        <v>1756</v>
      </c>
      <c r="D75" s="661" t="s">
        <v>1757</v>
      </c>
      <c r="E75" s="661" t="s">
        <v>1589</v>
      </c>
      <c r="F75" s="664"/>
      <c r="G75" s="664"/>
      <c r="H75" s="677">
        <v>0</v>
      </c>
      <c r="I75" s="664">
        <v>4</v>
      </c>
      <c r="J75" s="664">
        <v>375.49988800071935</v>
      </c>
      <c r="K75" s="677">
        <v>1</v>
      </c>
      <c r="L75" s="664">
        <v>4</v>
      </c>
      <c r="M75" s="665">
        <v>375.49988800071935</v>
      </c>
    </row>
    <row r="76" spans="1:13" ht="14.4" customHeight="1" x14ac:dyDescent="0.3">
      <c r="A76" s="660" t="s">
        <v>582</v>
      </c>
      <c r="B76" s="661" t="s">
        <v>3417</v>
      </c>
      <c r="C76" s="661" t="s">
        <v>1760</v>
      </c>
      <c r="D76" s="661" t="s">
        <v>1757</v>
      </c>
      <c r="E76" s="661" t="s">
        <v>3420</v>
      </c>
      <c r="F76" s="664"/>
      <c r="G76" s="664"/>
      <c r="H76" s="677">
        <v>0</v>
      </c>
      <c r="I76" s="664">
        <v>2</v>
      </c>
      <c r="J76" s="664">
        <v>235.23928531287518</v>
      </c>
      <c r="K76" s="677">
        <v>1</v>
      </c>
      <c r="L76" s="664">
        <v>2</v>
      </c>
      <c r="M76" s="665">
        <v>235.23928531287518</v>
      </c>
    </row>
    <row r="77" spans="1:13" ht="14.4" customHeight="1" x14ac:dyDescent="0.3">
      <c r="A77" s="660" t="s">
        <v>582</v>
      </c>
      <c r="B77" s="661" t="s">
        <v>3421</v>
      </c>
      <c r="C77" s="661" t="s">
        <v>1871</v>
      </c>
      <c r="D77" s="661" t="s">
        <v>3422</v>
      </c>
      <c r="E77" s="661" t="s">
        <v>3423</v>
      </c>
      <c r="F77" s="664"/>
      <c r="G77" s="664"/>
      <c r="H77" s="677">
        <v>0</v>
      </c>
      <c r="I77" s="664">
        <v>1</v>
      </c>
      <c r="J77" s="664">
        <v>358.01253522376032</v>
      </c>
      <c r="K77" s="677">
        <v>1</v>
      </c>
      <c r="L77" s="664">
        <v>1</v>
      </c>
      <c r="M77" s="665">
        <v>358.01253522376032</v>
      </c>
    </row>
    <row r="78" spans="1:13" ht="14.4" customHeight="1" x14ac:dyDescent="0.3">
      <c r="A78" s="660" t="s">
        <v>582</v>
      </c>
      <c r="B78" s="661" t="s">
        <v>3421</v>
      </c>
      <c r="C78" s="661" t="s">
        <v>1828</v>
      </c>
      <c r="D78" s="661" t="s">
        <v>3422</v>
      </c>
      <c r="E78" s="661" t="s">
        <v>3424</v>
      </c>
      <c r="F78" s="664"/>
      <c r="G78" s="664"/>
      <c r="H78" s="677"/>
      <c r="I78" s="664">
        <v>0</v>
      </c>
      <c r="J78" s="664">
        <v>0</v>
      </c>
      <c r="K78" s="677"/>
      <c r="L78" s="664">
        <v>0</v>
      </c>
      <c r="M78" s="665">
        <v>0</v>
      </c>
    </row>
    <row r="79" spans="1:13" ht="14.4" customHeight="1" x14ac:dyDescent="0.3">
      <c r="A79" s="660" t="s">
        <v>582</v>
      </c>
      <c r="B79" s="661" t="s">
        <v>3425</v>
      </c>
      <c r="C79" s="661" t="s">
        <v>1844</v>
      </c>
      <c r="D79" s="661" t="s">
        <v>1845</v>
      </c>
      <c r="E79" s="661" t="s">
        <v>3426</v>
      </c>
      <c r="F79" s="664"/>
      <c r="G79" s="664"/>
      <c r="H79" s="677">
        <v>0</v>
      </c>
      <c r="I79" s="664">
        <v>1</v>
      </c>
      <c r="J79" s="664">
        <v>504.81999999999988</v>
      </c>
      <c r="K79" s="677">
        <v>1</v>
      </c>
      <c r="L79" s="664">
        <v>1</v>
      </c>
      <c r="M79" s="665">
        <v>504.81999999999988</v>
      </c>
    </row>
    <row r="80" spans="1:13" ht="14.4" customHeight="1" x14ac:dyDescent="0.3">
      <c r="A80" s="660" t="s">
        <v>582</v>
      </c>
      <c r="B80" s="661" t="s">
        <v>3425</v>
      </c>
      <c r="C80" s="661" t="s">
        <v>1772</v>
      </c>
      <c r="D80" s="661" t="s">
        <v>3427</v>
      </c>
      <c r="E80" s="661" t="s">
        <v>3428</v>
      </c>
      <c r="F80" s="664"/>
      <c r="G80" s="664"/>
      <c r="H80" s="677">
        <v>0</v>
      </c>
      <c r="I80" s="664">
        <v>4</v>
      </c>
      <c r="J80" s="664">
        <v>1305.8571827389244</v>
      </c>
      <c r="K80" s="677">
        <v>1</v>
      </c>
      <c r="L80" s="664">
        <v>4</v>
      </c>
      <c r="M80" s="665">
        <v>1305.8571827389244</v>
      </c>
    </row>
    <row r="81" spans="1:13" ht="14.4" customHeight="1" x14ac:dyDescent="0.3">
      <c r="A81" s="660" t="s">
        <v>582</v>
      </c>
      <c r="B81" s="661" t="s">
        <v>3425</v>
      </c>
      <c r="C81" s="661" t="s">
        <v>1901</v>
      </c>
      <c r="D81" s="661" t="s">
        <v>3429</v>
      </c>
      <c r="E81" s="661" t="s">
        <v>3430</v>
      </c>
      <c r="F81" s="664"/>
      <c r="G81" s="664"/>
      <c r="H81" s="677">
        <v>0</v>
      </c>
      <c r="I81" s="664">
        <v>1</v>
      </c>
      <c r="J81" s="664">
        <v>366.59</v>
      </c>
      <c r="K81" s="677">
        <v>1</v>
      </c>
      <c r="L81" s="664">
        <v>1</v>
      </c>
      <c r="M81" s="665">
        <v>366.59</v>
      </c>
    </row>
    <row r="82" spans="1:13" ht="14.4" customHeight="1" x14ac:dyDescent="0.3">
      <c r="A82" s="660" t="s">
        <v>582</v>
      </c>
      <c r="B82" s="661" t="s">
        <v>3431</v>
      </c>
      <c r="C82" s="661" t="s">
        <v>1817</v>
      </c>
      <c r="D82" s="661" t="s">
        <v>1818</v>
      </c>
      <c r="E82" s="661" t="s">
        <v>3432</v>
      </c>
      <c r="F82" s="664"/>
      <c r="G82" s="664"/>
      <c r="H82" s="677">
        <v>0</v>
      </c>
      <c r="I82" s="664">
        <v>1</v>
      </c>
      <c r="J82" s="664">
        <v>250.10999999999987</v>
      </c>
      <c r="K82" s="677">
        <v>1</v>
      </c>
      <c r="L82" s="664">
        <v>1</v>
      </c>
      <c r="M82" s="665">
        <v>250.10999999999987</v>
      </c>
    </row>
    <row r="83" spans="1:13" ht="14.4" customHeight="1" x14ac:dyDescent="0.3">
      <c r="A83" s="660" t="s">
        <v>582</v>
      </c>
      <c r="B83" s="661" t="s">
        <v>3433</v>
      </c>
      <c r="C83" s="661" t="s">
        <v>1778</v>
      </c>
      <c r="D83" s="661" t="s">
        <v>3434</v>
      </c>
      <c r="E83" s="661" t="s">
        <v>3435</v>
      </c>
      <c r="F83" s="664"/>
      <c r="G83" s="664"/>
      <c r="H83" s="677">
        <v>0</v>
      </c>
      <c r="I83" s="664">
        <v>11</v>
      </c>
      <c r="J83" s="664">
        <v>511.28835262363566</v>
      </c>
      <c r="K83" s="677">
        <v>1</v>
      </c>
      <c r="L83" s="664">
        <v>11</v>
      </c>
      <c r="M83" s="665">
        <v>511.28835262363566</v>
      </c>
    </row>
    <row r="84" spans="1:13" ht="14.4" customHeight="1" x14ac:dyDescent="0.3">
      <c r="A84" s="660" t="s">
        <v>582</v>
      </c>
      <c r="B84" s="661" t="s">
        <v>3433</v>
      </c>
      <c r="C84" s="661" t="s">
        <v>1852</v>
      </c>
      <c r="D84" s="661" t="s">
        <v>3436</v>
      </c>
      <c r="E84" s="661" t="s">
        <v>3437</v>
      </c>
      <c r="F84" s="664"/>
      <c r="G84" s="664"/>
      <c r="H84" s="677">
        <v>0</v>
      </c>
      <c r="I84" s="664">
        <v>13</v>
      </c>
      <c r="J84" s="664">
        <v>793.47899418829888</v>
      </c>
      <c r="K84" s="677">
        <v>1</v>
      </c>
      <c r="L84" s="664">
        <v>13</v>
      </c>
      <c r="M84" s="665">
        <v>793.47899418829888</v>
      </c>
    </row>
    <row r="85" spans="1:13" ht="14.4" customHeight="1" x14ac:dyDescent="0.3">
      <c r="A85" s="660" t="s">
        <v>582</v>
      </c>
      <c r="B85" s="661" t="s">
        <v>3433</v>
      </c>
      <c r="C85" s="661" t="s">
        <v>1794</v>
      </c>
      <c r="D85" s="661" t="s">
        <v>3438</v>
      </c>
      <c r="E85" s="661" t="s">
        <v>2674</v>
      </c>
      <c r="F85" s="664"/>
      <c r="G85" s="664"/>
      <c r="H85" s="677">
        <v>0</v>
      </c>
      <c r="I85" s="664">
        <v>1</v>
      </c>
      <c r="J85" s="664">
        <v>101.11</v>
      </c>
      <c r="K85" s="677">
        <v>1</v>
      </c>
      <c r="L85" s="664">
        <v>1</v>
      </c>
      <c r="M85" s="665">
        <v>101.11</v>
      </c>
    </row>
    <row r="86" spans="1:13" ht="14.4" customHeight="1" x14ac:dyDescent="0.3">
      <c r="A86" s="660" t="s">
        <v>582</v>
      </c>
      <c r="B86" s="661" t="s">
        <v>3439</v>
      </c>
      <c r="C86" s="661" t="s">
        <v>1813</v>
      </c>
      <c r="D86" s="661" t="s">
        <v>1814</v>
      </c>
      <c r="E86" s="661" t="s">
        <v>3372</v>
      </c>
      <c r="F86" s="664"/>
      <c r="G86" s="664"/>
      <c r="H86" s="677">
        <v>0</v>
      </c>
      <c r="I86" s="664">
        <v>7</v>
      </c>
      <c r="J86" s="664">
        <v>349.05911116000891</v>
      </c>
      <c r="K86" s="677">
        <v>1</v>
      </c>
      <c r="L86" s="664">
        <v>7</v>
      </c>
      <c r="M86" s="665">
        <v>349.05911116000891</v>
      </c>
    </row>
    <row r="87" spans="1:13" ht="14.4" customHeight="1" x14ac:dyDescent="0.3">
      <c r="A87" s="660" t="s">
        <v>582</v>
      </c>
      <c r="B87" s="661" t="s">
        <v>3439</v>
      </c>
      <c r="C87" s="661" t="s">
        <v>1855</v>
      </c>
      <c r="D87" s="661" t="s">
        <v>1856</v>
      </c>
      <c r="E87" s="661" t="s">
        <v>3440</v>
      </c>
      <c r="F87" s="664"/>
      <c r="G87" s="664"/>
      <c r="H87" s="677">
        <v>0</v>
      </c>
      <c r="I87" s="664">
        <v>2</v>
      </c>
      <c r="J87" s="664">
        <v>206.88000000000002</v>
      </c>
      <c r="K87" s="677">
        <v>1</v>
      </c>
      <c r="L87" s="664">
        <v>2</v>
      </c>
      <c r="M87" s="665">
        <v>206.88000000000002</v>
      </c>
    </row>
    <row r="88" spans="1:13" ht="14.4" customHeight="1" x14ac:dyDescent="0.3">
      <c r="A88" s="660" t="s">
        <v>582</v>
      </c>
      <c r="B88" s="661" t="s">
        <v>3441</v>
      </c>
      <c r="C88" s="661" t="s">
        <v>1863</v>
      </c>
      <c r="D88" s="661" t="s">
        <v>3442</v>
      </c>
      <c r="E88" s="661" t="s">
        <v>3443</v>
      </c>
      <c r="F88" s="664"/>
      <c r="G88" s="664"/>
      <c r="H88" s="677">
        <v>0</v>
      </c>
      <c r="I88" s="664">
        <v>1</v>
      </c>
      <c r="J88" s="664">
        <v>92.53</v>
      </c>
      <c r="K88" s="677">
        <v>1</v>
      </c>
      <c r="L88" s="664">
        <v>1</v>
      </c>
      <c r="M88" s="665">
        <v>92.53</v>
      </c>
    </row>
    <row r="89" spans="1:13" ht="14.4" customHeight="1" x14ac:dyDescent="0.3">
      <c r="A89" s="660" t="s">
        <v>582</v>
      </c>
      <c r="B89" s="661" t="s">
        <v>3444</v>
      </c>
      <c r="C89" s="661" t="s">
        <v>1838</v>
      </c>
      <c r="D89" s="661" t="s">
        <v>1839</v>
      </c>
      <c r="E89" s="661" t="s">
        <v>1742</v>
      </c>
      <c r="F89" s="664"/>
      <c r="G89" s="664"/>
      <c r="H89" s="677">
        <v>0</v>
      </c>
      <c r="I89" s="664">
        <v>1</v>
      </c>
      <c r="J89" s="664">
        <v>99.138985443320379</v>
      </c>
      <c r="K89" s="677">
        <v>1</v>
      </c>
      <c r="L89" s="664">
        <v>1</v>
      </c>
      <c r="M89" s="665">
        <v>99.138985443320379</v>
      </c>
    </row>
    <row r="90" spans="1:13" ht="14.4" customHeight="1" x14ac:dyDescent="0.3">
      <c r="A90" s="660" t="s">
        <v>582</v>
      </c>
      <c r="B90" s="661" t="s">
        <v>3445</v>
      </c>
      <c r="C90" s="661" t="s">
        <v>1686</v>
      </c>
      <c r="D90" s="661" t="s">
        <v>1687</v>
      </c>
      <c r="E90" s="661" t="s">
        <v>3446</v>
      </c>
      <c r="F90" s="664"/>
      <c r="G90" s="664"/>
      <c r="H90" s="677">
        <v>0</v>
      </c>
      <c r="I90" s="664">
        <v>2</v>
      </c>
      <c r="J90" s="664">
        <v>208.22039157406618</v>
      </c>
      <c r="K90" s="677">
        <v>1</v>
      </c>
      <c r="L90" s="664">
        <v>2</v>
      </c>
      <c r="M90" s="665">
        <v>208.22039157406618</v>
      </c>
    </row>
    <row r="91" spans="1:13" ht="14.4" customHeight="1" x14ac:dyDescent="0.3">
      <c r="A91" s="660" t="s">
        <v>582</v>
      </c>
      <c r="B91" s="661" t="s">
        <v>3447</v>
      </c>
      <c r="C91" s="661" t="s">
        <v>625</v>
      </c>
      <c r="D91" s="661" t="s">
        <v>626</v>
      </c>
      <c r="E91" s="661" t="s">
        <v>627</v>
      </c>
      <c r="F91" s="664">
        <v>1</v>
      </c>
      <c r="G91" s="664">
        <v>116.94949014471422</v>
      </c>
      <c r="H91" s="677">
        <v>1</v>
      </c>
      <c r="I91" s="664"/>
      <c r="J91" s="664"/>
      <c r="K91" s="677">
        <v>0</v>
      </c>
      <c r="L91" s="664">
        <v>1</v>
      </c>
      <c r="M91" s="665">
        <v>116.94949014471422</v>
      </c>
    </row>
    <row r="92" spans="1:13" ht="14.4" customHeight="1" x14ac:dyDescent="0.3">
      <c r="A92" s="660" t="s">
        <v>582</v>
      </c>
      <c r="B92" s="661" t="s">
        <v>3448</v>
      </c>
      <c r="C92" s="661" t="s">
        <v>1690</v>
      </c>
      <c r="D92" s="661" t="s">
        <v>1691</v>
      </c>
      <c r="E92" s="661" t="s">
        <v>3449</v>
      </c>
      <c r="F92" s="664"/>
      <c r="G92" s="664"/>
      <c r="H92" s="677">
        <v>0</v>
      </c>
      <c r="I92" s="664">
        <v>1</v>
      </c>
      <c r="J92" s="664">
        <v>144.84</v>
      </c>
      <c r="K92" s="677">
        <v>1</v>
      </c>
      <c r="L92" s="664">
        <v>1</v>
      </c>
      <c r="M92" s="665">
        <v>144.84</v>
      </c>
    </row>
    <row r="93" spans="1:13" ht="14.4" customHeight="1" x14ac:dyDescent="0.3">
      <c r="A93" s="660" t="s">
        <v>582</v>
      </c>
      <c r="B93" s="661" t="s">
        <v>3450</v>
      </c>
      <c r="C93" s="661" t="s">
        <v>1907</v>
      </c>
      <c r="D93" s="661" t="s">
        <v>1908</v>
      </c>
      <c r="E93" s="661" t="s">
        <v>3451</v>
      </c>
      <c r="F93" s="664"/>
      <c r="G93" s="664"/>
      <c r="H93" s="677">
        <v>0</v>
      </c>
      <c r="I93" s="664">
        <v>11</v>
      </c>
      <c r="J93" s="664">
        <v>2708.0889730971312</v>
      </c>
      <c r="K93" s="677">
        <v>1</v>
      </c>
      <c r="L93" s="664">
        <v>11</v>
      </c>
      <c r="M93" s="665">
        <v>2708.0889730971312</v>
      </c>
    </row>
    <row r="94" spans="1:13" ht="14.4" customHeight="1" x14ac:dyDescent="0.3">
      <c r="A94" s="660" t="s">
        <v>582</v>
      </c>
      <c r="B94" s="661" t="s">
        <v>3450</v>
      </c>
      <c r="C94" s="661" t="s">
        <v>1960</v>
      </c>
      <c r="D94" s="661" t="s">
        <v>1961</v>
      </c>
      <c r="E94" s="661" t="s">
        <v>1962</v>
      </c>
      <c r="F94" s="664"/>
      <c r="G94" s="664"/>
      <c r="H94" s="677">
        <v>0</v>
      </c>
      <c r="I94" s="664">
        <v>8</v>
      </c>
      <c r="J94" s="664">
        <v>1592.4697881465936</v>
      </c>
      <c r="K94" s="677">
        <v>1</v>
      </c>
      <c r="L94" s="664">
        <v>8</v>
      </c>
      <c r="M94" s="665">
        <v>1592.4697881465936</v>
      </c>
    </row>
    <row r="95" spans="1:13" ht="14.4" customHeight="1" x14ac:dyDescent="0.3">
      <c r="A95" s="660" t="s">
        <v>582</v>
      </c>
      <c r="B95" s="661" t="s">
        <v>3450</v>
      </c>
      <c r="C95" s="661" t="s">
        <v>1950</v>
      </c>
      <c r="D95" s="661" t="s">
        <v>3452</v>
      </c>
      <c r="E95" s="661" t="s">
        <v>1952</v>
      </c>
      <c r="F95" s="664"/>
      <c r="G95" s="664"/>
      <c r="H95" s="677">
        <v>0</v>
      </c>
      <c r="I95" s="664">
        <v>17</v>
      </c>
      <c r="J95" s="664">
        <v>812.76444302427763</v>
      </c>
      <c r="K95" s="677">
        <v>1</v>
      </c>
      <c r="L95" s="664">
        <v>17</v>
      </c>
      <c r="M95" s="665">
        <v>812.76444302427763</v>
      </c>
    </row>
    <row r="96" spans="1:13" ht="14.4" customHeight="1" x14ac:dyDescent="0.3">
      <c r="A96" s="660" t="s">
        <v>582</v>
      </c>
      <c r="B96" s="661" t="s">
        <v>3450</v>
      </c>
      <c r="C96" s="661" t="s">
        <v>1954</v>
      </c>
      <c r="D96" s="661" t="s">
        <v>3453</v>
      </c>
      <c r="E96" s="661" t="s">
        <v>1952</v>
      </c>
      <c r="F96" s="664"/>
      <c r="G96" s="664"/>
      <c r="H96" s="677">
        <v>0</v>
      </c>
      <c r="I96" s="664">
        <v>30</v>
      </c>
      <c r="J96" s="664">
        <v>1434.299215320556</v>
      </c>
      <c r="K96" s="677">
        <v>1</v>
      </c>
      <c r="L96" s="664">
        <v>30</v>
      </c>
      <c r="M96" s="665">
        <v>1434.299215320556</v>
      </c>
    </row>
    <row r="97" spans="1:13" ht="14.4" customHeight="1" x14ac:dyDescent="0.3">
      <c r="A97" s="660" t="s">
        <v>582</v>
      </c>
      <c r="B97" s="661" t="s">
        <v>3450</v>
      </c>
      <c r="C97" s="661" t="s">
        <v>1963</v>
      </c>
      <c r="D97" s="661" t="s">
        <v>1964</v>
      </c>
      <c r="E97" s="661" t="s">
        <v>1958</v>
      </c>
      <c r="F97" s="664"/>
      <c r="G97" s="664"/>
      <c r="H97" s="677">
        <v>0</v>
      </c>
      <c r="I97" s="664">
        <v>136</v>
      </c>
      <c r="J97" s="664">
        <v>24971.972670727591</v>
      </c>
      <c r="K97" s="677">
        <v>1</v>
      </c>
      <c r="L97" s="664">
        <v>136</v>
      </c>
      <c r="M97" s="665">
        <v>24971.972670727591</v>
      </c>
    </row>
    <row r="98" spans="1:13" ht="14.4" customHeight="1" x14ac:dyDescent="0.3">
      <c r="A98" s="660" t="s">
        <v>582</v>
      </c>
      <c r="B98" s="661" t="s">
        <v>3450</v>
      </c>
      <c r="C98" s="661" t="s">
        <v>1956</v>
      </c>
      <c r="D98" s="661" t="s">
        <v>1957</v>
      </c>
      <c r="E98" s="661" t="s">
        <v>1958</v>
      </c>
      <c r="F98" s="664"/>
      <c r="G98" s="664"/>
      <c r="H98" s="677">
        <v>0</v>
      </c>
      <c r="I98" s="664">
        <v>16</v>
      </c>
      <c r="J98" s="664">
        <v>4044.12</v>
      </c>
      <c r="K98" s="677">
        <v>1</v>
      </c>
      <c r="L98" s="664">
        <v>16</v>
      </c>
      <c r="M98" s="665">
        <v>4044.12</v>
      </c>
    </row>
    <row r="99" spans="1:13" ht="14.4" customHeight="1" x14ac:dyDescent="0.3">
      <c r="A99" s="660" t="s">
        <v>582</v>
      </c>
      <c r="B99" s="661" t="s">
        <v>3450</v>
      </c>
      <c r="C99" s="661" t="s">
        <v>1965</v>
      </c>
      <c r="D99" s="661" t="s">
        <v>1957</v>
      </c>
      <c r="E99" s="661" t="s">
        <v>1966</v>
      </c>
      <c r="F99" s="664"/>
      <c r="G99" s="664"/>
      <c r="H99" s="677">
        <v>0</v>
      </c>
      <c r="I99" s="664">
        <v>8</v>
      </c>
      <c r="J99" s="664">
        <v>2228.16</v>
      </c>
      <c r="K99" s="677">
        <v>1</v>
      </c>
      <c r="L99" s="664">
        <v>8</v>
      </c>
      <c r="M99" s="665">
        <v>2228.16</v>
      </c>
    </row>
    <row r="100" spans="1:13" ht="14.4" customHeight="1" x14ac:dyDescent="0.3">
      <c r="A100" s="660" t="s">
        <v>582</v>
      </c>
      <c r="B100" s="661" t="s">
        <v>3450</v>
      </c>
      <c r="C100" s="661" t="s">
        <v>1967</v>
      </c>
      <c r="D100" s="661" t="s">
        <v>1968</v>
      </c>
      <c r="E100" s="661" t="s">
        <v>1969</v>
      </c>
      <c r="F100" s="664"/>
      <c r="G100" s="664"/>
      <c r="H100" s="677">
        <v>0</v>
      </c>
      <c r="I100" s="664">
        <v>8.75</v>
      </c>
      <c r="J100" s="664">
        <v>1673.1728411132067</v>
      </c>
      <c r="K100" s="677">
        <v>1</v>
      </c>
      <c r="L100" s="664">
        <v>8.75</v>
      </c>
      <c r="M100" s="665">
        <v>1673.1728411132067</v>
      </c>
    </row>
    <row r="101" spans="1:13" ht="14.4" customHeight="1" x14ac:dyDescent="0.3">
      <c r="A101" s="660" t="s">
        <v>587</v>
      </c>
      <c r="B101" s="661" t="s">
        <v>3345</v>
      </c>
      <c r="C101" s="661" t="s">
        <v>1782</v>
      </c>
      <c r="D101" s="661" t="s">
        <v>3347</v>
      </c>
      <c r="E101" s="661" t="s">
        <v>3348</v>
      </c>
      <c r="F101" s="664"/>
      <c r="G101" s="664"/>
      <c r="H101" s="677">
        <v>0</v>
      </c>
      <c r="I101" s="664">
        <v>10</v>
      </c>
      <c r="J101" s="664">
        <v>473.13999999999987</v>
      </c>
      <c r="K101" s="677">
        <v>1</v>
      </c>
      <c r="L101" s="664">
        <v>10</v>
      </c>
      <c r="M101" s="665">
        <v>473.13999999999987</v>
      </c>
    </row>
    <row r="102" spans="1:13" ht="14.4" customHeight="1" x14ac:dyDescent="0.3">
      <c r="A102" s="660" t="s">
        <v>587</v>
      </c>
      <c r="B102" s="661" t="s">
        <v>3345</v>
      </c>
      <c r="C102" s="661" t="s">
        <v>2797</v>
      </c>
      <c r="D102" s="661" t="s">
        <v>3454</v>
      </c>
      <c r="E102" s="661" t="s">
        <v>3455</v>
      </c>
      <c r="F102" s="664"/>
      <c r="G102" s="664"/>
      <c r="H102" s="677">
        <v>0</v>
      </c>
      <c r="I102" s="664">
        <v>15</v>
      </c>
      <c r="J102" s="664">
        <v>1054.9912902192359</v>
      </c>
      <c r="K102" s="677">
        <v>1</v>
      </c>
      <c r="L102" s="664">
        <v>15</v>
      </c>
      <c r="M102" s="665">
        <v>1054.9912902192359</v>
      </c>
    </row>
    <row r="103" spans="1:13" ht="14.4" customHeight="1" x14ac:dyDescent="0.3">
      <c r="A103" s="660" t="s">
        <v>587</v>
      </c>
      <c r="B103" s="661" t="s">
        <v>3345</v>
      </c>
      <c r="C103" s="661" t="s">
        <v>2096</v>
      </c>
      <c r="D103" s="661" t="s">
        <v>619</v>
      </c>
      <c r="E103" s="661" t="s">
        <v>3348</v>
      </c>
      <c r="F103" s="664">
        <v>5</v>
      </c>
      <c r="G103" s="664">
        <v>164.05</v>
      </c>
      <c r="H103" s="677">
        <v>1</v>
      </c>
      <c r="I103" s="664"/>
      <c r="J103" s="664"/>
      <c r="K103" s="677">
        <v>0</v>
      </c>
      <c r="L103" s="664">
        <v>5</v>
      </c>
      <c r="M103" s="665">
        <v>164.05</v>
      </c>
    </row>
    <row r="104" spans="1:13" ht="14.4" customHeight="1" x14ac:dyDescent="0.3">
      <c r="A104" s="660" t="s">
        <v>587</v>
      </c>
      <c r="B104" s="661" t="s">
        <v>3349</v>
      </c>
      <c r="C104" s="661" t="s">
        <v>1744</v>
      </c>
      <c r="D104" s="661" t="s">
        <v>1745</v>
      </c>
      <c r="E104" s="661" t="s">
        <v>3350</v>
      </c>
      <c r="F104" s="664"/>
      <c r="G104" s="664"/>
      <c r="H104" s="677">
        <v>0</v>
      </c>
      <c r="I104" s="664">
        <v>2</v>
      </c>
      <c r="J104" s="664">
        <v>140.62957116844552</v>
      </c>
      <c r="K104" s="677">
        <v>1</v>
      </c>
      <c r="L104" s="664">
        <v>2</v>
      </c>
      <c r="M104" s="665">
        <v>140.62957116844552</v>
      </c>
    </row>
    <row r="105" spans="1:13" ht="14.4" customHeight="1" x14ac:dyDescent="0.3">
      <c r="A105" s="660" t="s">
        <v>587</v>
      </c>
      <c r="B105" s="661" t="s">
        <v>3349</v>
      </c>
      <c r="C105" s="661" t="s">
        <v>1824</v>
      </c>
      <c r="D105" s="661" t="s">
        <v>1825</v>
      </c>
      <c r="E105" s="661" t="s">
        <v>1826</v>
      </c>
      <c r="F105" s="664"/>
      <c r="G105" s="664"/>
      <c r="H105" s="677">
        <v>0</v>
      </c>
      <c r="I105" s="664">
        <v>260</v>
      </c>
      <c r="J105" s="664">
        <v>17646.946060934653</v>
      </c>
      <c r="K105" s="677">
        <v>1</v>
      </c>
      <c r="L105" s="664">
        <v>260</v>
      </c>
      <c r="M105" s="665">
        <v>17646.946060934653</v>
      </c>
    </row>
    <row r="106" spans="1:13" ht="14.4" customHeight="1" x14ac:dyDescent="0.3">
      <c r="A106" s="660" t="s">
        <v>587</v>
      </c>
      <c r="B106" s="661" t="s">
        <v>3456</v>
      </c>
      <c r="C106" s="661" t="s">
        <v>2804</v>
      </c>
      <c r="D106" s="661" t="s">
        <v>2805</v>
      </c>
      <c r="E106" s="661" t="s">
        <v>2806</v>
      </c>
      <c r="F106" s="664"/>
      <c r="G106" s="664"/>
      <c r="H106" s="677">
        <v>0</v>
      </c>
      <c r="I106" s="664">
        <v>1</v>
      </c>
      <c r="J106" s="664">
        <v>63.810000000000024</v>
      </c>
      <c r="K106" s="677">
        <v>1</v>
      </c>
      <c r="L106" s="664">
        <v>1</v>
      </c>
      <c r="M106" s="665">
        <v>63.810000000000024</v>
      </c>
    </row>
    <row r="107" spans="1:13" ht="14.4" customHeight="1" x14ac:dyDescent="0.3">
      <c r="A107" s="660" t="s">
        <v>587</v>
      </c>
      <c r="B107" s="661" t="s">
        <v>3351</v>
      </c>
      <c r="C107" s="661" t="s">
        <v>2792</v>
      </c>
      <c r="D107" s="661" t="s">
        <v>1878</v>
      </c>
      <c r="E107" s="661" t="s">
        <v>2793</v>
      </c>
      <c r="F107" s="664"/>
      <c r="G107" s="664"/>
      <c r="H107" s="677">
        <v>0</v>
      </c>
      <c r="I107" s="664">
        <v>1</v>
      </c>
      <c r="J107" s="664">
        <v>63.529999999999994</v>
      </c>
      <c r="K107" s="677">
        <v>1</v>
      </c>
      <c r="L107" s="664">
        <v>1</v>
      </c>
      <c r="M107" s="665">
        <v>63.529999999999994</v>
      </c>
    </row>
    <row r="108" spans="1:13" ht="14.4" customHeight="1" x14ac:dyDescent="0.3">
      <c r="A108" s="660" t="s">
        <v>587</v>
      </c>
      <c r="B108" s="661" t="s">
        <v>3352</v>
      </c>
      <c r="C108" s="661" t="s">
        <v>1848</v>
      </c>
      <c r="D108" s="661" t="s">
        <v>1849</v>
      </c>
      <c r="E108" s="661" t="s">
        <v>1850</v>
      </c>
      <c r="F108" s="664"/>
      <c r="G108" s="664"/>
      <c r="H108" s="677">
        <v>0</v>
      </c>
      <c r="I108" s="664">
        <v>86</v>
      </c>
      <c r="J108" s="664">
        <v>31308.467233331186</v>
      </c>
      <c r="K108" s="677">
        <v>1</v>
      </c>
      <c r="L108" s="664">
        <v>86</v>
      </c>
      <c r="M108" s="665">
        <v>31308.467233331186</v>
      </c>
    </row>
    <row r="109" spans="1:13" ht="14.4" customHeight="1" x14ac:dyDescent="0.3">
      <c r="A109" s="660" t="s">
        <v>587</v>
      </c>
      <c r="B109" s="661" t="s">
        <v>3352</v>
      </c>
      <c r="C109" s="661" t="s">
        <v>2108</v>
      </c>
      <c r="D109" s="661" t="s">
        <v>3457</v>
      </c>
      <c r="E109" s="661" t="s">
        <v>2110</v>
      </c>
      <c r="F109" s="664">
        <v>2</v>
      </c>
      <c r="G109" s="664">
        <v>804.67999999999984</v>
      </c>
      <c r="H109" s="677">
        <v>1</v>
      </c>
      <c r="I109" s="664"/>
      <c r="J109" s="664"/>
      <c r="K109" s="677">
        <v>0</v>
      </c>
      <c r="L109" s="664">
        <v>2</v>
      </c>
      <c r="M109" s="665">
        <v>804.67999999999984</v>
      </c>
    </row>
    <row r="110" spans="1:13" ht="14.4" customHeight="1" x14ac:dyDescent="0.3">
      <c r="A110" s="660" t="s">
        <v>587</v>
      </c>
      <c r="B110" s="661" t="s">
        <v>3352</v>
      </c>
      <c r="C110" s="661" t="s">
        <v>1867</v>
      </c>
      <c r="D110" s="661" t="s">
        <v>1868</v>
      </c>
      <c r="E110" s="661" t="s">
        <v>3353</v>
      </c>
      <c r="F110" s="664"/>
      <c r="G110" s="664"/>
      <c r="H110" s="677">
        <v>0</v>
      </c>
      <c r="I110" s="664">
        <v>3</v>
      </c>
      <c r="J110" s="664">
        <v>1573.98</v>
      </c>
      <c r="K110" s="677">
        <v>1</v>
      </c>
      <c r="L110" s="664">
        <v>3</v>
      </c>
      <c r="M110" s="665">
        <v>1573.98</v>
      </c>
    </row>
    <row r="111" spans="1:13" ht="14.4" customHeight="1" x14ac:dyDescent="0.3">
      <c r="A111" s="660" t="s">
        <v>587</v>
      </c>
      <c r="B111" s="661" t="s">
        <v>3354</v>
      </c>
      <c r="C111" s="661" t="s">
        <v>1889</v>
      </c>
      <c r="D111" s="661" t="s">
        <v>1890</v>
      </c>
      <c r="E111" s="661" t="s">
        <v>3355</v>
      </c>
      <c r="F111" s="664"/>
      <c r="G111" s="664"/>
      <c r="H111" s="677">
        <v>0</v>
      </c>
      <c r="I111" s="664">
        <v>2</v>
      </c>
      <c r="J111" s="664">
        <v>1011.5398122439457</v>
      </c>
      <c r="K111" s="677">
        <v>1</v>
      </c>
      <c r="L111" s="664">
        <v>2</v>
      </c>
      <c r="M111" s="665">
        <v>1011.5398122439457</v>
      </c>
    </row>
    <row r="112" spans="1:13" ht="14.4" customHeight="1" x14ac:dyDescent="0.3">
      <c r="A112" s="660" t="s">
        <v>587</v>
      </c>
      <c r="B112" s="661" t="s">
        <v>3356</v>
      </c>
      <c r="C112" s="661" t="s">
        <v>2092</v>
      </c>
      <c r="D112" s="661" t="s">
        <v>2093</v>
      </c>
      <c r="E112" s="661" t="s">
        <v>3458</v>
      </c>
      <c r="F112" s="664">
        <v>4</v>
      </c>
      <c r="G112" s="664">
        <v>332.54000000000008</v>
      </c>
      <c r="H112" s="677">
        <v>1</v>
      </c>
      <c r="I112" s="664"/>
      <c r="J112" s="664"/>
      <c r="K112" s="677">
        <v>0</v>
      </c>
      <c r="L112" s="664">
        <v>4</v>
      </c>
      <c r="M112" s="665">
        <v>332.54000000000008</v>
      </c>
    </row>
    <row r="113" spans="1:13" ht="14.4" customHeight="1" x14ac:dyDescent="0.3">
      <c r="A113" s="660" t="s">
        <v>587</v>
      </c>
      <c r="B113" s="661" t="s">
        <v>3356</v>
      </c>
      <c r="C113" s="661" t="s">
        <v>1821</v>
      </c>
      <c r="D113" s="661" t="s">
        <v>1730</v>
      </c>
      <c r="E113" s="661" t="s">
        <v>1822</v>
      </c>
      <c r="F113" s="664"/>
      <c r="G113" s="664"/>
      <c r="H113" s="677">
        <v>0</v>
      </c>
      <c r="I113" s="664">
        <v>48</v>
      </c>
      <c r="J113" s="664">
        <v>3596.8428372430794</v>
      </c>
      <c r="K113" s="677">
        <v>1</v>
      </c>
      <c r="L113" s="664">
        <v>48</v>
      </c>
      <c r="M113" s="665">
        <v>3596.8428372430794</v>
      </c>
    </row>
    <row r="114" spans="1:13" ht="14.4" customHeight="1" x14ac:dyDescent="0.3">
      <c r="A114" s="660" t="s">
        <v>587</v>
      </c>
      <c r="B114" s="661" t="s">
        <v>3356</v>
      </c>
      <c r="C114" s="661" t="s">
        <v>1729</v>
      </c>
      <c r="D114" s="661" t="s">
        <v>1730</v>
      </c>
      <c r="E114" s="661" t="s">
        <v>1731</v>
      </c>
      <c r="F114" s="664"/>
      <c r="G114" s="664"/>
      <c r="H114" s="677">
        <v>0</v>
      </c>
      <c r="I114" s="664">
        <v>5</v>
      </c>
      <c r="J114" s="664">
        <v>540.24835865618445</v>
      </c>
      <c r="K114" s="677">
        <v>1</v>
      </c>
      <c r="L114" s="664">
        <v>5</v>
      </c>
      <c r="M114" s="665">
        <v>540.24835865618445</v>
      </c>
    </row>
    <row r="115" spans="1:13" ht="14.4" customHeight="1" x14ac:dyDescent="0.3">
      <c r="A115" s="660" t="s">
        <v>587</v>
      </c>
      <c r="B115" s="661" t="s">
        <v>3459</v>
      </c>
      <c r="C115" s="661" t="s">
        <v>2870</v>
      </c>
      <c r="D115" s="661" t="s">
        <v>3460</v>
      </c>
      <c r="E115" s="661" t="s">
        <v>2836</v>
      </c>
      <c r="F115" s="664"/>
      <c r="G115" s="664"/>
      <c r="H115" s="677">
        <v>0</v>
      </c>
      <c r="I115" s="664">
        <v>2</v>
      </c>
      <c r="J115" s="664">
        <v>1254.52</v>
      </c>
      <c r="K115" s="677">
        <v>1</v>
      </c>
      <c r="L115" s="664">
        <v>2</v>
      </c>
      <c r="M115" s="665">
        <v>1254.52</v>
      </c>
    </row>
    <row r="116" spans="1:13" ht="14.4" customHeight="1" x14ac:dyDescent="0.3">
      <c r="A116" s="660" t="s">
        <v>587</v>
      </c>
      <c r="B116" s="661" t="s">
        <v>3461</v>
      </c>
      <c r="C116" s="661" t="s">
        <v>2834</v>
      </c>
      <c r="D116" s="661" t="s">
        <v>2835</v>
      </c>
      <c r="E116" s="661" t="s">
        <v>2836</v>
      </c>
      <c r="F116" s="664"/>
      <c r="G116" s="664"/>
      <c r="H116" s="677">
        <v>0</v>
      </c>
      <c r="I116" s="664">
        <v>1</v>
      </c>
      <c r="J116" s="664">
        <v>1493.4599999999998</v>
      </c>
      <c r="K116" s="677">
        <v>1</v>
      </c>
      <c r="L116" s="664">
        <v>1</v>
      </c>
      <c r="M116" s="665">
        <v>1493.4599999999998</v>
      </c>
    </row>
    <row r="117" spans="1:13" ht="14.4" customHeight="1" x14ac:dyDescent="0.3">
      <c r="A117" s="660" t="s">
        <v>587</v>
      </c>
      <c r="B117" s="661" t="s">
        <v>3358</v>
      </c>
      <c r="C117" s="661" t="s">
        <v>1932</v>
      </c>
      <c r="D117" s="661" t="s">
        <v>1933</v>
      </c>
      <c r="E117" s="661" t="s">
        <v>1934</v>
      </c>
      <c r="F117" s="664"/>
      <c r="G117" s="664"/>
      <c r="H117" s="677">
        <v>0</v>
      </c>
      <c r="I117" s="664">
        <v>4</v>
      </c>
      <c r="J117" s="664">
        <v>367.84960947911355</v>
      </c>
      <c r="K117" s="677">
        <v>1</v>
      </c>
      <c r="L117" s="664">
        <v>4</v>
      </c>
      <c r="M117" s="665">
        <v>367.84960947911355</v>
      </c>
    </row>
    <row r="118" spans="1:13" ht="14.4" customHeight="1" x14ac:dyDescent="0.3">
      <c r="A118" s="660" t="s">
        <v>587</v>
      </c>
      <c r="B118" s="661" t="s">
        <v>3358</v>
      </c>
      <c r="C118" s="661" t="s">
        <v>2780</v>
      </c>
      <c r="D118" s="661" t="s">
        <v>2781</v>
      </c>
      <c r="E118" s="661" t="s">
        <v>3462</v>
      </c>
      <c r="F118" s="664"/>
      <c r="G118" s="664"/>
      <c r="H118" s="677">
        <v>0</v>
      </c>
      <c r="I118" s="664">
        <v>4</v>
      </c>
      <c r="J118" s="664">
        <v>197.48009900390809</v>
      </c>
      <c r="K118" s="677">
        <v>1</v>
      </c>
      <c r="L118" s="664">
        <v>4</v>
      </c>
      <c r="M118" s="665">
        <v>197.48009900390809</v>
      </c>
    </row>
    <row r="119" spans="1:13" ht="14.4" customHeight="1" x14ac:dyDescent="0.3">
      <c r="A119" s="660" t="s">
        <v>587</v>
      </c>
      <c r="B119" s="661" t="s">
        <v>3358</v>
      </c>
      <c r="C119" s="661" t="s">
        <v>1752</v>
      </c>
      <c r="D119" s="661" t="s">
        <v>1753</v>
      </c>
      <c r="E119" s="661" t="s">
        <v>3359</v>
      </c>
      <c r="F119" s="664"/>
      <c r="G119" s="664"/>
      <c r="H119" s="677">
        <v>0</v>
      </c>
      <c r="I119" s="664">
        <v>16</v>
      </c>
      <c r="J119" s="664">
        <v>1315.0171035421263</v>
      </c>
      <c r="K119" s="677">
        <v>1</v>
      </c>
      <c r="L119" s="664">
        <v>16</v>
      </c>
      <c r="M119" s="665">
        <v>1315.0171035421263</v>
      </c>
    </row>
    <row r="120" spans="1:13" ht="14.4" customHeight="1" x14ac:dyDescent="0.3">
      <c r="A120" s="660" t="s">
        <v>587</v>
      </c>
      <c r="B120" s="661" t="s">
        <v>3360</v>
      </c>
      <c r="C120" s="661" t="s">
        <v>2106</v>
      </c>
      <c r="D120" s="661" t="s">
        <v>2107</v>
      </c>
      <c r="E120" s="661" t="s">
        <v>1808</v>
      </c>
      <c r="F120" s="664">
        <v>1</v>
      </c>
      <c r="G120" s="664">
        <v>46.320000000000007</v>
      </c>
      <c r="H120" s="677">
        <v>1</v>
      </c>
      <c r="I120" s="664"/>
      <c r="J120" s="664"/>
      <c r="K120" s="677">
        <v>0</v>
      </c>
      <c r="L120" s="664">
        <v>1</v>
      </c>
      <c r="M120" s="665">
        <v>46.320000000000007</v>
      </c>
    </row>
    <row r="121" spans="1:13" ht="14.4" customHeight="1" x14ac:dyDescent="0.3">
      <c r="A121" s="660" t="s">
        <v>587</v>
      </c>
      <c r="B121" s="661" t="s">
        <v>3360</v>
      </c>
      <c r="C121" s="661" t="s">
        <v>2827</v>
      </c>
      <c r="D121" s="661" t="s">
        <v>2828</v>
      </c>
      <c r="E121" s="661" t="s">
        <v>2829</v>
      </c>
      <c r="F121" s="664"/>
      <c r="G121" s="664"/>
      <c r="H121" s="677">
        <v>0</v>
      </c>
      <c r="I121" s="664">
        <v>8</v>
      </c>
      <c r="J121" s="664">
        <v>183.11934155946608</v>
      </c>
      <c r="K121" s="677">
        <v>1</v>
      </c>
      <c r="L121" s="664">
        <v>8</v>
      </c>
      <c r="M121" s="665">
        <v>183.11934155946608</v>
      </c>
    </row>
    <row r="122" spans="1:13" ht="14.4" customHeight="1" x14ac:dyDescent="0.3">
      <c r="A122" s="660" t="s">
        <v>587</v>
      </c>
      <c r="B122" s="661" t="s">
        <v>3360</v>
      </c>
      <c r="C122" s="661" t="s">
        <v>1802</v>
      </c>
      <c r="D122" s="661" t="s">
        <v>1803</v>
      </c>
      <c r="E122" s="661" t="s">
        <v>1804</v>
      </c>
      <c r="F122" s="664"/>
      <c r="G122" s="664"/>
      <c r="H122" s="677">
        <v>0</v>
      </c>
      <c r="I122" s="664">
        <v>11</v>
      </c>
      <c r="J122" s="664">
        <v>325.96882758837944</v>
      </c>
      <c r="K122" s="677">
        <v>1</v>
      </c>
      <c r="L122" s="664">
        <v>11</v>
      </c>
      <c r="M122" s="665">
        <v>325.96882758837944</v>
      </c>
    </row>
    <row r="123" spans="1:13" ht="14.4" customHeight="1" x14ac:dyDescent="0.3">
      <c r="A123" s="660" t="s">
        <v>587</v>
      </c>
      <c r="B123" s="661" t="s">
        <v>3361</v>
      </c>
      <c r="C123" s="661" t="s">
        <v>621</v>
      </c>
      <c r="D123" s="661" t="s">
        <v>622</v>
      </c>
      <c r="E123" s="661" t="s">
        <v>623</v>
      </c>
      <c r="F123" s="664">
        <v>1</v>
      </c>
      <c r="G123" s="664">
        <v>1106.26</v>
      </c>
      <c r="H123" s="677">
        <v>1</v>
      </c>
      <c r="I123" s="664"/>
      <c r="J123" s="664"/>
      <c r="K123" s="677">
        <v>0</v>
      </c>
      <c r="L123" s="664">
        <v>1</v>
      </c>
      <c r="M123" s="665">
        <v>1106.26</v>
      </c>
    </row>
    <row r="124" spans="1:13" ht="14.4" customHeight="1" x14ac:dyDescent="0.3">
      <c r="A124" s="660" t="s">
        <v>587</v>
      </c>
      <c r="B124" s="661" t="s">
        <v>3361</v>
      </c>
      <c r="C124" s="661" t="s">
        <v>1748</v>
      </c>
      <c r="D124" s="661" t="s">
        <v>1749</v>
      </c>
      <c r="E124" s="661" t="s">
        <v>3362</v>
      </c>
      <c r="F124" s="664"/>
      <c r="G124" s="664"/>
      <c r="H124" s="677">
        <v>0</v>
      </c>
      <c r="I124" s="664">
        <v>10</v>
      </c>
      <c r="J124" s="664">
        <v>33299.988866692918</v>
      </c>
      <c r="K124" s="677">
        <v>1</v>
      </c>
      <c r="L124" s="664">
        <v>10</v>
      </c>
      <c r="M124" s="665">
        <v>33299.988866692918</v>
      </c>
    </row>
    <row r="125" spans="1:13" ht="14.4" customHeight="1" x14ac:dyDescent="0.3">
      <c r="A125" s="660" t="s">
        <v>587</v>
      </c>
      <c r="B125" s="661" t="s">
        <v>3361</v>
      </c>
      <c r="C125" s="661" t="s">
        <v>1763</v>
      </c>
      <c r="D125" s="661" t="s">
        <v>622</v>
      </c>
      <c r="E125" s="661" t="s">
        <v>623</v>
      </c>
      <c r="F125" s="664"/>
      <c r="G125" s="664"/>
      <c r="H125" s="677">
        <v>0</v>
      </c>
      <c r="I125" s="664">
        <v>2</v>
      </c>
      <c r="J125" s="664">
        <v>2212.5088129754267</v>
      </c>
      <c r="K125" s="677">
        <v>1</v>
      </c>
      <c r="L125" s="664">
        <v>2</v>
      </c>
      <c r="M125" s="665">
        <v>2212.5088129754267</v>
      </c>
    </row>
    <row r="126" spans="1:13" ht="14.4" customHeight="1" x14ac:dyDescent="0.3">
      <c r="A126" s="660" t="s">
        <v>587</v>
      </c>
      <c r="B126" s="661" t="s">
        <v>3361</v>
      </c>
      <c r="C126" s="661" t="s">
        <v>1766</v>
      </c>
      <c r="D126" s="661" t="s">
        <v>622</v>
      </c>
      <c r="E126" s="661" t="s">
        <v>1715</v>
      </c>
      <c r="F126" s="664"/>
      <c r="G126" s="664"/>
      <c r="H126" s="677">
        <v>0</v>
      </c>
      <c r="I126" s="664">
        <v>1</v>
      </c>
      <c r="J126" s="664">
        <v>1501.02</v>
      </c>
      <c r="K126" s="677">
        <v>1</v>
      </c>
      <c r="L126" s="664">
        <v>1</v>
      </c>
      <c r="M126" s="665">
        <v>1501.02</v>
      </c>
    </row>
    <row r="127" spans="1:13" ht="14.4" customHeight="1" x14ac:dyDescent="0.3">
      <c r="A127" s="660" t="s">
        <v>587</v>
      </c>
      <c r="B127" s="661" t="s">
        <v>3361</v>
      </c>
      <c r="C127" s="661" t="s">
        <v>1769</v>
      </c>
      <c r="D127" s="661" t="s">
        <v>622</v>
      </c>
      <c r="E127" s="661" t="s">
        <v>3363</v>
      </c>
      <c r="F127" s="664"/>
      <c r="G127" s="664"/>
      <c r="H127" s="677">
        <v>0</v>
      </c>
      <c r="I127" s="664">
        <v>1</v>
      </c>
      <c r="J127" s="664">
        <v>1895.760195726556</v>
      </c>
      <c r="K127" s="677">
        <v>1</v>
      </c>
      <c r="L127" s="664">
        <v>1</v>
      </c>
      <c r="M127" s="665">
        <v>1895.760195726556</v>
      </c>
    </row>
    <row r="128" spans="1:13" ht="14.4" customHeight="1" x14ac:dyDescent="0.3">
      <c r="A128" s="660" t="s">
        <v>587</v>
      </c>
      <c r="B128" s="661" t="s">
        <v>3364</v>
      </c>
      <c r="C128" s="661" t="s">
        <v>1922</v>
      </c>
      <c r="D128" s="661" t="s">
        <v>1923</v>
      </c>
      <c r="E128" s="661" t="s">
        <v>1924</v>
      </c>
      <c r="F128" s="664"/>
      <c r="G128" s="664"/>
      <c r="H128" s="677">
        <v>0</v>
      </c>
      <c r="I128" s="664">
        <v>1</v>
      </c>
      <c r="J128" s="664">
        <v>70.040000000000006</v>
      </c>
      <c r="K128" s="677">
        <v>1</v>
      </c>
      <c r="L128" s="664">
        <v>1</v>
      </c>
      <c r="M128" s="665">
        <v>70.040000000000006</v>
      </c>
    </row>
    <row r="129" spans="1:13" ht="14.4" customHeight="1" x14ac:dyDescent="0.3">
      <c r="A129" s="660" t="s">
        <v>587</v>
      </c>
      <c r="B129" s="661" t="s">
        <v>3463</v>
      </c>
      <c r="C129" s="661" t="s">
        <v>2800</v>
      </c>
      <c r="D129" s="661" t="s">
        <v>2801</v>
      </c>
      <c r="E129" s="661" t="s">
        <v>3464</v>
      </c>
      <c r="F129" s="664"/>
      <c r="G129" s="664"/>
      <c r="H129" s="677">
        <v>0</v>
      </c>
      <c r="I129" s="664">
        <v>1</v>
      </c>
      <c r="J129" s="664">
        <v>1149.42</v>
      </c>
      <c r="K129" s="677">
        <v>1</v>
      </c>
      <c r="L129" s="664">
        <v>1</v>
      </c>
      <c r="M129" s="665">
        <v>1149.42</v>
      </c>
    </row>
    <row r="130" spans="1:13" ht="14.4" customHeight="1" x14ac:dyDescent="0.3">
      <c r="A130" s="660" t="s">
        <v>587</v>
      </c>
      <c r="B130" s="661" t="s">
        <v>3366</v>
      </c>
      <c r="C130" s="661" t="s">
        <v>2818</v>
      </c>
      <c r="D130" s="661" t="s">
        <v>1703</v>
      </c>
      <c r="E130" s="661" t="s">
        <v>3465</v>
      </c>
      <c r="F130" s="664"/>
      <c r="G130" s="664"/>
      <c r="H130" s="677">
        <v>0</v>
      </c>
      <c r="I130" s="664">
        <v>1</v>
      </c>
      <c r="J130" s="664">
        <v>129.58000000000001</v>
      </c>
      <c r="K130" s="677">
        <v>1</v>
      </c>
      <c r="L130" s="664">
        <v>1</v>
      </c>
      <c r="M130" s="665">
        <v>129.58000000000001</v>
      </c>
    </row>
    <row r="131" spans="1:13" ht="14.4" customHeight="1" x14ac:dyDescent="0.3">
      <c r="A131" s="660" t="s">
        <v>587</v>
      </c>
      <c r="B131" s="661" t="s">
        <v>3366</v>
      </c>
      <c r="C131" s="661" t="s">
        <v>1702</v>
      </c>
      <c r="D131" s="661" t="s">
        <v>1703</v>
      </c>
      <c r="E131" s="661" t="s">
        <v>3367</v>
      </c>
      <c r="F131" s="664"/>
      <c r="G131" s="664"/>
      <c r="H131" s="677">
        <v>0</v>
      </c>
      <c r="I131" s="664">
        <v>2</v>
      </c>
      <c r="J131" s="664">
        <v>90.469560959533013</v>
      </c>
      <c r="K131" s="677">
        <v>1</v>
      </c>
      <c r="L131" s="664">
        <v>2</v>
      </c>
      <c r="M131" s="665">
        <v>90.469560959533013</v>
      </c>
    </row>
    <row r="132" spans="1:13" ht="14.4" customHeight="1" x14ac:dyDescent="0.3">
      <c r="A132" s="660" t="s">
        <v>587</v>
      </c>
      <c r="B132" s="661" t="s">
        <v>3466</v>
      </c>
      <c r="C132" s="661" t="s">
        <v>2773</v>
      </c>
      <c r="D132" s="661" t="s">
        <v>2774</v>
      </c>
      <c r="E132" s="661" t="s">
        <v>2775</v>
      </c>
      <c r="F132" s="664"/>
      <c r="G132" s="664"/>
      <c r="H132" s="677">
        <v>0</v>
      </c>
      <c r="I132" s="664">
        <v>8</v>
      </c>
      <c r="J132" s="664">
        <v>610.88</v>
      </c>
      <c r="K132" s="677">
        <v>1</v>
      </c>
      <c r="L132" s="664">
        <v>8</v>
      </c>
      <c r="M132" s="665">
        <v>610.88</v>
      </c>
    </row>
    <row r="133" spans="1:13" ht="14.4" customHeight="1" x14ac:dyDescent="0.3">
      <c r="A133" s="660" t="s">
        <v>587</v>
      </c>
      <c r="B133" s="661" t="s">
        <v>3368</v>
      </c>
      <c r="C133" s="661" t="s">
        <v>1737</v>
      </c>
      <c r="D133" s="661" t="s">
        <v>1738</v>
      </c>
      <c r="E133" s="661" t="s">
        <v>1086</v>
      </c>
      <c r="F133" s="664"/>
      <c r="G133" s="664"/>
      <c r="H133" s="677">
        <v>0</v>
      </c>
      <c r="I133" s="664">
        <v>6</v>
      </c>
      <c r="J133" s="664">
        <v>288.11999935192563</v>
      </c>
      <c r="K133" s="677">
        <v>1</v>
      </c>
      <c r="L133" s="664">
        <v>6</v>
      </c>
      <c r="M133" s="665">
        <v>288.11999935192563</v>
      </c>
    </row>
    <row r="134" spans="1:13" ht="14.4" customHeight="1" x14ac:dyDescent="0.3">
      <c r="A134" s="660" t="s">
        <v>587</v>
      </c>
      <c r="B134" s="661" t="s">
        <v>3467</v>
      </c>
      <c r="C134" s="661" t="s">
        <v>2749</v>
      </c>
      <c r="D134" s="661" t="s">
        <v>2750</v>
      </c>
      <c r="E134" s="661" t="s">
        <v>1129</v>
      </c>
      <c r="F134" s="664"/>
      <c r="G134" s="664"/>
      <c r="H134" s="677">
        <v>0</v>
      </c>
      <c r="I134" s="664">
        <v>1</v>
      </c>
      <c r="J134" s="664">
        <v>130.40092659266247</v>
      </c>
      <c r="K134" s="677">
        <v>1</v>
      </c>
      <c r="L134" s="664">
        <v>1</v>
      </c>
      <c r="M134" s="665">
        <v>130.40092659266247</v>
      </c>
    </row>
    <row r="135" spans="1:13" ht="14.4" customHeight="1" x14ac:dyDescent="0.3">
      <c r="A135" s="660" t="s">
        <v>587</v>
      </c>
      <c r="B135" s="661" t="s">
        <v>3369</v>
      </c>
      <c r="C135" s="661" t="s">
        <v>2905</v>
      </c>
      <c r="D135" s="661" t="s">
        <v>2906</v>
      </c>
      <c r="E135" s="661" t="s">
        <v>1035</v>
      </c>
      <c r="F135" s="664"/>
      <c r="G135" s="664"/>
      <c r="H135" s="677">
        <v>0</v>
      </c>
      <c r="I135" s="664">
        <v>3</v>
      </c>
      <c r="J135" s="664">
        <v>125.25999999999999</v>
      </c>
      <c r="K135" s="677">
        <v>1</v>
      </c>
      <c r="L135" s="664">
        <v>3</v>
      </c>
      <c r="M135" s="665">
        <v>125.25999999999999</v>
      </c>
    </row>
    <row r="136" spans="1:13" ht="14.4" customHeight="1" x14ac:dyDescent="0.3">
      <c r="A136" s="660" t="s">
        <v>587</v>
      </c>
      <c r="B136" s="661" t="s">
        <v>3371</v>
      </c>
      <c r="C136" s="661" t="s">
        <v>2812</v>
      </c>
      <c r="D136" s="661" t="s">
        <v>2813</v>
      </c>
      <c r="E136" s="661" t="s">
        <v>1086</v>
      </c>
      <c r="F136" s="664"/>
      <c r="G136" s="664"/>
      <c r="H136" s="677">
        <v>0</v>
      </c>
      <c r="I136" s="664">
        <v>4</v>
      </c>
      <c r="J136" s="664">
        <v>342.06</v>
      </c>
      <c r="K136" s="677">
        <v>1</v>
      </c>
      <c r="L136" s="664">
        <v>4</v>
      </c>
      <c r="M136" s="665">
        <v>342.06</v>
      </c>
    </row>
    <row r="137" spans="1:13" ht="14.4" customHeight="1" x14ac:dyDescent="0.3">
      <c r="A137" s="660" t="s">
        <v>587</v>
      </c>
      <c r="B137" s="661" t="s">
        <v>3371</v>
      </c>
      <c r="C137" s="661" t="s">
        <v>1806</v>
      </c>
      <c r="D137" s="661" t="s">
        <v>1807</v>
      </c>
      <c r="E137" s="661" t="s">
        <v>1808</v>
      </c>
      <c r="F137" s="664"/>
      <c r="G137" s="664"/>
      <c r="H137" s="677">
        <v>0</v>
      </c>
      <c r="I137" s="664">
        <v>1</v>
      </c>
      <c r="J137" s="664">
        <v>50.459819157876808</v>
      </c>
      <c r="K137" s="677">
        <v>1</v>
      </c>
      <c r="L137" s="664">
        <v>1</v>
      </c>
      <c r="M137" s="665">
        <v>50.459819157876808</v>
      </c>
    </row>
    <row r="138" spans="1:13" ht="14.4" customHeight="1" x14ac:dyDescent="0.3">
      <c r="A138" s="660" t="s">
        <v>587</v>
      </c>
      <c r="B138" s="661" t="s">
        <v>3468</v>
      </c>
      <c r="C138" s="661" t="s">
        <v>2756</v>
      </c>
      <c r="D138" s="661" t="s">
        <v>3469</v>
      </c>
      <c r="E138" s="661" t="s">
        <v>1035</v>
      </c>
      <c r="F138" s="664"/>
      <c r="G138" s="664"/>
      <c r="H138" s="677">
        <v>0</v>
      </c>
      <c r="I138" s="664">
        <v>2</v>
      </c>
      <c r="J138" s="664">
        <v>144.99957362373411</v>
      </c>
      <c r="K138" s="677">
        <v>1</v>
      </c>
      <c r="L138" s="664">
        <v>2</v>
      </c>
      <c r="M138" s="665">
        <v>144.99957362373411</v>
      </c>
    </row>
    <row r="139" spans="1:13" ht="14.4" customHeight="1" x14ac:dyDescent="0.3">
      <c r="A139" s="660" t="s">
        <v>587</v>
      </c>
      <c r="B139" s="661" t="s">
        <v>3468</v>
      </c>
      <c r="C139" s="661" t="s">
        <v>2739</v>
      </c>
      <c r="D139" s="661" t="s">
        <v>2740</v>
      </c>
      <c r="E139" s="661" t="s">
        <v>2741</v>
      </c>
      <c r="F139" s="664"/>
      <c r="G139" s="664"/>
      <c r="H139" s="677">
        <v>0</v>
      </c>
      <c r="I139" s="664">
        <v>2</v>
      </c>
      <c r="J139" s="664">
        <v>15.62</v>
      </c>
      <c r="K139" s="677">
        <v>1</v>
      </c>
      <c r="L139" s="664">
        <v>2</v>
      </c>
      <c r="M139" s="665">
        <v>15.62</v>
      </c>
    </row>
    <row r="140" spans="1:13" ht="14.4" customHeight="1" x14ac:dyDescent="0.3">
      <c r="A140" s="660" t="s">
        <v>587</v>
      </c>
      <c r="B140" s="661" t="s">
        <v>3468</v>
      </c>
      <c r="C140" s="661" t="s">
        <v>2742</v>
      </c>
      <c r="D140" s="661" t="s">
        <v>2743</v>
      </c>
      <c r="E140" s="661" t="s">
        <v>2744</v>
      </c>
      <c r="F140" s="664"/>
      <c r="G140" s="664"/>
      <c r="H140" s="677">
        <v>0</v>
      </c>
      <c r="I140" s="664">
        <v>6</v>
      </c>
      <c r="J140" s="664">
        <v>72.39964609349822</v>
      </c>
      <c r="K140" s="677">
        <v>1</v>
      </c>
      <c r="L140" s="664">
        <v>6</v>
      </c>
      <c r="M140" s="665">
        <v>72.39964609349822</v>
      </c>
    </row>
    <row r="141" spans="1:13" ht="14.4" customHeight="1" x14ac:dyDescent="0.3">
      <c r="A141" s="660" t="s">
        <v>587</v>
      </c>
      <c r="B141" s="661" t="s">
        <v>3468</v>
      </c>
      <c r="C141" s="661" t="s">
        <v>2784</v>
      </c>
      <c r="D141" s="661" t="s">
        <v>3470</v>
      </c>
      <c r="E141" s="661" t="s">
        <v>1031</v>
      </c>
      <c r="F141" s="664"/>
      <c r="G141" s="664"/>
      <c r="H141" s="677">
        <v>0</v>
      </c>
      <c r="I141" s="664">
        <v>9</v>
      </c>
      <c r="J141" s="664">
        <v>326.25812934463204</v>
      </c>
      <c r="K141" s="677">
        <v>1</v>
      </c>
      <c r="L141" s="664">
        <v>9</v>
      </c>
      <c r="M141" s="665">
        <v>326.25812934463204</v>
      </c>
    </row>
    <row r="142" spans="1:13" ht="14.4" customHeight="1" x14ac:dyDescent="0.3">
      <c r="A142" s="660" t="s">
        <v>587</v>
      </c>
      <c r="B142" s="661" t="s">
        <v>3373</v>
      </c>
      <c r="C142" s="661" t="s">
        <v>1799</v>
      </c>
      <c r="D142" s="661" t="s">
        <v>3374</v>
      </c>
      <c r="E142" s="661" t="s">
        <v>1129</v>
      </c>
      <c r="F142" s="664"/>
      <c r="G142" s="664"/>
      <c r="H142" s="677">
        <v>0</v>
      </c>
      <c r="I142" s="664">
        <v>1</v>
      </c>
      <c r="J142" s="664">
        <v>118.11885378033183</v>
      </c>
      <c r="K142" s="677">
        <v>1</v>
      </c>
      <c r="L142" s="664">
        <v>1</v>
      </c>
      <c r="M142" s="665">
        <v>118.11885378033183</v>
      </c>
    </row>
    <row r="143" spans="1:13" ht="14.4" customHeight="1" x14ac:dyDescent="0.3">
      <c r="A143" s="660" t="s">
        <v>587</v>
      </c>
      <c r="B143" s="661" t="s">
        <v>3373</v>
      </c>
      <c r="C143" s="661" t="s">
        <v>2860</v>
      </c>
      <c r="D143" s="661" t="s">
        <v>3374</v>
      </c>
      <c r="E143" s="661" t="s">
        <v>1652</v>
      </c>
      <c r="F143" s="664"/>
      <c r="G143" s="664"/>
      <c r="H143" s="677">
        <v>0</v>
      </c>
      <c r="I143" s="664">
        <v>1</v>
      </c>
      <c r="J143" s="664">
        <v>335.95</v>
      </c>
      <c r="K143" s="677">
        <v>1</v>
      </c>
      <c r="L143" s="664">
        <v>1</v>
      </c>
      <c r="M143" s="665">
        <v>335.95</v>
      </c>
    </row>
    <row r="144" spans="1:13" ht="14.4" customHeight="1" x14ac:dyDescent="0.3">
      <c r="A144" s="660" t="s">
        <v>587</v>
      </c>
      <c r="B144" s="661" t="s">
        <v>3373</v>
      </c>
      <c r="C144" s="661" t="s">
        <v>2815</v>
      </c>
      <c r="D144" s="661" t="s">
        <v>2816</v>
      </c>
      <c r="E144" s="661" t="s">
        <v>942</v>
      </c>
      <c r="F144" s="664"/>
      <c r="G144" s="664"/>
      <c r="H144" s="677">
        <v>0</v>
      </c>
      <c r="I144" s="664">
        <v>3</v>
      </c>
      <c r="J144" s="664">
        <v>283.79881160382195</v>
      </c>
      <c r="K144" s="677">
        <v>1</v>
      </c>
      <c r="L144" s="664">
        <v>3</v>
      </c>
      <c r="M144" s="665">
        <v>283.79881160382195</v>
      </c>
    </row>
    <row r="145" spans="1:13" ht="14.4" customHeight="1" x14ac:dyDescent="0.3">
      <c r="A145" s="660" t="s">
        <v>587</v>
      </c>
      <c r="B145" s="661" t="s">
        <v>3375</v>
      </c>
      <c r="C145" s="661" t="s">
        <v>1832</v>
      </c>
      <c r="D145" s="661" t="s">
        <v>1833</v>
      </c>
      <c r="E145" s="661" t="s">
        <v>942</v>
      </c>
      <c r="F145" s="664"/>
      <c r="G145" s="664"/>
      <c r="H145" s="677">
        <v>0</v>
      </c>
      <c r="I145" s="664">
        <v>1</v>
      </c>
      <c r="J145" s="664">
        <v>115.5</v>
      </c>
      <c r="K145" s="677">
        <v>1</v>
      </c>
      <c r="L145" s="664">
        <v>1</v>
      </c>
      <c r="M145" s="665">
        <v>115.5</v>
      </c>
    </row>
    <row r="146" spans="1:13" ht="14.4" customHeight="1" x14ac:dyDescent="0.3">
      <c r="A146" s="660" t="s">
        <v>587</v>
      </c>
      <c r="B146" s="661" t="s">
        <v>3375</v>
      </c>
      <c r="C146" s="661" t="s">
        <v>2824</v>
      </c>
      <c r="D146" s="661" t="s">
        <v>1833</v>
      </c>
      <c r="E146" s="661" t="s">
        <v>2825</v>
      </c>
      <c r="F146" s="664"/>
      <c r="G146" s="664"/>
      <c r="H146" s="677">
        <v>0</v>
      </c>
      <c r="I146" s="664">
        <v>1</v>
      </c>
      <c r="J146" s="664">
        <v>352.66</v>
      </c>
      <c r="K146" s="677">
        <v>1</v>
      </c>
      <c r="L146" s="664">
        <v>1</v>
      </c>
      <c r="M146" s="665">
        <v>352.66</v>
      </c>
    </row>
    <row r="147" spans="1:13" ht="14.4" customHeight="1" x14ac:dyDescent="0.3">
      <c r="A147" s="660" t="s">
        <v>587</v>
      </c>
      <c r="B147" s="661" t="s">
        <v>3375</v>
      </c>
      <c r="C147" s="661" t="s">
        <v>2895</v>
      </c>
      <c r="D147" s="661" t="s">
        <v>2896</v>
      </c>
      <c r="E147" s="661" t="s">
        <v>942</v>
      </c>
      <c r="F147" s="664"/>
      <c r="G147" s="664"/>
      <c r="H147" s="677">
        <v>0</v>
      </c>
      <c r="I147" s="664">
        <v>5</v>
      </c>
      <c r="J147" s="664">
        <v>697.45333333333338</v>
      </c>
      <c r="K147" s="677">
        <v>1</v>
      </c>
      <c r="L147" s="664">
        <v>5</v>
      </c>
      <c r="M147" s="665">
        <v>697.45333333333338</v>
      </c>
    </row>
    <row r="148" spans="1:13" ht="14.4" customHeight="1" x14ac:dyDescent="0.3">
      <c r="A148" s="660" t="s">
        <v>587</v>
      </c>
      <c r="B148" s="661" t="s">
        <v>3375</v>
      </c>
      <c r="C148" s="661" t="s">
        <v>2925</v>
      </c>
      <c r="D148" s="661" t="s">
        <v>2926</v>
      </c>
      <c r="E148" s="661" t="s">
        <v>2825</v>
      </c>
      <c r="F148" s="664"/>
      <c r="G148" s="664"/>
      <c r="H148" s="677">
        <v>0</v>
      </c>
      <c r="I148" s="664">
        <v>1</v>
      </c>
      <c r="J148" s="664">
        <v>306.61013602417177</v>
      </c>
      <c r="K148" s="677">
        <v>1</v>
      </c>
      <c r="L148" s="664">
        <v>1</v>
      </c>
      <c r="M148" s="665">
        <v>306.61013602417177</v>
      </c>
    </row>
    <row r="149" spans="1:13" ht="14.4" customHeight="1" x14ac:dyDescent="0.3">
      <c r="A149" s="660" t="s">
        <v>587</v>
      </c>
      <c r="B149" s="661" t="s">
        <v>3471</v>
      </c>
      <c r="C149" s="661" t="s">
        <v>2856</v>
      </c>
      <c r="D149" s="661" t="s">
        <v>3472</v>
      </c>
      <c r="E149" s="661" t="s">
        <v>3473</v>
      </c>
      <c r="F149" s="664"/>
      <c r="G149" s="664"/>
      <c r="H149" s="677">
        <v>0</v>
      </c>
      <c r="I149" s="664">
        <v>1</v>
      </c>
      <c r="J149" s="664">
        <v>42.639681439658247</v>
      </c>
      <c r="K149" s="677">
        <v>1</v>
      </c>
      <c r="L149" s="664">
        <v>1</v>
      </c>
      <c r="M149" s="665">
        <v>42.639681439658247</v>
      </c>
    </row>
    <row r="150" spans="1:13" ht="14.4" customHeight="1" x14ac:dyDescent="0.3">
      <c r="A150" s="660" t="s">
        <v>587</v>
      </c>
      <c r="B150" s="661" t="s">
        <v>3471</v>
      </c>
      <c r="C150" s="661" t="s">
        <v>2808</v>
      </c>
      <c r="D150" s="661" t="s">
        <v>2809</v>
      </c>
      <c r="E150" s="661" t="s">
        <v>2810</v>
      </c>
      <c r="F150" s="664"/>
      <c r="G150" s="664"/>
      <c r="H150" s="677">
        <v>0</v>
      </c>
      <c r="I150" s="664">
        <v>6</v>
      </c>
      <c r="J150" s="664">
        <v>251.34023617069155</v>
      </c>
      <c r="K150" s="677">
        <v>1</v>
      </c>
      <c r="L150" s="664">
        <v>6</v>
      </c>
      <c r="M150" s="665">
        <v>251.34023617069155</v>
      </c>
    </row>
    <row r="151" spans="1:13" ht="14.4" customHeight="1" x14ac:dyDescent="0.3">
      <c r="A151" s="660" t="s">
        <v>587</v>
      </c>
      <c r="B151" s="661" t="s">
        <v>3377</v>
      </c>
      <c r="C151" s="661" t="s">
        <v>1710</v>
      </c>
      <c r="D151" s="661" t="s">
        <v>1711</v>
      </c>
      <c r="E151" s="661" t="s">
        <v>1129</v>
      </c>
      <c r="F151" s="664"/>
      <c r="G151" s="664"/>
      <c r="H151" s="677">
        <v>0</v>
      </c>
      <c r="I151" s="664">
        <v>4</v>
      </c>
      <c r="J151" s="664">
        <v>190</v>
      </c>
      <c r="K151" s="677">
        <v>1</v>
      </c>
      <c r="L151" s="664">
        <v>4</v>
      </c>
      <c r="M151" s="665">
        <v>190</v>
      </c>
    </row>
    <row r="152" spans="1:13" ht="14.4" customHeight="1" x14ac:dyDescent="0.3">
      <c r="A152" s="660" t="s">
        <v>587</v>
      </c>
      <c r="B152" s="661" t="s">
        <v>3377</v>
      </c>
      <c r="C152" s="661" t="s">
        <v>2911</v>
      </c>
      <c r="D152" s="661" t="s">
        <v>1711</v>
      </c>
      <c r="E152" s="661" t="s">
        <v>1652</v>
      </c>
      <c r="F152" s="664"/>
      <c r="G152" s="664"/>
      <c r="H152" s="677">
        <v>0</v>
      </c>
      <c r="I152" s="664">
        <v>2</v>
      </c>
      <c r="J152" s="664">
        <v>259.12</v>
      </c>
      <c r="K152" s="677">
        <v>1</v>
      </c>
      <c r="L152" s="664">
        <v>2</v>
      </c>
      <c r="M152" s="665">
        <v>259.12</v>
      </c>
    </row>
    <row r="153" spans="1:13" ht="14.4" customHeight="1" x14ac:dyDescent="0.3">
      <c r="A153" s="660" t="s">
        <v>587</v>
      </c>
      <c r="B153" s="661" t="s">
        <v>3474</v>
      </c>
      <c r="C153" s="661" t="s">
        <v>2831</v>
      </c>
      <c r="D153" s="661" t="s">
        <v>2832</v>
      </c>
      <c r="E153" s="661" t="s">
        <v>998</v>
      </c>
      <c r="F153" s="664"/>
      <c r="G153" s="664"/>
      <c r="H153" s="677">
        <v>0</v>
      </c>
      <c r="I153" s="664">
        <v>2</v>
      </c>
      <c r="J153" s="664">
        <v>120.14000000000003</v>
      </c>
      <c r="K153" s="677">
        <v>1</v>
      </c>
      <c r="L153" s="664">
        <v>2</v>
      </c>
      <c r="M153" s="665">
        <v>120.14000000000003</v>
      </c>
    </row>
    <row r="154" spans="1:13" ht="14.4" customHeight="1" x14ac:dyDescent="0.3">
      <c r="A154" s="660" t="s">
        <v>587</v>
      </c>
      <c r="B154" s="661" t="s">
        <v>3378</v>
      </c>
      <c r="C154" s="661" t="s">
        <v>2920</v>
      </c>
      <c r="D154" s="661" t="s">
        <v>2921</v>
      </c>
      <c r="E154" s="661" t="s">
        <v>998</v>
      </c>
      <c r="F154" s="664"/>
      <c r="G154" s="664"/>
      <c r="H154" s="677">
        <v>0</v>
      </c>
      <c r="I154" s="664">
        <v>2</v>
      </c>
      <c r="J154" s="664">
        <v>176.49898338412351</v>
      </c>
      <c r="K154" s="677">
        <v>1</v>
      </c>
      <c r="L154" s="664">
        <v>2</v>
      </c>
      <c r="M154" s="665">
        <v>176.49898338412351</v>
      </c>
    </row>
    <row r="155" spans="1:13" ht="14.4" customHeight="1" x14ac:dyDescent="0.3">
      <c r="A155" s="660" t="s">
        <v>587</v>
      </c>
      <c r="B155" s="661" t="s">
        <v>3378</v>
      </c>
      <c r="C155" s="661" t="s">
        <v>1786</v>
      </c>
      <c r="D155" s="661" t="s">
        <v>2863</v>
      </c>
      <c r="E155" s="661" t="s">
        <v>1742</v>
      </c>
      <c r="F155" s="664"/>
      <c r="G155" s="664"/>
      <c r="H155" s="677">
        <v>0</v>
      </c>
      <c r="I155" s="664">
        <v>2</v>
      </c>
      <c r="J155" s="664">
        <v>93.840000000000018</v>
      </c>
      <c r="K155" s="677">
        <v>1</v>
      </c>
      <c r="L155" s="664">
        <v>2</v>
      </c>
      <c r="M155" s="665">
        <v>93.840000000000018</v>
      </c>
    </row>
    <row r="156" spans="1:13" ht="14.4" customHeight="1" x14ac:dyDescent="0.3">
      <c r="A156" s="660" t="s">
        <v>587</v>
      </c>
      <c r="B156" s="661" t="s">
        <v>3378</v>
      </c>
      <c r="C156" s="661" t="s">
        <v>2862</v>
      </c>
      <c r="D156" s="661" t="s">
        <v>2863</v>
      </c>
      <c r="E156" s="661" t="s">
        <v>2644</v>
      </c>
      <c r="F156" s="664"/>
      <c r="G156" s="664"/>
      <c r="H156" s="677">
        <v>0</v>
      </c>
      <c r="I156" s="664">
        <v>1</v>
      </c>
      <c r="J156" s="664">
        <v>156.05733333333333</v>
      </c>
      <c r="K156" s="677">
        <v>1</v>
      </c>
      <c r="L156" s="664">
        <v>1</v>
      </c>
      <c r="M156" s="665">
        <v>156.05733333333333</v>
      </c>
    </row>
    <row r="157" spans="1:13" ht="14.4" customHeight="1" x14ac:dyDescent="0.3">
      <c r="A157" s="660" t="s">
        <v>587</v>
      </c>
      <c r="B157" s="661" t="s">
        <v>3378</v>
      </c>
      <c r="C157" s="661" t="s">
        <v>1790</v>
      </c>
      <c r="D157" s="661" t="s">
        <v>3379</v>
      </c>
      <c r="E157" s="661" t="s">
        <v>998</v>
      </c>
      <c r="F157" s="664"/>
      <c r="G157" s="664"/>
      <c r="H157" s="677">
        <v>0</v>
      </c>
      <c r="I157" s="664">
        <v>2</v>
      </c>
      <c r="J157" s="664">
        <v>187.62040442491991</v>
      </c>
      <c r="K157" s="677">
        <v>1</v>
      </c>
      <c r="L157" s="664">
        <v>2</v>
      </c>
      <c r="M157" s="665">
        <v>187.62040442491991</v>
      </c>
    </row>
    <row r="158" spans="1:13" ht="14.4" customHeight="1" x14ac:dyDescent="0.3">
      <c r="A158" s="660" t="s">
        <v>587</v>
      </c>
      <c r="B158" s="661" t="s">
        <v>3378</v>
      </c>
      <c r="C158" s="661" t="s">
        <v>2853</v>
      </c>
      <c r="D158" s="661" t="s">
        <v>3475</v>
      </c>
      <c r="E158" s="661" t="s">
        <v>3476</v>
      </c>
      <c r="F158" s="664"/>
      <c r="G158" s="664"/>
      <c r="H158" s="677">
        <v>0</v>
      </c>
      <c r="I158" s="664">
        <v>1</v>
      </c>
      <c r="J158" s="664">
        <v>144.75999999999993</v>
      </c>
      <c r="K158" s="677">
        <v>1</v>
      </c>
      <c r="L158" s="664">
        <v>1</v>
      </c>
      <c r="M158" s="665">
        <v>144.75999999999993</v>
      </c>
    </row>
    <row r="159" spans="1:13" ht="14.4" customHeight="1" x14ac:dyDescent="0.3">
      <c r="A159" s="660" t="s">
        <v>587</v>
      </c>
      <c r="B159" s="661" t="s">
        <v>3477</v>
      </c>
      <c r="C159" s="661" t="s">
        <v>2821</v>
      </c>
      <c r="D159" s="661" t="s">
        <v>2822</v>
      </c>
      <c r="E159" s="661" t="s">
        <v>998</v>
      </c>
      <c r="F159" s="664"/>
      <c r="G159" s="664"/>
      <c r="H159" s="677">
        <v>0</v>
      </c>
      <c r="I159" s="664">
        <v>1</v>
      </c>
      <c r="J159" s="664">
        <v>136.03796591417222</v>
      </c>
      <c r="K159" s="677">
        <v>1</v>
      </c>
      <c r="L159" s="664">
        <v>1</v>
      </c>
      <c r="M159" s="665">
        <v>136.03796591417222</v>
      </c>
    </row>
    <row r="160" spans="1:13" ht="14.4" customHeight="1" x14ac:dyDescent="0.3">
      <c r="A160" s="660" t="s">
        <v>587</v>
      </c>
      <c r="B160" s="661" t="s">
        <v>3478</v>
      </c>
      <c r="C160" s="661" t="s">
        <v>2913</v>
      </c>
      <c r="D160" s="661" t="s">
        <v>2914</v>
      </c>
      <c r="E160" s="661" t="s">
        <v>2915</v>
      </c>
      <c r="F160" s="664"/>
      <c r="G160" s="664"/>
      <c r="H160" s="677">
        <v>0</v>
      </c>
      <c r="I160" s="664">
        <v>2</v>
      </c>
      <c r="J160" s="664">
        <v>787.06000000000017</v>
      </c>
      <c r="K160" s="677">
        <v>1</v>
      </c>
      <c r="L160" s="664">
        <v>2</v>
      </c>
      <c r="M160" s="665">
        <v>787.06000000000017</v>
      </c>
    </row>
    <row r="161" spans="1:13" ht="14.4" customHeight="1" x14ac:dyDescent="0.3">
      <c r="A161" s="660" t="s">
        <v>587</v>
      </c>
      <c r="B161" s="661" t="s">
        <v>3478</v>
      </c>
      <c r="C161" s="661" t="s">
        <v>2787</v>
      </c>
      <c r="D161" s="661" t="s">
        <v>2788</v>
      </c>
      <c r="E161" s="661" t="s">
        <v>3479</v>
      </c>
      <c r="F161" s="664"/>
      <c r="G161" s="664"/>
      <c r="H161" s="677">
        <v>0</v>
      </c>
      <c r="I161" s="664">
        <v>1</v>
      </c>
      <c r="J161" s="664">
        <v>168.87</v>
      </c>
      <c r="K161" s="677">
        <v>1</v>
      </c>
      <c r="L161" s="664">
        <v>1</v>
      </c>
      <c r="M161" s="665">
        <v>168.87</v>
      </c>
    </row>
    <row r="162" spans="1:13" ht="14.4" customHeight="1" x14ac:dyDescent="0.3">
      <c r="A162" s="660" t="s">
        <v>587</v>
      </c>
      <c r="B162" s="661" t="s">
        <v>3380</v>
      </c>
      <c r="C162" s="661" t="s">
        <v>2842</v>
      </c>
      <c r="D162" s="661" t="s">
        <v>1707</v>
      </c>
      <c r="E162" s="661" t="s">
        <v>2843</v>
      </c>
      <c r="F162" s="664"/>
      <c r="G162" s="664"/>
      <c r="H162" s="677">
        <v>0</v>
      </c>
      <c r="I162" s="664">
        <v>1</v>
      </c>
      <c r="J162" s="664">
        <v>299.63000000000005</v>
      </c>
      <c r="K162" s="677">
        <v>1</v>
      </c>
      <c r="L162" s="664">
        <v>1</v>
      </c>
      <c r="M162" s="665">
        <v>299.63000000000005</v>
      </c>
    </row>
    <row r="163" spans="1:13" ht="14.4" customHeight="1" x14ac:dyDescent="0.3">
      <c r="A163" s="660" t="s">
        <v>587</v>
      </c>
      <c r="B163" s="661" t="s">
        <v>3480</v>
      </c>
      <c r="C163" s="661" t="s">
        <v>2898</v>
      </c>
      <c r="D163" s="661" t="s">
        <v>2899</v>
      </c>
      <c r="E163" s="661" t="s">
        <v>2900</v>
      </c>
      <c r="F163" s="664"/>
      <c r="G163" s="664"/>
      <c r="H163" s="677">
        <v>0</v>
      </c>
      <c r="I163" s="664">
        <v>1</v>
      </c>
      <c r="J163" s="664">
        <v>526.66999999999985</v>
      </c>
      <c r="K163" s="677">
        <v>1</v>
      </c>
      <c r="L163" s="664">
        <v>1</v>
      </c>
      <c r="M163" s="665">
        <v>526.66999999999985</v>
      </c>
    </row>
    <row r="164" spans="1:13" ht="14.4" customHeight="1" x14ac:dyDescent="0.3">
      <c r="A164" s="660" t="s">
        <v>587</v>
      </c>
      <c r="B164" s="661" t="s">
        <v>3481</v>
      </c>
      <c r="C164" s="661" t="s">
        <v>2916</v>
      </c>
      <c r="D164" s="661" t="s">
        <v>2917</v>
      </c>
      <c r="E164" s="661" t="s">
        <v>2918</v>
      </c>
      <c r="F164" s="664"/>
      <c r="G164" s="664"/>
      <c r="H164" s="677">
        <v>0</v>
      </c>
      <c r="I164" s="664">
        <v>1</v>
      </c>
      <c r="J164" s="664">
        <v>28204</v>
      </c>
      <c r="K164" s="677">
        <v>1</v>
      </c>
      <c r="L164" s="664">
        <v>1</v>
      </c>
      <c r="M164" s="665">
        <v>28204</v>
      </c>
    </row>
    <row r="165" spans="1:13" ht="14.4" customHeight="1" x14ac:dyDescent="0.3">
      <c r="A165" s="660" t="s">
        <v>587</v>
      </c>
      <c r="B165" s="661" t="s">
        <v>3382</v>
      </c>
      <c r="C165" s="661" t="s">
        <v>2765</v>
      </c>
      <c r="D165" s="661" t="s">
        <v>2766</v>
      </c>
      <c r="E165" s="661" t="s">
        <v>1808</v>
      </c>
      <c r="F165" s="664"/>
      <c r="G165" s="664"/>
      <c r="H165" s="677">
        <v>0</v>
      </c>
      <c r="I165" s="664">
        <v>1</v>
      </c>
      <c r="J165" s="664">
        <v>49.039999999999985</v>
      </c>
      <c r="K165" s="677">
        <v>1</v>
      </c>
      <c r="L165" s="664">
        <v>1</v>
      </c>
      <c r="M165" s="665">
        <v>49.039999999999985</v>
      </c>
    </row>
    <row r="166" spans="1:13" ht="14.4" customHeight="1" x14ac:dyDescent="0.3">
      <c r="A166" s="660" t="s">
        <v>587</v>
      </c>
      <c r="B166" s="661" t="s">
        <v>3382</v>
      </c>
      <c r="C166" s="661" t="s">
        <v>1694</v>
      </c>
      <c r="D166" s="661" t="s">
        <v>3383</v>
      </c>
      <c r="E166" s="661" t="s">
        <v>3384</v>
      </c>
      <c r="F166" s="664"/>
      <c r="G166" s="664"/>
      <c r="H166" s="677">
        <v>0</v>
      </c>
      <c r="I166" s="664">
        <v>5</v>
      </c>
      <c r="J166" s="664">
        <v>173.75000000000006</v>
      </c>
      <c r="K166" s="677">
        <v>1</v>
      </c>
      <c r="L166" s="664">
        <v>5</v>
      </c>
      <c r="M166" s="665">
        <v>173.75000000000006</v>
      </c>
    </row>
    <row r="167" spans="1:13" ht="14.4" customHeight="1" x14ac:dyDescent="0.3">
      <c r="A167" s="660" t="s">
        <v>587</v>
      </c>
      <c r="B167" s="661" t="s">
        <v>3382</v>
      </c>
      <c r="C167" s="661" t="s">
        <v>2884</v>
      </c>
      <c r="D167" s="661" t="s">
        <v>3482</v>
      </c>
      <c r="E167" s="661" t="s">
        <v>3483</v>
      </c>
      <c r="F167" s="664"/>
      <c r="G167" s="664"/>
      <c r="H167" s="677">
        <v>0</v>
      </c>
      <c r="I167" s="664">
        <v>57</v>
      </c>
      <c r="J167" s="664">
        <v>3656.414314431137</v>
      </c>
      <c r="K167" s="677">
        <v>1</v>
      </c>
      <c r="L167" s="664">
        <v>57</v>
      </c>
      <c r="M167" s="665">
        <v>3656.414314431137</v>
      </c>
    </row>
    <row r="168" spans="1:13" ht="14.4" customHeight="1" x14ac:dyDescent="0.3">
      <c r="A168" s="660" t="s">
        <v>587</v>
      </c>
      <c r="B168" s="661" t="s">
        <v>3385</v>
      </c>
      <c r="C168" s="661" t="s">
        <v>2907</v>
      </c>
      <c r="D168" s="661" t="s">
        <v>2908</v>
      </c>
      <c r="E168" s="661" t="s">
        <v>2909</v>
      </c>
      <c r="F168" s="664"/>
      <c r="G168" s="664"/>
      <c r="H168" s="677">
        <v>0</v>
      </c>
      <c r="I168" s="664">
        <v>1</v>
      </c>
      <c r="J168" s="664">
        <v>112.09000000000006</v>
      </c>
      <c r="K168" s="677">
        <v>1</v>
      </c>
      <c r="L168" s="664">
        <v>1</v>
      </c>
      <c r="M168" s="665">
        <v>112.09000000000006</v>
      </c>
    </row>
    <row r="169" spans="1:13" ht="14.4" customHeight="1" x14ac:dyDescent="0.3">
      <c r="A169" s="660" t="s">
        <v>587</v>
      </c>
      <c r="B169" s="661" t="s">
        <v>3385</v>
      </c>
      <c r="C169" s="661" t="s">
        <v>1929</v>
      </c>
      <c r="D169" s="661" t="s">
        <v>1930</v>
      </c>
      <c r="E169" s="661" t="s">
        <v>1931</v>
      </c>
      <c r="F169" s="664"/>
      <c r="G169" s="664"/>
      <c r="H169" s="677">
        <v>0</v>
      </c>
      <c r="I169" s="664">
        <v>1</v>
      </c>
      <c r="J169" s="664">
        <v>49.800000000000011</v>
      </c>
      <c r="K169" s="677">
        <v>1</v>
      </c>
      <c r="L169" s="664">
        <v>1</v>
      </c>
      <c r="M169" s="665">
        <v>49.800000000000011</v>
      </c>
    </row>
    <row r="170" spans="1:13" ht="14.4" customHeight="1" x14ac:dyDescent="0.3">
      <c r="A170" s="660" t="s">
        <v>587</v>
      </c>
      <c r="B170" s="661" t="s">
        <v>3385</v>
      </c>
      <c r="C170" s="661" t="s">
        <v>1733</v>
      </c>
      <c r="D170" s="661" t="s">
        <v>1734</v>
      </c>
      <c r="E170" s="661" t="s">
        <v>3386</v>
      </c>
      <c r="F170" s="664"/>
      <c r="G170" s="664"/>
      <c r="H170" s="677">
        <v>0</v>
      </c>
      <c r="I170" s="664">
        <v>2</v>
      </c>
      <c r="J170" s="664">
        <v>118.72000000000001</v>
      </c>
      <c r="K170" s="677">
        <v>1</v>
      </c>
      <c r="L170" s="664">
        <v>2</v>
      </c>
      <c r="M170" s="665">
        <v>118.72000000000001</v>
      </c>
    </row>
    <row r="171" spans="1:13" ht="14.4" customHeight="1" x14ac:dyDescent="0.3">
      <c r="A171" s="660" t="s">
        <v>587</v>
      </c>
      <c r="B171" s="661" t="s">
        <v>3385</v>
      </c>
      <c r="C171" s="661" t="s">
        <v>2845</v>
      </c>
      <c r="D171" s="661" t="s">
        <v>3484</v>
      </c>
      <c r="E171" s="661" t="s">
        <v>3485</v>
      </c>
      <c r="F171" s="664"/>
      <c r="G171" s="664"/>
      <c r="H171" s="677">
        <v>0</v>
      </c>
      <c r="I171" s="664">
        <v>1</v>
      </c>
      <c r="J171" s="664">
        <v>64.48</v>
      </c>
      <c r="K171" s="677">
        <v>1</v>
      </c>
      <c r="L171" s="664">
        <v>1</v>
      </c>
      <c r="M171" s="665">
        <v>64.48</v>
      </c>
    </row>
    <row r="172" spans="1:13" ht="14.4" customHeight="1" x14ac:dyDescent="0.3">
      <c r="A172" s="660" t="s">
        <v>587</v>
      </c>
      <c r="B172" s="661" t="s">
        <v>3387</v>
      </c>
      <c r="C172" s="661" t="s">
        <v>2922</v>
      </c>
      <c r="D172" s="661" t="s">
        <v>2923</v>
      </c>
      <c r="E172" s="661" t="s">
        <v>3486</v>
      </c>
      <c r="F172" s="664">
        <v>1</v>
      </c>
      <c r="G172" s="664">
        <v>176.71999999999994</v>
      </c>
      <c r="H172" s="677">
        <v>1</v>
      </c>
      <c r="I172" s="664"/>
      <c r="J172" s="664"/>
      <c r="K172" s="677">
        <v>0</v>
      </c>
      <c r="L172" s="664">
        <v>1</v>
      </c>
      <c r="M172" s="665">
        <v>176.71999999999994</v>
      </c>
    </row>
    <row r="173" spans="1:13" ht="14.4" customHeight="1" x14ac:dyDescent="0.3">
      <c r="A173" s="660" t="s">
        <v>587</v>
      </c>
      <c r="B173" s="661" t="s">
        <v>3387</v>
      </c>
      <c r="C173" s="661" t="s">
        <v>2040</v>
      </c>
      <c r="D173" s="661" t="s">
        <v>2923</v>
      </c>
      <c r="E173" s="661" t="s">
        <v>3388</v>
      </c>
      <c r="F173" s="664"/>
      <c r="G173" s="664"/>
      <c r="H173" s="677">
        <v>0</v>
      </c>
      <c r="I173" s="664">
        <v>11</v>
      </c>
      <c r="J173" s="664">
        <v>1254.7996874342919</v>
      </c>
      <c r="K173" s="677">
        <v>1</v>
      </c>
      <c r="L173" s="664">
        <v>11</v>
      </c>
      <c r="M173" s="665">
        <v>1254.7996874342919</v>
      </c>
    </row>
    <row r="174" spans="1:13" ht="14.4" customHeight="1" x14ac:dyDescent="0.3">
      <c r="A174" s="660" t="s">
        <v>587</v>
      </c>
      <c r="B174" s="661" t="s">
        <v>3387</v>
      </c>
      <c r="C174" s="661" t="s">
        <v>2044</v>
      </c>
      <c r="D174" s="661" t="s">
        <v>3389</v>
      </c>
      <c r="E174" s="661" t="s">
        <v>3390</v>
      </c>
      <c r="F174" s="664"/>
      <c r="G174" s="664"/>
      <c r="H174" s="677">
        <v>0</v>
      </c>
      <c r="I174" s="664">
        <v>118</v>
      </c>
      <c r="J174" s="664">
        <v>9028.0880069407958</v>
      </c>
      <c r="K174" s="677">
        <v>1</v>
      </c>
      <c r="L174" s="664">
        <v>118</v>
      </c>
      <c r="M174" s="665">
        <v>9028.0880069407958</v>
      </c>
    </row>
    <row r="175" spans="1:13" ht="14.4" customHeight="1" x14ac:dyDescent="0.3">
      <c r="A175" s="660" t="s">
        <v>587</v>
      </c>
      <c r="B175" s="661" t="s">
        <v>3387</v>
      </c>
      <c r="C175" s="661" t="s">
        <v>3015</v>
      </c>
      <c r="D175" s="661" t="s">
        <v>3487</v>
      </c>
      <c r="E175" s="661" t="s">
        <v>3486</v>
      </c>
      <c r="F175" s="664"/>
      <c r="G175" s="664"/>
      <c r="H175" s="677">
        <v>0</v>
      </c>
      <c r="I175" s="664">
        <v>3</v>
      </c>
      <c r="J175" s="664">
        <v>327.66999999999996</v>
      </c>
      <c r="K175" s="677">
        <v>1</v>
      </c>
      <c r="L175" s="664">
        <v>3</v>
      </c>
      <c r="M175" s="665">
        <v>327.66999999999996</v>
      </c>
    </row>
    <row r="176" spans="1:13" ht="14.4" customHeight="1" x14ac:dyDescent="0.3">
      <c r="A176" s="660" t="s">
        <v>587</v>
      </c>
      <c r="B176" s="661" t="s">
        <v>3488</v>
      </c>
      <c r="C176" s="661" t="s">
        <v>3026</v>
      </c>
      <c r="D176" s="661" t="s">
        <v>3027</v>
      </c>
      <c r="E176" s="661" t="s">
        <v>3028</v>
      </c>
      <c r="F176" s="664"/>
      <c r="G176" s="664"/>
      <c r="H176" s="677">
        <v>0</v>
      </c>
      <c r="I176" s="664">
        <v>5</v>
      </c>
      <c r="J176" s="664">
        <v>2310</v>
      </c>
      <c r="K176" s="677">
        <v>1</v>
      </c>
      <c r="L176" s="664">
        <v>5</v>
      </c>
      <c r="M176" s="665">
        <v>2310</v>
      </c>
    </row>
    <row r="177" spans="1:13" ht="14.4" customHeight="1" x14ac:dyDescent="0.3">
      <c r="A177" s="660" t="s">
        <v>587</v>
      </c>
      <c r="B177" s="661" t="s">
        <v>3489</v>
      </c>
      <c r="C177" s="661" t="s">
        <v>3019</v>
      </c>
      <c r="D177" s="661" t="s">
        <v>3020</v>
      </c>
      <c r="E177" s="661" t="s">
        <v>1272</v>
      </c>
      <c r="F177" s="664"/>
      <c r="G177" s="664"/>
      <c r="H177" s="677">
        <v>0</v>
      </c>
      <c r="I177" s="664">
        <v>20</v>
      </c>
      <c r="J177" s="664">
        <v>3081.08</v>
      </c>
      <c r="K177" s="677">
        <v>1</v>
      </c>
      <c r="L177" s="664">
        <v>20</v>
      </c>
      <c r="M177" s="665">
        <v>3081.08</v>
      </c>
    </row>
    <row r="178" spans="1:13" ht="14.4" customHeight="1" x14ac:dyDescent="0.3">
      <c r="A178" s="660" t="s">
        <v>587</v>
      </c>
      <c r="B178" s="661" t="s">
        <v>3490</v>
      </c>
      <c r="C178" s="661" t="s">
        <v>3029</v>
      </c>
      <c r="D178" s="661" t="s">
        <v>3030</v>
      </c>
      <c r="E178" s="661" t="s">
        <v>3031</v>
      </c>
      <c r="F178" s="664"/>
      <c r="G178" s="664"/>
      <c r="H178" s="677">
        <v>0</v>
      </c>
      <c r="I178" s="664">
        <v>20</v>
      </c>
      <c r="J178" s="664">
        <v>4993.8</v>
      </c>
      <c r="K178" s="677">
        <v>1</v>
      </c>
      <c r="L178" s="664">
        <v>20</v>
      </c>
      <c r="M178" s="665">
        <v>4993.8</v>
      </c>
    </row>
    <row r="179" spans="1:13" ht="14.4" customHeight="1" x14ac:dyDescent="0.3">
      <c r="A179" s="660" t="s">
        <v>587</v>
      </c>
      <c r="B179" s="661" t="s">
        <v>3490</v>
      </c>
      <c r="C179" s="661" t="s">
        <v>2976</v>
      </c>
      <c r="D179" s="661" t="s">
        <v>2977</v>
      </c>
      <c r="E179" s="661" t="s">
        <v>2978</v>
      </c>
      <c r="F179" s="664">
        <v>2</v>
      </c>
      <c r="G179" s="664">
        <v>310.69999999999993</v>
      </c>
      <c r="H179" s="677">
        <v>1</v>
      </c>
      <c r="I179" s="664"/>
      <c r="J179" s="664"/>
      <c r="K179" s="677">
        <v>0</v>
      </c>
      <c r="L179" s="664">
        <v>2</v>
      </c>
      <c r="M179" s="665">
        <v>310.69999999999993</v>
      </c>
    </row>
    <row r="180" spans="1:13" ht="14.4" customHeight="1" x14ac:dyDescent="0.3">
      <c r="A180" s="660" t="s">
        <v>587</v>
      </c>
      <c r="B180" s="661" t="s">
        <v>3491</v>
      </c>
      <c r="C180" s="661" t="s">
        <v>2973</v>
      </c>
      <c r="D180" s="661" t="s">
        <v>2974</v>
      </c>
      <c r="E180" s="661" t="s">
        <v>2975</v>
      </c>
      <c r="F180" s="664">
        <v>2</v>
      </c>
      <c r="G180" s="664">
        <v>426.92</v>
      </c>
      <c r="H180" s="677">
        <v>1</v>
      </c>
      <c r="I180" s="664"/>
      <c r="J180" s="664"/>
      <c r="K180" s="677">
        <v>0</v>
      </c>
      <c r="L180" s="664">
        <v>2</v>
      </c>
      <c r="M180" s="665">
        <v>426.92</v>
      </c>
    </row>
    <row r="181" spans="1:13" ht="14.4" customHeight="1" x14ac:dyDescent="0.3">
      <c r="A181" s="660" t="s">
        <v>587</v>
      </c>
      <c r="B181" s="661" t="s">
        <v>3492</v>
      </c>
      <c r="C181" s="661" t="s">
        <v>3033</v>
      </c>
      <c r="D181" s="661" t="s">
        <v>3493</v>
      </c>
      <c r="E181" s="661" t="s">
        <v>3494</v>
      </c>
      <c r="F181" s="664"/>
      <c r="G181" s="664"/>
      <c r="H181" s="677">
        <v>0</v>
      </c>
      <c r="I181" s="664">
        <v>3</v>
      </c>
      <c r="J181" s="664">
        <v>792</v>
      </c>
      <c r="K181" s="677">
        <v>1</v>
      </c>
      <c r="L181" s="664">
        <v>3</v>
      </c>
      <c r="M181" s="665">
        <v>792</v>
      </c>
    </row>
    <row r="182" spans="1:13" ht="14.4" customHeight="1" x14ac:dyDescent="0.3">
      <c r="A182" s="660" t="s">
        <v>587</v>
      </c>
      <c r="B182" s="661" t="s">
        <v>3393</v>
      </c>
      <c r="C182" s="661" t="s">
        <v>2969</v>
      </c>
      <c r="D182" s="661" t="s">
        <v>3495</v>
      </c>
      <c r="E182" s="661" t="s">
        <v>2971</v>
      </c>
      <c r="F182" s="664">
        <v>0.5</v>
      </c>
      <c r="G182" s="664">
        <v>337.15549999999996</v>
      </c>
      <c r="H182" s="677">
        <v>1</v>
      </c>
      <c r="I182" s="664"/>
      <c r="J182" s="664"/>
      <c r="K182" s="677">
        <v>0</v>
      </c>
      <c r="L182" s="664">
        <v>0.5</v>
      </c>
      <c r="M182" s="665">
        <v>337.15549999999996</v>
      </c>
    </row>
    <row r="183" spans="1:13" ht="14.4" customHeight="1" x14ac:dyDescent="0.3">
      <c r="A183" s="660" t="s">
        <v>587</v>
      </c>
      <c r="B183" s="661" t="s">
        <v>3398</v>
      </c>
      <c r="C183" s="661" t="s">
        <v>2048</v>
      </c>
      <c r="D183" s="661" t="s">
        <v>2049</v>
      </c>
      <c r="E183" s="661" t="s">
        <v>3399</v>
      </c>
      <c r="F183" s="664"/>
      <c r="G183" s="664"/>
      <c r="H183" s="677">
        <v>0</v>
      </c>
      <c r="I183" s="664">
        <v>20</v>
      </c>
      <c r="J183" s="664">
        <v>825.43000000000006</v>
      </c>
      <c r="K183" s="677">
        <v>1</v>
      </c>
      <c r="L183" s="664">
        <v>20</v>
      </c>
      <c r="M183" s="665">
        <v>825.43000000000006</v>
      </c>
    </row>
    <row r="184" spans="1:13" ht="14.4" customHeight="1" x14ac:dyDescent="0.3">
      <c r="A184" s="660" t="s">
        <v>587</v>
      </c>
      <c r="B184" s="661" t="s">
        <v>3496</v>
      </c>
      <c r="C184" s="661" t="s">
        <v>3023</v>
      </c>
      <c r="D184" s="661" t="s">
        <v>3024</v>
      </c>
      <c r="E184" s="661" t="s">
        <v>3025</v>
      </c>
      <c r="F184" s="664"/>
      <c r="G184" s="664"/>
      <c r="H184" s="677">
        <v>0</v>
      </c>
      <c r="I184" s="664">
        <v>1</v>
      </c>
      <c r="J184" s="664">
        <v>370.47999999999996</v>
      </c>
      <c r="K184" s="677">
        <v>1</v>
      </c>
      <c r="L184" s="664">
        <v>1</v>
      </c>
      <c r="M184" s="665">
        <v>370.47999999999996</v>
      </c>
    </row>
    <row r="185" spans="1:13" ht="14.4" customHeight="1" x14ac:dyDescent="0.3">
      <c r="A185" s="660" t="s">
        <v>587</v>
      </c>
      <c r="B185" s="661" t="s">
        <v>3401</v>
      </c>
      <c r="C185" s="661" t="s">
        <v>2052</v>
      </c>
      <c r="D185" s="661" t="s">
        <v>3404</v>
      </c>
      <c r="E185" s="661" t="s">
        <v>3405</v>
      </c>
      <c r="F185" s="664"/>
      <c r="G185" s="664"/>
      <c r="H185" s="677">
        <v>0</v>
      </c>
      <c r="I185" s="664">
        <v>42</v>
      </c>
      <c r="J185" s="664">
        <v>1213.3646816149239</v>
      </c>
      <c r="K185" s="677">
        <v>1</v>
      </c>
      <c r="L185" s="664">
        <v>42</v>
      </c>
      <c r="M185" s="665">
        <v>1213.3646816149239</v>
      </c>
    </row>
    <row r="186" spans="1:13" ht="14.4" customHeight="1" x14ac:dyDescent="0.3">
      <c r="A186" s="660" t="s">
        <v>587</v>
      </c>
      <c r="B186" s="661" t="s">
        <v>3406</v>
      </c>
      <c r="C186" s="661" t="s">
        <v>2080</v>
      </c>
      <c r="D186" s="661" t="s">
        <v>2081</v>
      </c>
      <c r="E186" s="661" t="s">
        <v>2082</v>
      </c>
      <c r="F186" s="664">
        <v>1</v>
      </c>
      <c r="G186" s="664">
        <v>159.5</v>
      </c>
      <c r="H186" s="677">
        <v>1</v>
      </c>
      <c r="I186" s="664"/>
      <c r="J186" s="664"/>
      <c r="K186" s="677">
        <v>0</v>
      </c>
      <c r="L186" s="664">
        <v>1</v>
      </c>
      <c r="M186" s="665">
        <v>159.5</v>
      </c>
    </row>
    <row r="187" spans="1:13" ht="14.4" customHeight="1" x14ac:dyDescent="0.3">
      <c r="A187" s="660" t="s">
        <v>587</v>
      </c>
      <c r="B187" s="661" t="s">
        <v>3406</v>
      </c>
      <c r="C187" s="661" t="s">
        <v>2070</v>
      </c>
      <c r="D187" s="661" t="s">
        <v>3407</v>
      </c>
      <c r="E187" s="661" t="s">
        <v>3399</v>
      </c>
      <c r="F187" s="664">
        <v>5</v>
      </c>
      <c r="G187" s="664">
        <v>151.10000000000002</v>
      </c>
      <c r="H187" s="677">
        <v>1</v>
      </c>
      <c r="I187" s="664"/>
      <c r="J187" s="664"/>
      <c r="K187" s="677">
        <v>0</v>
      </c>
      <c r="L187" s="664">
        <v>5</v>
      </c>
      <c r="M187" s="665">
        <v>151.10000000000002</v>
      </c>
    </row>
    <row r="188" spans="1:13" ht="14.4" customHeight="1" x14ac:dyDescent="0.3">
      <c r="A188" s="660" t="s">
        <v>587</v>
      </c>
      <c r="B188" s="661" t="s">
        <v>3408</v>
      </c>
      <c r="C188" s="661" t="s">
        <v>1910</v>
      </c>
      <c r="D188" s="661" t="s">
        <v>1911</v>
      </c>
      <c r="E188" s="661" t="s">
        <v>1912</v>
      </c>
      <c r="F188" s="664"/>
      <c r="G188" s="664"/>
      <c r="H188" s="677">
        <v>0</v>
      </c>
      <c r="I188" s="664">
        <v>2.2031460000000003</v>
      </c>
      <c r="J188" s="664">
        <v>5806.7608269076509</v>
      </c>
      <c r="K188" s="677">
        <v>1</v>
      </c>
      <c r="L188" s="664">
        <v>2.2031460000000003</v>
      </c>
      <c r="M188" s="665">
        <v>5806.7608269076509</v>
      </c>
    </row>
    <row r="189" spans="1:13" ht="14.4" customHeight="1" x14ac:dyDescent="0.3">
      <c r="A189" s="660" t="s">
        <v>587</v>
      </c>
      <c r="B189" s="661" t="s">
        <v>3409</v>
      </c>
      <c r="C189" s="661" t="s">
        <v>609</v>
      </c>
      <c r="D189" s="661" t="s">
        <v>604</v>
      </c>
      <c r="E189" s="661" t="s">
        <v>610</v>
      </c>
      <c r="F189" s="664">
        <v>15.762</v>
      </c>
      <c r="G189" s="664">
        <v>2280.9768137817664</v>
      </c>
      <c r="H189" s="677">
        <v>1</v>
      </c>
      <c r="I189" s="664"/>
      <c r="J189" s="664"/>
      <c r="K189" s="677">
        <v>0</v>
      </c>
      <c r="L189" s="664">
        <v>15.762</v>
      </c>
      <c r="M189" s="665">
        <v>2280.9768137817664</v>
      </c>
    </row>
    <row r="190" spans="1:13" ht="14.4" customHeight="1" x14ac:dyDescent="0.3">
      <c r="A190" s="660" t="s">
        <v>587</v>
      </c>
      <c r="B190" s="661" t="s">
        <v>3409</v>
      </c>
      <c r="C190" s="661" t="s">
        <v>603</v>
      </c>
      <c r="D190" s="661" t="s">
        <v>604</v>
      </c>
      <c r="E190" s="661" t="s">
        <v>605</v>
      </c>
      <c r="F190" s="664">
        <v>17.2781862</v>
      </c>
      <c r="G190" s="664">
        <v>7411.2256290666974</v>
      </c>
      <c r="H190" s="677">
        <v>1</v>
      </c>
      <c r="I190" s="664"/>
      <c r="J190" s="664"/>
      <c r="K190" s="677">
        <v>0</v>
      </c>
      <c r="L190" s="664">
        <v>17.2781862</v>
      </c>
      <c r="M190" s="665">
        <v>7411.2256290666974</v>
      </c>
    </row>
    <row r="191" spans="1:13" ht="14.4" customHeight="1" x14ac:dyDescent="0.3">
      <c r="A191" s="660" t="s">
        <v>587</v>
      </c>
      <c r="B191" s="661" t="s">
        <v>3410</v>
      </c>
      <c r="C191" s="661" t="s">
        <v>1893</v>
      </c>
      <c r="D191" s="661" t="s">
        <v>3411</v>
      </c>
      <c r="E191" s="661" t="s">
        <v>1895</v>
      </c>
      <c r="F191" s="664"/>
      <c r="G191" s="664"/>
      <c r="H191" s="677">
        <v>0</v>
      </c>
      <c r="I191" s="664">
        <v>44.645000000000003</v>
      </c>
      <c r="J191" s="664">
        <v>15376.692338131179</v>
      </c>
      <c r="K191" s="677">
        <v>1</v>
      </c>
      <c r="L191" s="664">
        <v>44.645000000000003</v>
      </c>
      <c r="M191" s="665">
        <v>15376.692338131179</v>
      </c>
    </row>
    <row r="192" spans="1:13" ht="14.4" customHeight="1" x14ac:dyDescent="0.3">
      <c r="A192" s="660" t="s">
        <v>587</v>
      </c>
      <c r="B192" s="661" t="s">
        <v>3410</v>
      </c>
      <c r="C192" s="661" t="s">
        <v>1914</v>
      </c>
      <c r="D192" s="661" t="s">
        <v>3411</v>
      </c>
      <c r="E192" s="661" t="s">
        <v>1916</v>
      </c>
      <c r="F192" s="664"/>
      <c r="G192" s="664"/>
      <c r="H192" s="677">
        <v>0</v>
      </c>
      <c r="I192" s="664">
        <v>15.684999999999999</v>
      </c>
      <c r="J192" s="664">
        <v>7390.2175925849915</v>
      </c>
      <c r="K192" s="677">
        <v>1</v>
      </c>
      <c r="L192" s="664">
        <v>15.684999999999999</v>
      </c>
      <c r="M192" s="665">
        <v>7390.2175925849915</v>
      </c>
    </row>
    <row r="193" spans="1:13" ht="14.4" customHeight="1" x14ac:dyDescent="0.3">
      <c r="A193" s="660" t="s">
        <v>587</v>
      </c>
      <c r="B193" s="661" t="s">
        <v>3410</v>
      </c>
      <c r="C193" s="661" t="s">
        <v>1918</v>
      </c>
      <c r="D193" s="661" t="s">
        <v>3411</v>
      </c>
      <c r="E193" s="661" t="s">
        <v>1920</v>
      </c>
      <c r="F193" s="664"/>
      <c r="G193" s="664"/>
      <c r="H193" s="677">
        <v>0</v>
      </c>
      <c r="I193" s="664">
        <v>64.292000000000002</v>
      </c>
      <c r="J193" s="664">
        <v>71462.435811992647</v>
      </c>
      <c r="K193" s="677">
        <v>1</v>
      </c>
      <c r="L193" s="664">
        <v>64.292000000000002</v>
      </c>
      <c r="M193" s="665">
        <v>71462.435811992647</v>
      </c>
    </row>
    <row r="194" spans="1:13" ht="14.4" customHeight="1" x14ac:dyDescent="0.3">
      <c r="A194" s="660" t="s">
        <v>587</v>
      </c>
      <c r="B194" s="661" t="s">
        <v>3412</v>
      </c>
      <c r="C194" s="661" t="s">
        <v>1926</v>
      </c>
      <c r="D194" s="661" t="s">
        <v>1927</v>
      </c>
      <c r="E194" s="661" t="s">
        <v>3413</v>
      </c>
      <c r="F194" s="664"/>
      <c r="G194" s="664"/>
      <c r="H194" s="677">
        <v>0</v>
      </c>
      <c r="I194" s="664">
        <v>1</v>
      </c>
      <c r="J194" s="664">
        <v>426.11922471244441</v>
      </c>
      <c r="K194" s="677">
        <v>1</v>
      </c>
      <c r="L194" s="664">
        <v>1</v>
      </c>
      <c r="M194" s="665">
        <v>426.11922471244441</v>
      </c>
    </row>
    <row r="195" spans="1:13" ht="14.4" customHeight="1" x14ac:dyDescent="0.3">
      <c r="A195" s="660" t="s">
        <v>587</v>
      </c>
      <c r="B195" s="661" t="s">
        <v>3414</v>
      </c>
      <c r="C195" s="661" t="s">
        <v>1810</v>
      </c>
      <c r="D195" s="661" t="s">
        <v>1699</v>
      </c>
      <c r="E195" s="661" t="s">
        <v>3415</v>
      </c>
      <c r="F195" s="664"/>
      <c r="G195" s="664"/>
      <c r="H195" s="677">
        <v>0</v>
      </c>
      <c r="I195" s="664">
        <v>1</v>
      </c>
      <c r="J195" s="664">
        <v>61.409829208514545</v>
      </c>
      <c r="K195" s="677">
        <v>1</v>
      </c>
      <c r="L195" s="664">
        <v>1</v>
      </c>
      <c r="M195" s="665">
        <v>61.409829208514545</v>
      </c>
    </row>
    <row r="196" spans="1:13" ht="14.4" customHeight="1" x14ac:dyDescent="0.3">
      <c r="A196" s="660" t="s">
        <v>587</v>
      </c>
      <c r="B196" s="661" t="s">
        <v>3414</v>
      </c>
      <c r="C196" s="661" t="s">
        <v>1698</v>
      </c>
      <c r="D196" s="661" t="s">
        <v>1699</v>
      </c>
      <c r="E196" s="661" t="s">
        <v>3416</v>
      </c>
      <c r="F196" s="664"/>
      <c r="G196" s="664"/>
      <c r="H196" s="677">
        <v>0</v>
      </c>
      <c r="I196" s="664">
        <v>25</v>
      </c>
      <c r="J196" s="664">
        <v>2627.5444718883491</v>
      </c>
      <c r="K196" s="677">
        <v>1</v>
      </c>
      <c r="L196" s="664">
        <v>25</v>
      </c>
      <c r="M196" s="665">
        <v>2627.5444718883491</v>
      </c>
    </row>
    <row r="197" spans="1:13" ht="14.4" customHeight="1" x14ac:dyDescent="0.3">
      <c r="A197" s="660" t="s">
        <v>587</v>
      </c>
      <c r="B197" s="661" t="s">
        <v>3417</v>
      </c>
      <c r="C197" s="661" t="s">
        <v>1859</v>
      </c>
      <c r="D197" s="661" t="s">
        <v>1860</v>
      </c>
      <c r="E197" s="661" t="s">
        <v>3418</v>
      </c>
      <c r="F197" s="664"/>
      <c r="G197" s="664"/>
      <c r="H197" s="677">
        <v>0</v>
      </c>
      <c r="I197" s="664">
        <v>12</v>
      </c>
      <c r="J197" s="664">
        <v>344.75945773034226</v>
      </c>
      <c r="K197" s="677">
        <v>1</v>
      </c>
      <c r="L197" s="664">
        <v>12</v>
      </c>
      <c r="M197" s="665">
        <v>344.75945773034226</v>
      </c>
    </row>
    <row r="198" spans="1:13" ht="14.4" customHeight="1" x14ac:dyDescent="0.3">
      <c r="A198" s="660" t="s">
        <v>587</v>
      </c>
      <c r="B198" s="661" t="s">
        <v>3417</v>
      </c>
      <c r="C198" s="661" t="s">
        <v>1717</v>
      </c>
      <c r="D198" s="661" t="s">
        <v>1718</v>
      </c>
      <c r="E198" s="661" t="s">
        <v>1719</v>
      </c>
      <c r="F198" s="664"/>
      <c r="G198" s="664"/>
      <c r="H198" s="677">
        <v>0</v>
      </c>
      <c r="I198" s="664">
        <v>2</v>
      </c>
      <c r="J198" s="664">
        <v>77.040000000000006</v>
      </c>
      <c r="K198" s="677">
        <v>1</v>
      </c>
      <c r="L198" s="664">
        <v>2</v>
      </c>
      <c r="M198" s="665">
        <v>77.040000000000006</v>
      </c>
    </row>
    <row r="199" spans="1:13" ht="14.4" customHeight="1" x14ac:dyDescent="0.3">
      <c r="A199" s="660" t="s">
        <v>587</v>
      </c>
      <c r="B199" s="661" t="s">
        <v>3417</v>
      </c>
      <c r="C199" s="661" t="s">
        <v>1721</v>
      </c>
      <c r="D199" s="661" t="s">
        <v>1722</v>
      </c>
      <c r="E199" s="661" t="s">
        <v>1723</v>
      </c>
      <c r="F199" s="664"/>
      <c r="G199" s="664"/>
      <c r="H199" s="677">
        <v>0</v>
      </c>
      <c r="I199" s="664">
        <v>8</v>
      </c>
      <c r="J199" s="664">
        <v>470.13931932237523</v>
      </c>
      <c r="K199" s="677">
        <v>1</v>
      </c>
      <c r="L199" s="664">
        <v>8</v>
      </c>
      <c r="M199" s="665">
        <v>470.13931932237523</v>
      </c>
    </row>
    <row r="200" spans="1:13" ht="14.4" customHeight="1" x14ac:dyDescent="0.3">
      <c r="A200" s="660" t="s">
        <v>587</v>
      </c>
      <c r="B200" s="661" t="s">
        <v>3417</v>
      </c>
      <c r="C200" s="661" t="s">
        <v>1725</v>
      </c>
      <c r="D200" s="661" t="s">
        <v>1726</v>
      </c>
      <c r="E200" s="661" t="s">
        <v>1727</v>
      </c>
      <c r="F200" s="664"/>
      <c r="G200" s="664"/>
      <c r="H200" s="677">
        <v>0</v>
      </c>
      <c r="I200" s="664">
        <v>2</v>
      </c>
      <c r="J200" s="664">
        <v>112.53000000000002</v>
      </c>
      <c r="K200" s="677">
        <v>1</v>
      </c>
      <c r="L200" s="664">
        <v>2</v>
      </c>
      <c r="M200" s="665">
        <v>112.53000000000002</v>
      </c>
    </row>
    <row r="201" spans="1:13" ht="14.4" customHeight="1" x14ac:dyDescent="0.3">
      <c r="A201" s="660" t="s">
        <v>587</v>
      </c>
      <c r="B201" s="661" t="s">
        <v>3417</v>
      </c>
      <c r="C201" s="661" t="s">
        <v>2769</v>
      </c>
      <c r="D201" s="661" t="s">
        <v>2770</v>
      </c>
      <c r="E201" s="661" t="s">
        <v>3497</v>
      </c>
      <c r="F201" s="664"/>
      <c r="G201" s="664"/>
      <c r="H201" s="677">
        <v>0</v>
      </c>
      <c r="I201" s="664">
        <v>3</v>
      </c>
      <c r="J201" s="664">
        <v>353.25032643316251</v>
      </c>
      <c r="K201" s="677">
        <v>1</v>
      </c>
      <c r="L201" s="664">
        <v>3</v>
      </c>
      <c r="M201" s="665">
        <v>353.25032643316251</v>
      </c>
    </row>
    <row r="202" spans="1:13" ht="14.4" customHeight="1" x14ac:dyDescent="0.3">
      <c r="A202" s="660" t="s">
        <v>587</v>
      </c>
      <c r="B202" s="661" t="s">
        <v>3417</v>
      </c>
      <c r="C202" s="661" t="s">
        <v>2100</v>
      </c>
      <c r="D202" s="661" t="s">
        <v>3498</v>
      </c>
      <c r="E202" s="661" t="s">
        <v>3418</v>
      </c>
      <c r="F202" s="664">
        <v>1</v>
      </c>
      <c r="G202" s="664">
        <v>71.680000000000007</v>
      </c>
      <c r="H202" s="677">
        <v>1</v>
      </c>
      <c r="I202" s="664"/>
      <c r="J202" s="664"/>
      <c r="K202" s="677">
        <v>0</v>
      </c>
      <c r="L202" s="664">
        <v>1</v>
      </c>
      <c r="M202" s="665">
        <v>71.680000000000007</v>
      </c>
    </row>
    <row r="203" spans="1:13" ht="14.4" customHeight="1" x14ac:dyDescent="0.3">
      <c r="A203" s="660" t="s">
        <v>587</v>
      </c>
      <c r="B203" s="661" t="s">
        <v>3417</v>
      </c>
      <c r="C203" s="661" t="s">
        <v>1756</v>
      </c>
      <c r="D203" s="661" t="s">
        <v>1757</v>
      </c>
      <c r="E203" s="661" t="s">
        <v>1589</v>
      </c>
      <c r="F203" s="664"/>
      <c r="G203" s="664"/>
      <c r="H203" s="677">
        <v>0</v>
      </c>
      <c r="I203" s="664">
        <v>5</v>
      </c>
      <c r="J203" s="664">
        <v>467.67988800071947</v>
      </c>
      <c r="K203" s="677">
        <v>1</v>
      </c>
      <c r="L203" s="664">
        <v>5</v>
      </c>
      <c r="M203" s="665">
        <v>467.67988800071947</v>
      </c>
    </row>
    <row r="204" spans="1:13" ht="14.4" customHeight="1" x14ac:dyDescent="0.3">
      <c r="A204" s="660" t="s">
        <v>587</v>
      </c>
      <c r="B204" s="661" t="s">
        <v>3417</v>
      </c>
      <c r="C204" s="661" t="s">
        <v>1760</v>
      </c>
      <c r="D204" s="661" t="s">
        <v>1757</v>
      </c>
      <c r="E204" s="661" t="s">
        <v>3420</v>
      </c>
      <c r="F204" s="664"/>
      <c r="G204" s="664"/>
      <c r="H204" s="677">
        <v>0</v>
      </c>
      <c r="I204" s="664">
        <v>2</v>
      </c>
      <c r="J204" s="664">
        <v>234.79999999999993</v>
      </c>
      <c r="K204" s="677">
        <v>1</v>
      </c>
      <c r="L204" s="664">
        <v>2</v>
      </c>
      <c r="M204" s="665">
        <v>234.79999999999993</v>
      </c>
    </row>
    <row r="205" spans="1:13" ht="14.4" customHeight="1" x14ac:dyDescent="0.3">
      <c r="A205" s="660" t="s">
        <v>587</v>
      </c>
      <c r="B205" s="661" t="s">
        <v>3499</v>
      </c>
      <c r="C205" s="661" t="s">
        <v>2880</v>
      </c>
      <c r="D205" s="661" t="s">
        <v>2881</v>
      </c>
      <c r="E205" s="661" t="s">
        <v>2882</v>
      </c>
      <c r="F205" s="664"/>
      <c r="G205" s="664"/>
      <c r="H205" s="677">
        <v>0</v>
      </c>
      <c r="I205" s="664">
        <v>1</v>
      </c>
      <c r="J205" s="664">
        <v>182.54999999999995</v>
      </c>
      <c r="K205" s="677">
        <v>1</v>
      </c>
      <c r="L205" s="664">
        <v>1</v>
      </c>
      <c r="M205" s="665">
        <v>182.54999999999995</v>
      </c>
    </row>
    <row r="206" spans="1:13" ht="14.4" customHeight="1" x14ac:dyDescent="0.3">
      <c r="A206" s="660" t="s">
        <v>587</v>
      </c>
      <c r="B206" s="661" t="s">
        <v>3425</v>
      </c>
      <c r="C206" s="661" t="s">
        <v>2887</v>
      </c>
      <c r="D206" s="661" t="s">
        <v>3500</v>
      </c>
      <c r="E206" s="661" t="s">
        <v>3501</v>
      </c>
      <c r="F206" s="664"/>
      <c r="G206" s="664"/>
      <c r="H206" s="677">
        <v>0</v>
      </c>
      <c r="I206" s="664">
        <v>12</v>
      </c>
      <c r="J206" s="664">
        <v>967.59762407851701</v>
      </c>
      <c r="K206" s="677">
        <v>1</v>
      </c>
      <c r="L206" s="664">
        <v>12</v>
      </c>
      <c r="M206" s="665">
        <v>967.59762407851701</v>
      </c>
    </row>
    <row r="207" spans="1:13" ht="14.4" customHeight="1" x14ac:dyDescent="0.3">
      <c r="A207" s="660" t="s">
        <v>587</v>
      </c>
      <c r="B207" s="661" t="s">
        <v>3425</v>
      </c>
      <c r="C207" s="661" t="s">
        <v>1772</v>
      </c>
      <c r="D207" s="661" t="s">
        <v>3427</v>
      </c>
      <c r="E207" s="661" t="s">
        <v>3428</v>
      </c>
      <c r="F207" s="664"/>
      <c r="G207" s="664"/>
      <c r="H207" s="677">
        <v>0</v>
      </c>
      <c r="I207" s="664">
        <v>6</v>
      </c>
      <c r="J207" s="664">
        <v>1950.8342289185782</v>
      </c>
      <c r="K207" s="677">
        <v>1</v>
      </c>
      <c r="L207" s="664">
        <v>6</v>
      </c>
      <c r="M207" s="665">
        <v>1950.8342289185782</v>
      </c>
    </row>
    <row r="208" spans="1:13" ht="14.4" customHeight="1" x14ac:dyDescent="0.3">
      <c r="A208" s="660" t="s">
        <v>587</v>
      </c>
      <c r="B208" s="661" t="s">
        <v>3425</v>
      </c>
      <c r="C208" s="661" t="s">
        <v>1901</v>
      </c>
      <c r="D208" s="661" t="s">
        <v>3429</v>
      </c>
      <c r="E208" s="661" t="s">
        <v>3430</v>
      </c>
      <c r="F208" s="664"/>
      <c r="G208" s="664"/>
      <c r="H208" s="677">
        <v>0</v>
      </c>
      <c r="I208" s="664">
        <v>1</v>
      </c>
      <c r="J208" s="664">
        <v>366.59</v>
      </c>
      <c r="K208" s="677">
        <v>1</v>
      </c>
      <c r="L208" s="664">
        <v>1</v>
      </c>
      <c r="M208" s="665">
        <v>366.59</v>
      </c>
    </row>
    <row r="209" spans="1:13" ht="14.4" customHeight="1" x14ac:dyDescent="0.3">
      <c r="A209" s="660" t="s">
        <v>587</v>
      </c>
      <c r="B209" s="661" t="s">
        <v>3431</v>
      </c>
      <c r="C209" s="661" t="s">
        <v>2873</v>
      </c>
      <c r="D209" s="661" t="s">
        <v>1818</v>
      </c>
      <c r="E209" s="661" t="s">
        <v>3502</v>
      </c>
      <c r="F209" s="664"/>
      <c r="G209" s="664"/>
      <c r="H209" s="677">
        <v>0</v>
      </c>
      <c r="I209" s="664">
        <v>1</v>
      </c>
      <c r="J209" s="664">
        <v>915.11</v>
      </c>
      <c r="K209" s="677">
        <v>1</v>
      </c>
      <c r="L209" s="664">
        <v>1</v>
      </c>
      <c r="M209" s="665">
        <v>915.11</v>
      </c>
    </row>
    <row r="210" spans="1:13" ht="14.4" customHeight="1" x14ac:dyDescent="0.3">
      <c r="A210" s="660" t="s">
        <v>587</v>
      </c>
      <c r="B210" s="661" t="s">
        <v>3503</v>
      </c>
      <c r="C210" s="661" t="s">
        <v>2103</v>
      </c>
      <c r="D210" s="661" t="s">
        <v>2104</v>
      </c>
      <c r="E210" s="661" t="s">
        <v>2105</v>
      </c>
      <c r="F210" s="664">
        <v>1</v>
      </c>
      <c r="G210" s="664">
        <v>299.43</v>
      </c>
      <c r="H210" s="677">
        <v>1</v>
      </c>
      <c r="I210" s="664"/>
      <c r="J210" s="664"/>
      <c r="K210" s="677">
        <v>0</v>
      </c>
      <c r="L210" s="664">
        <v>1</v>
      </c>
      <c r="M210" s="665">
        <v>299.43</v>
      </c>
    </row>
    <row r="211" spans="1:13" ht="14.4" customHeight="1" x14ac:dyDescent="0.3">
      <c r="A211" s="660" t="s">
        <v>587</v>
      </c>
      <c r="B211" s="661" t="s">
        <v>3433</v>
      </c>
      <c r="C211" s="661" t="s">
        <v>2849</v>
      </c>
      <c r="D211" s="661" t="s">
        <v>3504</v>
      </c>
      <c r="E211" s="661" t="s">
        <v>3505</v>
      </c>
      <c r="F211" s="664"/>
      <c r="G211" s="664"/>
      <c r="H211" s="677">
        <v>0</v>
      </c>
      <c r="I211" s="664">
        <v>3</v>
      </c>
      <c r="J211" s="664">
        <v>272.52000000000004</v>
      </c>
      <c r="K211" s="677">
        <v>1</v>
      </c>
      <c r="L211" s="664">
        <v>3</v>
      </c>
      <c r="M211" s="665">
        <v>272.52000000000004</v>
      </c>
    </row>
    <row r="212" spans="1:13" ht="14.4" customHeight="1" x14ac:dyDescent="0.3">
      <c r="A212" s="660" t="s">
        <v>587</v>
      </c>
      <c r="B212" s="661" t="s">
        <v>3433</v>
      </c>
      <c r="C212" s="661" t="s">
        <v>1778</v>
      </c>
      <c r="D212" s="661" t="s">
        <v>3434</v>
      </c>
      <c r="E212" s="661" t="s">
        <v>3435</v>
      </c>
      <c r="F212" s="664"/>
      <c r="G212" s="664"/>
      <c r="H212" s="677">
        <v>0</v>
      </c>
      <c r="I212" s="664">
        <v>27</v>
      </c>
      <c r="J212" s="664">
        <v>1268.0475024519938</v>
      </c>
      <c r="K212" s="677">
        <v>1</v>
      </c>
      <c r="L212" s="664">
        <v>27</v>
      </c>
      <c r="M212" s="665">
        <v>1268.0475024519938</v>
      </c>
    </row>
    <row r="213" spans="1:13" ht="14.4" customHeight="1" x14ac:dyDescent="0.3">
      <c r="A213" s="660" t="s">
        <v>587</v>
      </c>
      <c r="B213" s="661" t="s">
        <v>3433</v>
      </c>
      <c r="C213" s="661" t="s">
        <v>1852</v>
      </c>
      <c r="D213" s="661" t="s">
        <v>3436</v>
      </c>
      <c r="E213" s="661" t="s">
        <v>3437</v>
      </c>
      <c r="F213" s="664"/>
      <c r="G213" s="664"/>
      <c r="H213" s="677">
        <v>0</v>
      </c>
      <c r="I213" s="664">
        <v>22</v>
      </c>
      <c r="J213" s="664">
        <v>1359.1259864092442</v>
      </c>
      <c r="K213" s="677">
        <v>1</v>
      </c>
      <c r="L213" s="664">
        <v>22</v>
      </c>
      <c r="M213" s="665">
        <v>1359.1259864092442</v>
      </c>
    </row>
    <row r="214" spans="1:13" ht="14.4" customHeight="1" x14ac:dyDescent="0.3">
      <c r="A214" s="660" t="s">
        <v>587</v>
      </c>
      <c r="B214" s="661" t="s">
        <v>3433</v>
      </c>
      <c r="C214" s="661" t="s">
        <v>1794</v>
      </c>
      <c r="D214" s="661" t="s">
        <v>3438</v>
      </c>
      <c r="E214" s="661" t="s">
        <v>2674</v>
      </c>
      <c r="F214" s="664"/>
      <c r="G214" s="664"/>
      <c r="H214" s="677">
        <v>0</v>
      </c>
      <c r="I214" s="664">
        <v>1</v>
      </c>
      <c r="J214" s="664">
        <v>101.31</v>
      </c>
      <c r="K214" s="677">
        <v>1</v>
      </c>
      <c r="L214" s="664">
        <v>1</v>
      </c>
      <c r="M214" s="665">
        <v>101.31</v>
      </c>
    </row>
    <row r="215" spans="1:13" ht="14.4" customHeight="1" x14ac:dyDescent="0.3">
      <c r="A215" s="660" t="s">
        <v>587</v>
      </c>
      <c r="B215" s="661" t="s">
        <v>3506</v>
      </c>
      <c r="C215" s="661" t="s">
        <v>2752</v>
      </c>
      <c r="D215" s="661" t="s">
        <v>3507</v>
      </c>
      <c r="E215" s="661" t="s">
        <v>3508</v>
      </c>
      <c r="F215" s="664"/>
      <c r="G215" s="664"/>
      <c r="H215" s="677">
        <v>0</v>
      </c>
      <c r="I215" s="664">
        <v>5</v>
      </c>
      <c r="J215" s="664">
        <v>295.25020967691819</v>
      </c>
      <c r="K215" s="677">
        <v>1</v>
      </c>
      <c r="L215" s="664">
        <v>5</v>
      </c>
      <c r="M215" s="665">
        <v>295.25020967691819</v>
      </c>
    </row>
    <row r="216" spans="1:13" ht="14.4" customHeight="1" x14ac:dyDescent="0.3">
      <c r="A216" s="660" t="s">
        <v>587</v>
      </c>
      <c r="B216" s="661" t="s">
        <v>3506</v>
      </c>
      <c r="C216" s="661" t="s">
        <v>2866</v>
      </c>
      <c r="D216" s="661" t="s">
        <v>2867</v>
      </c>
      <c r="E216" s="661" t="s">
        <v>2868</v>
      </c>
      <c r="F216" s="664"/>
      <c r="G216" s="664"/>
      <c r="H216" s="677">
        <v>0</v>
      </c>
      <c r="I216" s="664">
        <v>1</v>
      </c>
      <c r="J216" s="664">
        <v>141.01999841024701</v>
      </c>
      <c r="K216" s="677">
        <v>1</v>
      </c>
      <c r="L216" s="664">
        <v>1</v>
      </c>
      <c r="M216" s="665">
        <v>141.01999841024701</v>
      </c>
    </row>
    <row r="217" spans="1:13" ht="14.4" customHeight="1" x14ac:dyDescent="0.3">
      <c r="A217" s="660" t="s">
        <v>587</v>
      </c>
      <c r="B217" s="661" t="s">
        <v>3439</v>
      </c>
      <c r="C217" s="661" t="s">
        <v>1813</v>
      </c>
      <c r="D217" s="661" t="s">
        <v>1814</v>
      </c>
      <c r="E217" s="661" t="s">
        <v>3372</v>
      </c>
      <c r="F217" s="664"/>
      <c r="G217" s="664"/>
      <c r="H217" s="677">
        <v>0</v>
      </c>
      <c r="I217" s="664">
        <v>2</v>
      </c>
      <c r="J217" s="664">
        <v>103.4</v>
      </c>
      <c r="K217" s="677">
        <v>1</v>
      </c>
      <c r="L217" s="664">
        <v>2</v>
      </c>
      <c r="M217" s="665">
        <v>103.4</v>
      </c>
    </row>
    <row r="218" spans="1:13" ht="14.4" customHeight="1" x14ac:dyDescent="0.3">
      <c r="A218" s="660" t="s">
        <v>587</v>
      </c>
      <c r="B218" s="661" t="s">
        <v>3439</v>
      </c>
      <c r="C218" s="661" t="s">
        <v>2759</v>
      </c>
      <c r="D218" s="661" t="s">
        <v>1856</v>
      </c>
      <c r="E218" s="661" t="s">
        <v>3509</v>
      </c>
      <c r="F218" s="664"/>
      <c r="G218" s="664"/>
      <c r="H218" s="677">
        <v>0</v>
      </c>
      <c r="I218" s="664">
        <v>5</v>
      </c>
      <c r="J218" s="664">
        <v>993.7462047415429</v>
      </c>
      <c r="K218" s="677">
        <v>1</v>
      </c>
      <c r="L218" s="664">
        <v>5</v>
      </c>
      <c r="M218" s="665">
        <v>993.7462047415429</v>
      </c>
    </row>
    <row r="219" spans="1:13" ht="14.4" customHeight="1" x14ac:dyDescent="0.3">
      <c r="A219" s="660" t="s">
        <v>587</v>
      </c>
      <c r="B219" s="661" t="s">
        <v>3444</v>
      </c>
      <c r="C219" s="661" t="s">
        <v>1838</v>
      </c>
      <c r="D219" s="661" t="s">
        <v>1839</v>
      </c>
      <c r="E219" s="661" t="s">
        <v>1742</v>
      </c>
      <c r="F219" s="664"/>
      <c r="G219" s="664"/>
      <c r="H219" s="677">
        <v>0</v>
      </c>
      <c r="I219" s="664">
        <v>3</v>
      </c>
      <c r="J219" s="664">
        <v>296.84999999999991</v>
      </c>
      <c r="K219" s="677">
        <v>1</v>
      </c>
      <c r="L219" s="664">
        <v>3</v>
      </c>
      <c r="M219" s="665">
        <v>296.84999999999991</v>
      </c>
    </row>
    <row r="220" spans="1:13" ht="14.4" customHeight="1" x14ac:dyDescent="0.3">
      <c r="A220" s="660" t="s">
        <v>587</v>
      </c>
      <c r="B220" s="661" t="s">
        <v>3510</v>
      </c>
      <c r="C220" s="661" t="s">
        <v>2891</v>
      </c>
      <c r="D220" s="661" t="s">
        <v>2892</v>
      </c>
      <c r="E220" s="661" t="s">
        <v>2893</v>
      </c>
      <c r="F220" s="664"/>
      <c r="G220" s="664"/>
      <c r="H220" s="677">
        <v>0</v>
      </c>
      <c r="I220" s="664">
        <v>1</v>
      </c>
      <c r="J220" s="664">
        <v>304.47999999999996</v>
      </c>
      <c r="K220" s="677">
        <v>1</v>
      </c>
      <c r="L220" s="664">
        <v>1</v>
      </c>
      <c r="M220" s="665">
        <v>304.47999999999996</v>
      </c>
    </row>
    <row r="221" spans="1:13" ht="14.4" customHeight="1" x14ac:dyDescent="0.3">
      <c r="A221" s="660" t="s">
        <v>587</v>
      </c>
      <c r="B221" s="661" t="s">
        <v>3445</v>
      </c>
      <c r="C221" s="661" t="s">
        <v>2746</v>
      </c>
      <c r="D221" s="661" t="s">
        <v>2747</v>
      </c>
      <c r="E221" s="661" t="s">
        <v>1035</v>
      </c>
      <c r="F221" s="664"/>
      <c r="G221" s="664"/>
      <c r="H221" s="677">
        <v>0</v>
      </c>
      <c r="I221" s="664">
        <v>2</v>
      </c>
      <c r="J221" s="664">
        <v>185.05000000000007</v>
      </c>
      <c r="K221" s="677">
        <v>1</v>
      </c>
      <c r="L221" s="664">
        <v>2</v>
      </c>
      <c r="M221" s="665">
        <v>185.05000000000007</v>
      </c>
    </row>
    <row r="222" spans="1:13" ht="14.4" customHeight="1" x14ac:dyDescent="0.3">
      <c r="A222" s="660" t="s">
        <v>587</v>
      </c>
      <c r="B222" s="661" t="s">
        <v>3447</v>
      </c>
      <c r="C222" s="661" t="s">
        <v>2876</v>
      </c>
      <c r="D222" s="661" t="s">
        <v>2877</v>
      </c>
      <c r="E222" s="661" t="s">
        <v>3511</v>
      </c>
      <c r="F222" s="664"/>
      <c r="G222" s="664"/>
      <c r="H222" s="677">
        <v>0</v>
      </c>
      <c r="I222" s="664">
        <v>2</v>
      </c>
      <c r="J222" s="664">
        <v>129.81989904912561</v>
      </c>
      <c r="K222" s="677">
        <v>1</v>
      </c>
      <c r="L222" s="664">
        <v>2</v>
      </c>
      <c r="M222" s="665">
        <v>129.81989904912561</v>
      </c>
    </row>
    <row r="223" spans="1:13" ht="14.4" customHeight="1" x14ac:dyDescent="0.3">
      <c r="A223" s="660" t="s">
        <v>587</v>
      </c>
      <c r="B223" s="661" t="s">
        <v>3447</v>
      </c>
      <c r="C223" s="661" t="s">
        <v>2794</v>
      </c>
      <c r="D223" s="661" t="s">
        <v>2795</v>
      </c>
      <c r="E223" s="661" t="s">
        <v>627</v>
      </c>
      <c r="F223" s="664"/>
      <c r="G223" s="664"/>
      <c r="H223" s="677">
        <v>0</v>
      </c>
      <c r="I223" s="664">
        <v>1</v>
      </c>
      <c r="J223" s="664">
        <v>116.71904392744109</v>
      </c>
      <c r="K223" s="677">
        <v>1</v>
      </c>
      <c r="L223" s="664">
        <v>1</v>
      </c>
      <c r="M223" s="665">
        <v>116.71904392744109</v>
      </c>
    </row>
    <row r="224" spans="1:13" ht="14.4" customHeight="1" x14ac:dyDescent="0.3">
      <c r="A224" s="660" t="s">
        <v>587</v>
      </c>
      <c r="B224" s="661" t="s">
        <v>3512</v>
      </c>
      <c r="C224" s="661" t="s">
        <v>2838</v>
      </c>
      <c r="D224" s="661" t="s">
        <v>2839</v>
      </c>
      <c r="E224" s="661" t="s">
        <v>3513</v>
      </c>
      <c r="F224" s="664"/>
      <c r="G224" s="664"/>
      <c r="H224" s="677">
        <v>0</v>
      </c>
      <c r="I224" s="664">
        <v>1</v>
      </c>
      <c r="J224" s="664">
        <v>47.879708262932247</v>
      </c>
      <c r="K224" s="677">
        <v>1</v>
      </c>
      <c r="L224" s="664">
        <v>1</v>
      </c>
      <c r="M224" s="665">
        <v>47.879708262932247</v>
      </c>
    </row>
    <row r="225" spans="1:13" ht="14.4" customHeight="1" x14ac:dyDescent="0.3">
      <c r="A225" s="660" t="s">
        <v>587</v>
      </c>
      <c r="B225" s="661" t="s">
        <v>3448</v>
      </c>
      <c r="C225" s="661" t="s">
        <v>1690</v>
      </c>
      <c r="D225" s="661" t="s">
        <v>1691</v>
      </c>
      <c r="E225" s="661" t="s">
        <v>3449</v>
      </c>
      <c r="F225" s="664"/>
      <c r="G225" s="664"/>
      <c r="H225" s="677">
        <v>0</v>
      </c>
      <c r="I225" s="664">
        <v>7</v>
      </c>
      <c r="J225" s="664">
        <v>1069.6029425069446</v>
      </c>
      <c r="K225" s="677">
        <v>1</v>
      </c>
      <c r="L225" s="664">
        <v>7</v>
      </c>
      <c r="M225" s="665">
        <v>1069.6029425069446</v>
      </c>
    </row>
    <row r="226" spans="1:13" ht="14.4" customHeight="1" x14ac:dyDescent="0.3">
      <c r="A226" s="660" t="s">
        <v>587</v>
      </c>
      <c r="B226" s="661" t="s">
        <v>3448</v>
      </c>
      <c r="C226" s="661" t="s">
        <v>2791</v>
      </c>
      <c r="D226" s="661" t="s">
        <v>1691</v>
      </c>
      <c r="E226" s="661" t="s">
        <v>1742</v>
      </c>
      <c r="F226" s="664"/>
      <c r="G226" s="664"/>
      <c r="H226" s="677">
        <v>0</v>
      </c>
      <c r="I226" s="664">
        <v>7</v>
      </c>
      <c r="J226" s="664">
        <v>561.59980039932668</v>
      </c>
      <c r="K226" s="677">
        <v>1</v>
      </c>
      <c r="L226" s="664">
        <v>7</v>
      </c>
      <c r="M226" s="665">
        <v>561.59980039932668</v>
      </c>
    </row>
    <row r="227" spans="1:13" ht="14.4" customHeight="1" x14ac:dyDescent="0.3">
      <c r="A227" s="660" t="s">
        <v>587</v>
      </c>
      <c r="B227" s="661" t="s">
        <v>3514</v>
      </c>
      <c r="C227" s="661" t="s">
        <v>2777</v>
      </c>
      <c r="D227" s="661" t="s">
        <v>3515</v>
      </c>
      <c r="E227" s="661" t="s">
        <v>1035</v>
      </c>
      <c r="F227" s="664"/>
      <c r="G227" s="664"/>
      <c r="H227" s="677">
        <v>0</v>
      </c>
      <c r="I227" s="664">
        <v>2</v>
      </c>
      <c r="J227" s="664">
        <v>215.8000000000001</v>
      </c>
      <c r="K227" s="677">
        <v>1</v>
      </c>
      <c r="L227" s="664">
        <v>2</v>
      </c>
      <c r="M227" s="665">
        <v>215.8000000000001</v>
      </c>
    </row>
    <row r="228" spans="1:13" ht="14.4" customHeight="1" x14ac:dyDescent="0.3">
      <c r="A228" s="660" t="s">
        <v>587</v>
      </c>
      <c r="B228" s="661" t="s">
        <v>3514</v>
      </c>
      <c r="C228" s="661" t="s">
        <v>2902</v>
      </c>
      <c r="D228" s="661" t="s">
        <v>3515</v>
      </c>
      <c r="E228" s="661" t="s">
        <v>3516</v>
      </c>
      <c r="F228" s="664"/>
      <c r="G228" s="664"/>
      <c r="H228" s="677">
        <v>0</v>
      </c>
      <c r="I228" s="664">
        <v>6</v>
      </c>
      <c r="J228" s="664">
        <v>305.59999610700538</v>
      </c>
      <c r="K228" s="677">
        <v>1</v>
      </c>
      <c r="L228" s="664">
        <v>6</v>
      </c>
      <c r="M228" s="665">
        <v>305.59999610700538</v>
      </c>
    </row>
    <row r="229" spans="1:13" ht="14.4" customHeight="1" x14ac:dyDescent="0.3">
      <c r="A229" s="660" t="s">
        <v>587</v>
      </c>
      <c r="B229" s="661" t="s">
        <v>3450</v>
      </c>
      <c r="C229" s="661" t="s">
        <v>1907</v>
      </c>
      <c r="D229" s="661" t="s">
        <v>1908</v>
      </c>
      <c r="E229" s="661" t="s">
        <v>3451</v>
      </c>
      <c r="F229" s="664"/>
      <c r="G229" s="664"/>
      <c r="H229" s="677">
        <v>0</v>
      </c>
      <c r="I229" s="664">
        <v>16</v>
      </c>
      <c r="J229" s="664">
        <v>3940.5073920035384</v>
      </c>
      <c r="K229" s="677">
        <v>1</v>
      </c>
      <c r="L229" s="664">
        <v>16</v>
      </c>
      <c r="M229" s="665">
        <v>3940.5073920035384</v>
      </c>
    </row>
    <row r="230" spans="1:13" ht="14.4" customHeight="1" x14ac:dyDescent="0.3">
      <c r="A230" s="660" t="s">
        <v>587</v>
      </c>
      <c r="B230" s="661" t="s">
        <v>3450</v>
      </c>
      <c r="C230" s="661" t="s">
        <v>2951</v>
      </c>
      <c r="D230" s="661" t="s">
        <v>3517</v>
      </c>
      <c r="E230" s="661" t="s">
        <v>3518</v>
      </c>
      <c r="F230" s="664"/>
      <c r="G230" s="664"/>
      <c r="H230" s="677">
        <v>0</v>
      </c>
      <c r="I230" s="664">
        <v>5</v>
      </c>
      <c r="J230" s="664">
        <v>1084.5444469526437</v>
      </c>
      <c r="K230" s="677">
        <v>1</v>
      </c>
      <c r="L230" s="664">
        <v>5</v>
      </c>
      <c r="M230" s="665">
        <v>1084.5444469526437</v>
      </c>
    </row>
    <row r="231" spans="1:13" ht="14.4" customHeight="1" x14ac:dyDescent="0.3">
      <c r="A231" s="660" t="s">
        <v>587</v>
      </c>
      <c r="B231" s="661" t="s">
        <v>3450</v>
      </c>
      <c r="C231" s="661" t="s">
        <v>1960</v>
      </c>
      <c r="D231" s="661" t="s">
        <v>1961</v>
      </c>
      <c r="E231" s="661" t="s">
        <v>1962</v>
      </c>
      <c r="F231" s="664"/>
      <c r="G231" s="664"/>
      <c r="H231" s="677">
        <v>0</v>
      </c>
      <c r="I231" s="664">
        <v>12</v>
      </c>
      <c r="J231" s="664">
        <v>2382.6193441313253</v>
      </c>
      <c r="K231" s="677">
        <v>1</v>
      </c>
      <c r="L231" s="664">
        <v>12</v>
      </c>
      <c r="M231" s="665">
        <v>2382.6193441313253</v>
      </c>
    </row>
    <row r="232" spans="1:13" ht="14.4" customHeight="1" x14ac:dyDescent="0.3">
      <c r="A232" s="660" t="s">
        <v>587</v>
      </c>
      <c r="B232" s="661" t="s">
        <v>3450</v>
      </c>
      <c r="C232" s="661" t="s">
        <v>2931</v>
      </c>
      <c r="D232" s="661" t="s">
        <v>3519</v>
      </c>
      <c r="E232" s="661" t="s">
        <v>1952</v>
      </c>
      <c r="F232" s="664"/>
      <c r="G232" s="664"/>
      <c r="H232" s="677">
        <v>0</v>
      </c>
      <c r="I232" s="664">
        <v>1</v>
      </c>
      <c r="J232" s="664">
        <v>42.980000000000004</v>
      </c>
      <c r="K232" s="677">
        <v>1</v>
      </c>
      <c r="L232" s="664">
        <v>1</v>
      </c>
      <c r="M232" s="665">
        <v>42.980000000000004</v>
      </c>
    </row>
    <row r="233" spans="1:13" ht="14.4" customHeight="1" x14ac:dyDescent="0.3">
      <c r="A233" s="660" t="s">
        <v>587</v>
      </c>
      <c r="B233" s="661" t="s">
        <v>3450</v>
      </c>
      <c r="C233" s="661" t="s">
        <v>2934</v>
      </c>
      <c r="D233" s="661" t="s">
        <v>2935</v>
      </c>
      <c r="E233" s="661" t="s">
        <v>2936</v>
      </c>
      <c r="F233" s="664"/>
      <c r="G233" s="664"/>
      <c r="H233" s="677">
        <v>0</v>
      </c>
      <c r="I233" s="664">
        <v>6</v>
      </c>
      <c r="J233" s="664">
        <v>1217.1599954262192</v>
      </c>
      <c r="K233" s="677">
        <v>1</v>
      </c>
      <c r="L233" s="664">
        <v>6</v>
      </c>
      <c r="M233" s="665">
        <v>1217.1599954262192</v>
      </c>
    </row>
    <row r="234" spans="1:13" ht="14.4" customHeight="1" x14ac:dyDescent="0.3">
      <c r="A234" s="660" t="s">
        <v>587</v>
      </c>
      <c r="B234" s="661" t="s">
        <v>3450</v>
      </c>
      <c r="C234" s="661" t="s">
        <v>1950</v>
      </c>
      <c r="D234" s="661" t="s">
        <v>3452</v>
      </c>
      <c r="E234" s="661" t="s">
        <v>1952</v>
      </c>
      <c r="F234" s="664"/>
      <c r="G234" s="664"/>
      <c r="H234" s="677">
        <v>0</v>
      </c>
      <c r="I234" s="664">
        <v>42</v>
      </c>
      <c r="J234" s="664">
        <v>2008.0158168119565</v>
      </c>
      <c r="K234" s="677">
        <v>1</v>
      </c>
      <c r="L234" s="664">
        <v>42</v>
      </c>
      <c r="M234" s="665">
        <v>2008.0158168119565</v>
      </c>
    </row>
    <row r="235" spans="1:13" ht="14.4" customHeight="1" x14ac:dyDescent="0.3">
      <c r="A235" s="660" t="s">
        <v>587</v>
      </c>
      <c r="B235" s="661" t="s">
        <v>3450</v>
      </c>
      <c r="C235" s="661" t="s">
        <v>1954</v>
      </c>
      <c r="D235" s="661" t="s">
        <v>3453</v>
      </c>
      <c r="E235" s="661" t="s">
        <v>1952</v>
      </c>
      <c r="F235" s="664"/>
      <c r="G235" s="664"/>
      <c r="H235" s="677">
        <v>0</v>
      </c>
      <c r="I235" s="664">
        <v>44</v>
      </c>
      <c r="J235" s="664">
        <v>2103.6369676295899</v>
      </c>
      <c r="K235" s="677">
        <v>1</v>
      </c>
      <c r="L235" s="664">
        <v>44</v>
      </c>
      <c r="M235" s="665">
        <v>2103.6369676295899</v>
      </c>
    </row>
    <row r="236" spans="1:13" ht="14.4" customHeight="1" x14ac:dyDescent="0.3">
      <c r="A236" s="660" t="s">
        <v>587</v>
      </c>
      <c r="B236" s="661" t="s">
        <v>3450</v>
      </c>
      <c r="C236" s="661" t="s">
        <v>2938</v>
      </c>
      <c r="D236" s="661" t="s">
        <v>3520</v>
      </c>
      <c r="E236" s="661" t="s">
        <v>1952</v>
      </c>
      <c r="F236" s="664"/>
      <c r="G236" s="664"/>
      <c r="H236" s="677">
        <v>0</v>
      </c>
      <c r="I236" s="664">
        <v>24</v>
      </c>
      <c r="J236" s="664">
        <v>1154.4001027685608</v>
      </c>
      <c r="K236" s="677">
        <v>1</v>
      </c>
      <c r="L236" s="664">
        <v>24</v>
      </c>
      <c r="M236" s="665">
        <v>1154.4001027685608</v>
      </c>
    </row>
    <row r="237" spans="1:13" ht="14.4" customHeight="1" x14ac:dyDescent="0.3">
      <c r="A237" s="660" t="s">
        <v>587</v>
      </c>
      <c r="B237" s="661" t="s">
        <v>3450</v>
      </c>
      <c r="C237" s="661" t="s">
        <v>2941</v>
      </c>
      <c r="D237" s="661" t="s">
        <v>3521</v>
      </c>
      <c r="E237" s="661" t="s">
        <v>1952</v>
      </c>
      <c r="F237" s="664"/>
      <c r="G237" s="664"/>
      <c r="H237" s="677">
        <v>0</v>
      </c>
      <c r="I237" s="664">
        <v>34</v>
      </c>
      <c r="J237" s="664">
        <v>1635.4000453935489</v>
      </c>
      <c r="K237" s="677">
        <v>1</v>
      </c>
      <c r="L237" s="664">
        <v>34</v>
      </c>
      <c r="M237" s="665">
        <v>1635.4000453935489</v>
      </c>
    </row>
    <row r="238" spans="1:13" ht="14.4" customHeight="1" x14ac:dyDescent="0.3">
      <c r="A238" s="660" t="s">
        <v>587</v>
      </c>
      <c r="B238" s="661" t="s">
        <v>3450</v>
      </c>
      <c r="C238" s="661" t="s">
        <v>2762</v>
      </c>
      <c r="D238" s="661" t="s">
        <v>3522</v>
      </c>
      <c r="E238" s="661" t="s">
        <v>1952</v>
      </c>
      <c r="F238" s="664"/>
      <c r="G238" s="664"/>
      <c r="H238" s="677">
        <v>0</v>
      </c>
      <c r="I238" s="664">
        <v>19</v>
      </c>
      <c r="J238" s="664">
        <v>913.90009151794175</v>
      </c>
      <c r="K238" s="677">
        <v>1</v>
      </c>
      <c r="L238" s="664">
        <v>19</v>
      </c>
      <c r="M238" s="665">
        <v>913.90009151794175</v>
      </c>
    </row>
    <row r="239" spans="1:13" ht="14.4" customHeight="1" x14ac:dyDescent="0.3">
      <c r="A239" s="660" t="s">
        <v>587</v>
      </c>
      <c r="B239" s="661" t="s">
        <v>3450</v>
      </c>
      <c r="C239" s="661" t="s">
        <v>1963</v>
      </c>
      <c r="D239" s="661" t="s">
        <v>1964</v>
      </c>
      <c r="E239" s="661" t="s">
        <v>1958</v>
      </c>
      <c r="F239" s="664"/>
      <c r="G239" s="664"/>
      <c r="H239" s="677">
        <v>0</v>
      </c>
      <c r="I239" s="664">
        <v>73</v>
      </c>
      <c r="J239" s="664">
        <v>13423.060000000001</v>
      </c>
      <c r="K239" s="677">
        <v>1</v>
      </c>
      <c r="L239" s="664">
        <v>73</v>
      </c>
      <c r="M239" s="665">
        <v>13423.060000000001</v>
      </c>
    </row>
    <row r="240" spans="1:13" ht="14.4" customHeight="1" x14ac:dyDescent="0.3">
      <c r="A240" s="660" t="s">
        <v>587</v>
      </c>
      <c r="B240" s="661" t="s">
        <v>3450</v>
      </c>
      <c r="C240" s="661" t="s">
        <v>2947</v>
      </c>
      <c r="D240" s="661" t="s">
        <v>2948</v>
      </c>
      <c r="E240" s="661" t="s">
        <v>1958</v>
      </c>
      <c r="F240" s="664"/>
      <c r="G240" s="664"/>
      <c r="H240" s="677">
        <v>0</v>
      </c>
      <c r="I240" s="664">
        <v>23</v>
      </c>
      <c r="J240" s="664">
        <v>4776.1762137040041</v>
      </c>
      <c r="K240" s="677">
        <v>1</v>
      </c>
      <c r="L240" s="664">
        <v>23</v>
      </c>
      <c r="M240" s="665">
        <v>4776.1762137040041</v>
      </c>
    </row>
    <row r="241" spans="1:13" ht="14.4" customHeight="1" x14ac:dyDescent="0.3">
      <c r="A241" s="660" t="s">
        <v>587</v>
      </c>
      <c r="B241" s="661" t="s">
        <v>3450</v>
      </c>
      <c r="C241" s="661" t="s">
        <v>1956</v>
      </c>
      <c r="D241" s="661" t="s">
        <v>1957</v>
      </c>
      <c r="E241" s="661" t="s">
        <v>1958</v>
      </c>
      <c r="F241" s="664"/>
      <c r="G241" s="664"/>
      <c r="H241" s="677">
        <v>0</v>
      </c>
      <c r="I241" s="664">
        <v>5</v>
      </c>
      <c r="J241" s="664">
        <v>1268.80100744582</v>
      </c>
      <c r="K241" s="677">
        <v>1</v>
      </c>
      <c r="L241" s="664">
        <v>5</v>
      </c>
      <c r="M241" s="665">
        <v>1268.80100744582</v>
      </c>
    </row>
    <row r="242" spans="1:13" ht="14.4" customHeight="1" x14ac:dyDescent="0.3">
      <c r="A242" s="660" t="s">
        <v>587</v>
      </c>
      <c r="B242" s="661" t="s">
        <v>3450</v>
      </c>
      <c r="C242" s="661" t="s">
        <v>1965</v>
      </c>
      <c r="D242" s="661" t="s">
        <v>1957</v>
      </c>
      <c r="E242" s="661" t="s">
        <v>1966</v>
      </c>
      <c r="F242" s="664"/>
      <c r="G242" s="664"/>
      <c r="H242" s="677">
        <v>0</v>
      </c>
      <c r="I242" s="664">
        <v>2</v>
      </c>
      <c r="J242" s="664">
        <v>555.28024634389647</v>
      </c>
      <c r="K242" s="677">
        <v>1</v>
      </c>
      <c r="L242" s="664">
        <v>2</v>
      </c>
      <c r="M242" s="665">
        <v>555.28024634389647</v>
      </c>
    </row>
    <row r="243" spans="1:13" ht="14.4" customHeight="1" x14ac:dyDescent="0.3">
      <c r="A243" s="660" t="s">
        <v>587</v>
      </c>
      <c r="B243" s="661" t="s">
        <v>3450</v>
      </c>
      <c r="C243" s="661" t="s">
        <v>2943</v>
      </c>
      <c r="D243" s="661" t="s">
        <v>2944</v>
      </c>
      <c r="E243" s="661" t="s">
        <v>2945</v>
      </c>
      <c r="F243" s="664"/>
      <c r="G243" s="664"/>
      <c r="H243" s="677">
        <v>0</v>
      </c>
      <c r="I243" s="664">
        <v>1</v>
      </c>
      <c r="J243" s="664">
        <v>135.36012877202276</v>
      </c>
      <c r="K243" s="677">
        <v>1</v>
      </c>
      <c r="L243" s="664">
        <v>1</v>
      </c>
      <c r="M243" s="665">
        <v>135.36012877202276</v>
      </c>
    </row>
    <row r="244" spans="1:13" ht="14.4" customHeight="1" x14ac:dyDescent="0.3">
      <c r="A244" s="660" t="s">
        <v>587</v>
      </c>
      <c r="B244" s="661" t="s">
        <v>3450</v>
      </c>
      <c r="C244" s="661" t="s">
        <v>2959</v>
      </c>
      <c r="D244" s="661" t="s">
        <v>2960</v>
      </c>
      <c r="E244" s="661" t="s">
        <v>2961</v>
      </c>
      <c r="F244" s="664"/>
      <c r="G244" s="664"/>
      <c r="H244" s="677">
        <v>0</v>
      </c>
      <c r="I244" s="664">
        <v>12</v>
      </c>
      <c r="J244" s="664">
        <v>1395.0008647100447</v>
      </c>
      <c r="K244" s="677">
        <v>1</v>
      </c>
      <c r="L244" s="664">
        <v>12</v>
      </c>
      <c r="M244" s="665">
        <v>1395.0008647100447</v>
      </c>
    </row>
    <row r="245" spans="1:13" ht="14.4" customHeight="1" x14ac:dyDescent="0.3">
      <c r="A245" s="660" t="s">
        <v>587</v>
      </c>
      <c r="B245" s="661" t="s">
        <v>3450</v>
      </c>
      <c r="C245" s="661" t="s">
        <v>2955</v>
      </c>
      <c r="D245" s="661" t="s">
        <v>3523</v>
      </c>
      <c r="E245" s="661" t="s">
        <v>2961</v>
      </c>
      <c r="F245" s="664"/>
      <c r="G245" s="664"/>
      <c r="H245" s="677">
        <v>0</v>
      </c>
      <c r="I245" s="664">
        <v>12</v>
      </c>
      <c r="J245" s="664">
        <v>1395.0038625384368</v>
      </c>
      <c r="K245" s="677">
        <v>1</v>
      </c>
      <c r="L245" s="664">
        <v>12</v>
      </c>
      <c r="M245" s="665">
        <v>1395.0038625384368</v>
      </c>
    </row>
    <row r="246" spans="1:13" ht="14.4" customHeight="1" x14ac:dyDescent="0.3">
      <c r="A246" s="660" t="s">
        <v>587</v>
      </c>
      <c r="B246" s="661" t="s">
        <v>3450</v>
      </c>
      <c r="C246" s="661" t="s">
        <v>2962</v>
      </c>
      <c r="D246" s="661" t="s">
        <v>2963</v>
      </c>
      <c r="E246" s="661" t="s">
        <v>2945</v>
      </c>
      <c r="F246" s="664"/>
      <c r="G246" s="664"/>
      <c r="H246" s="677">
        <v>0</v>
      </c>
      <c r="I246" s="664">
        <v>3</v>
      </c>
      <c r="J246" s="664">
        <v>412.29039222382721</v>
      </c>
      <c r="K246" s="677">
        <v>1</v>
      </c>
      <c r="L246" s="664">
        <v>3</v>
      </c>
      <c r="M246" s="665">
        <v>412.29039222382721</v>
      </c>
    </row>
    <row r="247" spans="1:13" ht="14.4" customHeight="1" x14ac:dyDescent="0.3">
      <c r="A247" s="660" t="s">
        <v>587</v>
      </c>
      <c r="B247" s="661" t="s">
        <v>3450</v>
      </c>
      <c r="C247" s="661" t="s">
        <v>2964</v>
      </c>
      <c r="D247" s="661" t="s">
        <v>2965</v>
      </c>
      <c r="E247" s="661" t="s">
        <v>2945</v>
      </c>
      <c r="F247" s="664"/>
      <c r="G247" s="664"/>
      <c r="H247" s="677">
        <v>0</v>
      </c>
      <c r="I247" s="664">
        <v>3</v>
      </c>
      <c r="J247" s="664">
        <v>412.29039222382721</v>
      </c>
      <c r="K247" s="677">
        <v>1</v>
      </c>
      <c r="L247" s="664">
        <v>3</v>
      </c>
      <c r="M247" s="665">
        <v>412.29039222382721</v>
      </c>
    </row>
    <row r="248" spans="1:13" ht="14.4" customHeight="1" x14ac:dyDescent="0.3">
      <c r="A248" s="660" t="s">
        <v>587</v>
      </c>
      <c r="B248" s="661" t="s">
        <v>3450</v>
      </c>
      <c r="C248" s="661" t="s">
        <v>1967</v>
      </c>
      <c r="D248" s="661" t="s">
        <v>1968</v>
      </c>
      <c r="E248" s="661" t="s">
        <v>1969</v>
      </c>
      <c r="F248" s="664"/>
      <c r="G248" s="664"/>
      <c r="H248" s="677">
        <v>0</v>
      </c>
      <c r="I248" s="664">
        <v>22.5</v>
      </c>
      <c r="J248" s="664">
        <v>4302.4411957162956</v>
      </c>
      <c r="K248" s="677">
        <v>1</v>
      </c>
      <c r="L248" s="664">
        <v>22.5</v>
      </c>
      <c r="M248" s="665">
        <v>4302.4411957162956</v>
      </c>
    </row>
    <row r="249" spans="1:13" ht="14.4" customHeight="1" x14ac:dyDescent="0.3">
      <c r="A249" s="660" t="s">
        <v>587</v>
      </c>
      <c r="B249" s="661" t="s">
        <v>3450</v>
      </c>
      <c r="C249" s="661" t="s">
        <v>2966</v>
      </c>
      <c r="D249" s="661" t="s">
        <v>2967</v>
      </c>
      <c r="E249" s="661" t="s">
        <v>2936</v>
      </c>
      <c r="F249" s="664"/>
      <c r="G249" s="664"/>
      <c r="H249" s="677">
        <v>0</v>
      </c>
      <c r="I249" s="664">
        <v>18</v>
      </c>
      <c r="J249" s="664">
        <v>3657.1476752143462</v>
      </c>
      <c r="K249" s="677">
        <v>1</v>
      </c>
      <c r="L249" s="664">
        <v>18</v>
      </c>
      <c r="M249" s="665">
        <v>3657.1476752143462</v>
      </c>
    </row>
    <row r="250" spans="1:13" ht="14.4" customHeight="1" x14ac:dyDescent="0.3">
      <c r="A250" s="660" t="s">
        <v>590</v>
      </c>
      <c r="B250" s="661" t="s">
        <v>3345</v>
      </c>
      <c r="C250" s="661" t="s">
        <v>2797</v>
      </c>
      <c r="D250" s="661" t="s">
        <v>3454</v>
      </c>
      <c r="E250" s="661" t="s">
        <v>3455</v>
      </c>
      <c r="F250" s="664"/>
      <c r="G250" s="664"/>
      <c r="H250" s="677">
        <v>0</v>
      </c>
      <c r="I250" s="664">
        <v>50</v>
      </c>
      <c r="J250" s="664">
        <v>3444.9948919564813</v>
      </c>
      <c r="K250" s="677">
        <v>1</v>
      </c>
      <c r="L250" s="664">
        <v>50</v>
      </c>
      <c r="M250" s="665">
        <v>3444.9948919564813</v>
      </c>
    </row>
    <row r="251" spans="1:13" ht="14.4" customHeight="1" x14ac:dyDescent="0.3">
      <c r="A251" s="660" t="s">
        <v>590</v>
      </c>
      <c r="B251" s="661" t="s">
        <v>3349</v>
      </c>
      <c r="C251" s="661" t="s">
        <v>1824</v>
      </c>
      <c r="D251" s="661" t="s">
        <v>1825</v>
      </c>
      <c r="E251" s="661" t="s">
        <v>1826</v>
      </c>
      <c r="F251" s="664"/>
      <c r="G251" s="664"/>
      <c r="H251" s="677">
        <v>0</v>
      </c>
      <c r="I251" s="664">
        <v>10</v>
      </c>
      <c r="J251" s="664">
        <v>679.59999999999991</v>
      </c>
      <c r="K251" s="677">
        <v>1</v>
      </c>
      <c r="L251" s="664">
        <v>10</v>
      </c>
      <c r="M251" s="665">
        <v>679.59999999999991</v>
      </c>
    </row>
    <row r="252" spans="1:13" ht="14.4" customHeight="1" x14ac:dyDescent="0.3">
      <c r="A252" s="660" t="s">
        <v>590</v>
      </c>
      <c r="B252" s="661" t="s">
        <v>3352</v>
      </c>
      <c r="C252" s="661" t="s">
        <v>1848</v>
      </c>
      <c r="D252" s="661" t="s">
        <v>1849</v>
      </c>
      <c r="E252" s="661" t="s">
        <v>1850</v>
      </c>
      <c r="F252" s="664"/>
      <c r="G252" s="664"/>
      <c r="H252" s="677">
        <v>0</v>
      </c>
      <c r="I252" s="664">
        <v>5</v>
      </c>
      <c r="J252" s="664">
        <v>1819.9</v>
      </c>
      <c r="K252" s="677">
        <v>1</v>
      </c>
      <c r="L252" s="664">
        <v>5</v>
      </c>
      <c r="M252" s="665">
        <v>1819.9</v>
      </c>
    </row>
    <row r="253" spans="1:13" ht="14.4" customHeight="1" x14ac:dyDescent="0.3">
      <c r="A253" s="660" t="s">
        <v>590</v>
      </c>
      <c r="B253" s="661" t="s">
        <v>3481</v>
      </c>
      <c r="C253" s="661" t="s">
        <v>3109</v>
      </c>
      <c r="D253" s="661" t="s">
        <v>3110</v>
      </c>
      <c r="E253" s="661" t="s">
        <v>3111</v>
      </c>
      <c r="F253" s="664"/>
      <c r="G253" s="664"/>
      <c r="H253" s="677">
        <v>0</v>
      </c>
      <c r="I253" s="664">
        <v>6</v>
      </c>
      <c r="J253" s="664">
        <v>132896.16</v>
      </c>
      <c r="K253" s="677">
        <v>1</v>
      </c>
      <c r="L253" s="664">
        <v>6</v>
      </c>
      <c r="M253" s="665">
        <v>132896.16</v>
      </c>
    </row>
    <row r="254" spans="1:13" ht="14.4" customHeight="1" x14ac:dyDescent="0.3">
      <c r="A254" s="660" t="s">
        <v>590</v>
      </c>
      <c r="B254" s="661" t="s">
        <v>3481</v>
      </c>
      <c r="C254" s="661" t="s">
        <v>2916</v>
      </c>
      <c r="D254" s="661" t="s">
        <v>2917</v>
      </c>
      <c r="E254" s="661" t="s">
        <v>2918</v>
      </c>
      <c r="F254" s="664"/>
      <c r="G254" s="664"/>
      <c r="H254" s="677">
        <v>0</v>
      </c>
      <c r="I254" s="664">
        <v>67</v>
      </c>
      <c r="J254" s="664">
        <v>1889668</v>
      </c>
      <c r="K254" s="677">
        <v>1</v>
      </c>
      <c r="L254" s="664">
        <v>67</v>
      </c>
      <c r="M254" s="665">
        <v>1889668</v>
      </c>
    </row>
    <row r="255" spans="1:13" ht="14.4" customHeight="1" x14ac:dyDescent="0.3">
      <c r="A255" s="660" t="s">
        <v>590</v>
      </c>
      <c r="B255" s="661" t="s">
        <v>3408</v>
      </c>
      <c r="C255" s="661" t="s">
        <v>1910</v>
      </c>
      <c r="D255" s="661" t="s">
        <v>1911</v>
      </c>
      <c r="E255" s="661" t="s">
        <v>1912</v>
      </c>
      <c r="F255" s="664"/>
      <c r="G255" s="664"/>
      <c r="H255" s="677">
        <v>0</v>
      </c>
      <c r="I255" s="664">
        <v>17.961499899999968</v>
      </c>
      <c r="J255" s="664">
        <v>46777.322637219047</v>
      </c>
      <c r="K255" s="677">
        <v>1</v>
      </c>
      <c r="L255" s="664">
        <v>17.961499899999968</v>
      </c>
      <c r="M255" s="665">
        <v>46777.322637219047</v>
      </c>
    </row>
    <row r="256" spans="1:13" ht="14.4" customHeight="1" x14ac:dyDescent="0.3">
      <c r="A256" s="660" t="s">
        <v>590</v>
      </c>
      <c r="B256" s="661" t="s">
        <v>3409</v>
      </c>
      <c r="C256" s="661" t="s">
        <v>609</v>
      </c>
      <c r="D256" s="661" t="s">
        <v>604</v>
      </c>
      <c r="E256" s="661" t="s">
        <v>610</v>
      </c>
      <c r="F256" s="664">
        <v>10.566000000000001</v>
      </c>
      <c r="G256" s="664">
        <v>1495.6609869238275</v>
      </c>
      <c r="H256" s="677">
        <v>1</v>
      </c>
      <c r="I256" s="664"/>
      <c r="J256" s="664"/>
      <c r="K256" s="677">
        <v>0</v>
      </c>
      <c r="L256" s="664">
        <v>10.566000000000001</v>
      </c>
      <c r="M256" s="665">
        <v>1495.6609869238275</v>
      </c>
    </row>
    <row r="257" spans="1:13" ht="14.4" customHeight="1" x14ac:dyDescent="0.3">
      <c r="A257" s="660" t="s">
        <v>590</v>
      </c>
      <c r="B257" s="661" t="s">
        <v>3409</v>
      </c>
      <c r="C257" s="661" t="s">
        <v>603</v>
      </c>
      <c r="D257" s="661" t="s">
        <v>604</v>
      </c>
      <c r="E257" s="661" t="s">
        <v>605</v>
      </c>
      <c r="F257" s="664">
        <v>19.908000000000001</v>
      </c>
      <c r="G257" s="664">
        <v>8450.3280711264961</v>
      </c>
      <c r="H257" s="677">
        <v>1</v>
      </c>
      <c r="I257" s="664"/>
      <c r="J257" s="664"/>
      <c r="K257" s="677">
        <v>0</v>
      </c>
      <c r="L257" s="664">
        <v>19.908000000000001</v>
      </c>
      <c r="M257" s="665">
        <v>8450.3280711264961</v>
      </c>
    </row>
    <row r="258" spans="1:13" ht="14.4" customHeight="1" x14ac:dyDescent="0.3">
      <c r="A258" s="660" t="s">
        <v>590</v>
      </c>
      <c r="B258" s="661" t="s">
        <v>3410</v>
      </c>
      <c r="C258" s="661" t="s">
        <v>1893</v>
      </c>
      <c r="D258" s="661" t="s">
        <v>3411</v>
      </c>
      <c r="E258" s="661" t="s">
        <v>1895</v>
      </c>
      <c r="F258" s="664"/>
      <c r="G258" s="664"/>
      <c r="H258" s="677">
        <v>0</v>
      </c>
      <c r="I258" s="664">
        <v>44.043999999999997</v>
      </c>
      <c r="J258" s="664">
        <v>13846.530148729038</v>
      </c>
      <c r="K258" s="677">
        <v>1</v>
      </c>
      <c r="L258" s="664">
        <v>44.043999999999997</v>
      </c>
      <c r="M258" s="665">
        <v>13846.530148729038</v>
      </c>
    </row>
    <row r="259" spans="1:13" ht="14.4" customHeight="1" x14ac:dyDescent="0.3">
      <c r="A259" s="660" t="s">
        <v>590</v>
      </c>
      <c r="B259" s="661" t="s">
        <v>3410</v>
      </c>
      <c r="C259" s="661" t="s">
        <v>1914</v>
      </c>
      <c r="D259" s="661" t="s">
        <v>3411</v>
      </c>
      <c r="E259" s="661" t="s">
        <v>1916</v>
      </c>
      <c r="F259" s="664"/>
      <c r="G259" s="664"/>
      <c r="H259" s="677">
        <v>0</v>
      </c>
      <c r="I259" s="664">
        <v>48.884</v>
      </c>
      <c r="J259" s="664">
        <v>22960.656286792149</v>
      </c>
      <c r="K259" s="677">
        <v>1</v>
      </c>
      <c r="L259" s="664">
        <v>48.884</v>
      </c>
      <c r="M259" s="665">
        <v>22960.656286792149</v>
      </c>
    </row>
    <row r="260" spans="1:13" ht="14.4" customHeight="1" x14ac:dyDescent="0.3">
      <c r="A260" s="660" t="s">
        <v>590</v>
      </c>
      <c r="B260" s="661" t="s">
        <v>3410</v>
      </c>
      <c r="C260" s="661" t="s">
        <v>1918</v>
      </c>
      <c r="D260" s="661" t="s">
        <v>3411</v>
      </c>
      <c r="E260" s="661" t="s">
        <v>1920</v>
      </c>
      <c r="F260" s="664"/>
      <c r="G260" s="664"/>
      <c r="H260" s="677">
        <v>0</v>
      </c>
      <c r="I260" s="664">
        <v>72.037000000000006</v>
      </c>
      <c r="J260" s="664">
        <v>80053.890931129281</v>
      </c>
      <c r="K260" s="677">
        <v>1</v>
      </c>
      <c r="L260" s="664">
        <v>72.037000000000006</v>
      </c>
      <c r="M260" s="665">
        <v>80053.890931129281</v>
      </c>
    </row>
    <row r="261" spans="1:13" ht="14.4" customHeight="1" x14ac:dyDescent="0.3">
      <c r="A261" s="660" t="s">
        <v>593</v>
      </c>
      <c r="B261" s="661" t="s">
        <v>3352</v>
      </c>
      <c r="C261" s="661" t="s">
        <v>1848</v>
      </c>
      <c r="D261" s="661" t="s">
        <v>1849</v>
      </c>
      <c r="E261" s="661" t="s">
        <v>1850</v>
      </c>
      <c r="F261" s="664"/>
      <c r="G261" s="664"/>
      <c r="H261" s="677">
        <v>0</v>
      </c>
      <c r="I261" s="664">
        <v>10</v>
      </c>
      <c r="J261" s="664">
        <v>3641.1746593897942</v>
      </c>
      <c r="K261" s="677">
        <v>1</v>
      </c>
      <c r="L261" s="664">
        <v>10</v>
      </c>
      <c r="M261" s="665">
        <v>3641.1746593897942</v>
      </c>
    </row>
    <row r="262" spans="1:13" ht="14.4" customHeight="1" x14ac:dyDescent="0.3">
      <c r="A262" s="660" t="s">
        <v>593</v>
      </c>
      <c r="B262" s="661" t="s">
        <v>3360</v>
      </c>
      <c r="C262" s="661" t="s">
        <v>2827</v>
      </c>
      <c r="D262" s="661" t="s">
        <v>2828</v>
      </c>
      <c r="E262" s="661" t="s">
        <v>2829</v>
      </c>
      <c r="F262" s="664"/>
      <c r="G262" s="664"/>
      <c r="H262" s="677">
        <v>0</v>
      </c>
      <c r="I262" s="664">
        <v>1</v>
      </c>
      <c r="J262" s="664">
        <v>22.88</v>
      </c>
      <c r="K262" s="677">
        <v>1</v>
      </c>
      <c r="L262" s="664">
        <v>1</v>
      </c>
      <c r="M262" s="665">
        <v>22.88</v>
      </c>
    </row>
    <row r="263" spans="1:13" ht="14.4" customHeight="1" x14ac:dyDescent="0.3">
      <c r="A263" s="660" t="s">
        <v>593</v>
      </c>
      <c r="B263" s="661" t="s">
        <v>3481</v>
      </c>
      <c r="C263" s="661" t="s">
        <v>2916</v>
      </c>
      <c r="D263" s="661" t="s">
        <v>2917</v>
      </c>
      <c r="E263" s="661" t="s">
        <v>2918</v>
      </c>
      <c r="F263" s="664"/>
      <c r="G263" s="664"/>
      <c r="H263" s="677">
        <v>0</v>
      </c>
      <c r="I263" s="664">
        <v>1</v>
      </c>
      <c r="J263" s="664">
        <v>28204</v>
      </c>
      <c r="K263" s="677">
        <v>1</v>
      </c>
      <c r="L263" s="664">
        <v>1</v>
      </c>
      <c r="M263" s="665">
        <v>28204</v>
      </c>
    </row>
    <row r="264" spans="1:13" ht="14.4" customHeight="1" x14ac:dyDescent="0.3">
      <c r="A264" s="660" t="s">
        <v>593</v>
      </c>
      <c r="B264" s="661" t="s">
        <v>3417</v>
      </c>
      <c r="C264" s="661" t="s">
        <v>2769</v>
      </c>
      <c r="D264" s="661" t="s">
        <v>2770</v>
      </c>
      <c r="E264" s="661" t="s">
        <v>3497</v>
      </c>
      <c r="F264" s="664"/>
      <c r="G264" s="664"/>
      <c r="H264" s="677">
        <v>0</v>
      </c>
      <c r="I264" s="664">
        <v>1</v>
      </c>
      <c r="J264" s="664">
        <v>112.63</v>
      </c>
      <c r="K264" s="677">
        <v>1</v>
      </c>
      <c r="L264" s="664">
        <v>1</v>
      </c>
      <c r="M264" s="665">
        <v>112.63</v>
      </c>
    </row>
    <row r="265" spans="1:13" ht="14.4" customHeight="1" x14ac:dyDescent="0.3">
      <c r="A265" s="660" t="s">
        <v>593</v>
      </c>
      <c r="B265" s="661" t="s">
        <v>3450</v>
      </c>
      <c r="C265" s="661" t="s">
        <v>1907</v>
      </c>
      <c r="D265" s="661" t="s">
        <v>1908</v>
      </c>
      <c r="E265" s="661" t="s">
        <v>3451</v>
      </c>
      <c r="F265" s="664"/>
      <c r="G265" s="664"/>
      <c r="H265" s="677">
        <v>0</v>
      </c>
      <c r="I265" s="664">
        <v>1</v>
      </c>
      <c r="J265" s="664">
        <v>246.33000000000007</v>
      </c>
      <c r="K265" s="677">
        <v>1</v>
      </c>
      <c r="L265" s="664">
        <v>1</v>
      </c>
      <c r="M265" s="665">
        <v>246.33000000000007</v>
      </c>
    </row>
    <row r="266" spans="1:13" ht="14.4" customHeight="1" thickBot="1" x14ac:dyDescent="0.35">
      <c r="A266" s="666" t="s">
        <v>596</v>
      </c>
      <c r="B266" s="667" t="s">
        <v>3524</v>
      </c>
      <c r="C266" s="667" t="s">
        <v>3156</v>
      </c>
      <c r="D266" s="667" t="s">
        <v>3157</v>
      </c>
      <c r="E266" s="667" t="s">
        <v>3158</v>
      </c>
      <c r="F266" s="670"/>
      <c r="G266" s="670"/>
      <c r="H266" s="678">
        <v>0</v>
      </c>
      <c r="I266" s="670">
        <v>1</v>
      </c>
      <c r="J266" s="670">
        <v>2089.3529999999996</v>
      </c>
      <c r="K266" s="678">
        <v>1</v>
      </c>
      <c r="L266" s="670">
        <v>1</v>
      </c>
      <c r="M266" s="671">
        <v>2089.3529999999996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1667</v>
      </c>
      <c r="C3" s="460">
        <f>SUM(C6:C1048576)</f>
        <v>1386</v>
      </c>
      <c r="D3" s="460">
        <f>SUM(D6:D1048576)</f>
        <v>80</v>
      </c>
      <c r="E3" s="461">
        <f>SUM(E6:E1048576)</f>
        <v>521</v>
      </c>
      <c r="F3" s="458">
        <f>IF(SUM($B3:$E3)=0,"",B3/SUM($B3:$E3))</f>
        <v>0.45621237000547343</v>
      </c>
      <c r="G3" s="456">
        <f t="shared" ref="G3:I3" si="0">IF(SUM($B3:$E3)=0,"",C3/SUM($B3:$E3))</f>
        <v>0.37931034482758619</v>
      </c>
      <c r="H3" s="456">
        <f t="shared" si="0"/>
        <v>2.1893814997263273E-2</v>
      </c>
      <c r="I3" s="457">
        <f t="shared" si="0"/>
        <v>0.14258347016967707</v>
      </c>
      <c r="J3" s="460">
        <f>SUM(J6:J1048576)</f>
        <v>171</v>
      </c>
      <c r="K3" s="460">
        <f>SUM(K6:K1048576)</f>
        <v>394</v>
      </c>
      <c r="L3" s="460">
        <f>SUM(L6:L1048576)</f>
        <v>80</v>
      </c>
      <c r="M3" s="461">
        <f>SUM(M6:M1048576)</f>
        <v>64</v>
      </c>
      <c r="N3" s="458">
        <f>IF(SUM($J3:$M3)=0,"",J3/SUM($J3:$M3))</f>
        <v>0.24118476727785615</v>
      </c>
      <c r="O3" s="456">
        <f t="shared" ref="O3:Q3" si="1">IF(SUM($J3:$M3)=0,"",K3/SUM($J3:$M3))</f>
        <v>0.55571227080394925</v>
      </c>
      <c r="P3" s="456">
        <f t="shared" si="1"/>
        <v>0.11283497884344147</v>
      </c>
      <c r="Q3" s="457">
        <f t="shared" si="1"/>
        <v>9.0267983074753172E-2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3526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3527</v>
      </c>
      <c r="B7" s="709">
        <v>809</v>
      </c>
      <c r="C7" s="664">
        <v>450</v>
      </c>
      <c r="D7" s="664">
        <v>31</v>
      </c>
      <c r="E7" s="665"/>
      <c r="F7" s="706">
        <v>0.62713178294573646</v>
      </c>
      <c r="G7" s="677">
        <v>0.34883720930232559</v>
      </c>
      <c r="H7" s="677">
        <v>2.4031007751937984E-2</v>
      </c>
      <c r="I7" s="712">
        <v>0</v>
      </c>
      <c r="J7" s="709">
        <v>54</v>
      </c>
      <c r="K7" s="664">
        <v>143</v>
      </c>
      <c r="L7" s="664">
        <v>31</v>
      </c>
      <c r="M7" s="665"/>
      <c r="N7" s="706">
        <v>0.23684210526315788</v>
      </c>
      <c r="O7" s="677">
        <v>0.6271929824561403</v>
      </c>
      <c r="P7" s="677">
        <v>0.13596491228070176</v>
      </c>
      <c r="Q7" s="700">
        <v>0</v>
      </c>
    </row>
    <row r="8" spans="1:17" ht="14.4" customHeight="1" x14ac:dyDescent="0.3">
      <c r="A8" s="703" t="s">
        <v>3528</v>
      </c>
      <c r="B8" s="709">
        <v>588</v>
      </c>
      <c r="C8" s="664">
        <v>808</v>
      </c>
      <c r="D8" s="664">
        <v>49</v>
      </c>
      <c r="E8" s="665"/>
      <c r="F8" s="706">
        <v>0.40692041522491351</v>
      </c>
      <c r="G8" s="677">
        <v>0.5591695501730104</v>
      </c>
      <c r="H8" s="677">
        <v>3.3910034602076124E-2</v>
      </c>
      <c r="I8" s="712">
        <v>0</v>
      </c>
      <c r="J8" s="709">
        <v>59</v>
      </c>
      <c r="K8" s="664">
        <v>207</v>
      </c>
      <c r="L8" s="664">
        <v>49</v>
      </c>
      <c r="M8" s="665"/>
      <c r="N8" s="706">
        <v>0.1873015873015873</v>
      </c>
      <c r="O8" s="677">
        <v>0.65714285714285714</v>
      </c>
      <c r="P8" s="677">
        <v>0.15555555555555556</v>
      </c>
      <c r="Q8" s="700">
        <v>0</v>
      </c>
    </row>
    <row r="9" spans="1:17" ht="14.4" customHeight="1" x14ac:dyDescent="0.3">
      <c r="A9" s="703" t="s">
        <v>3529</v>
      </c>
      <c r="B9" s="709">
        <v>210</v>
      </c>
      <c r="C9" s="664">
        <v>82</v>
      </c>
      <c r="D9" s="664"/>
      <c r="E9" s="665"/>
      <c r="F9" s="706">
        <v>0.71917808219178081</v>
      </c>
      <c r="G9" s="677">
        <v>0.28082191780821919</v>
      </c>
      <c r="H9" s="677">
        <v>0</v>
      </c>
      <c r="I9" s="712">
        <v>0</v>
      </c>
      <c r="J9" s="709">
        <v>37</v>
      </c>
      <c r="K9" s="664">
        <v>25</v>
      </c>
      <c r="L9" s="664"/>
      <c r="M9" s="665"/>
      <c r="N9" s="706">
        <v>0.59677419354838712</v>
      </c>
      <c r="O9" s="677">
        <v>0.40322580645161288</v>
      </c>
      <c r="P9" s="677">
        <v>0</v>
      </c>
      <c r="Q9" s="700">
        <v>0</v>
      </c>
    </row>
    <row r="10" spans="1:17" ht="14.4" customHeight="1" x14ac:dyDescent="0.3">
      <c r="A10" s="703" t="s">
        <v>3530</v>
      </c>
      <c r="B10" s="709">
        <v>59</v>
      </c>
      <c r="C10" s="664">
        <v>18</v>
      </c>
      <c r="D10" s="664"/>
      <c r="E10" s="665"/>
      <c r="F10" s="706">
        <v>0.76623376623376627</v>
      </c>
      <c r="G10" s="677">
        <v>0.23376623376623376</v>
      </c>
      <c r="H10" s="677">
        <v>0</v>
      </c>
      <c r="I10" s="712">
        <v>0</v>
      </c>
      <c r="J10" s="709">
        <v>20</v>
      </c>
      <c r="K10" s="664">
        <v>7</v>
      </c>
      <c r="L10" s="664"/>
      <c r="M10" s="665"/>
      <c r="N10" s="706">
        <v>0.7407407407407407</v>
      </c>
      <c r="O10" s="677">
        <v>0.25925925925925924</v>
      </c>
      <c r="P10" s="677">
        <v>0</v>
      </c>
      <c r="Q10" s="700">
        <v>0</v>
      </c>
    </row>
    <row r="11" spans="1:17" ht="14.4" customHeight="1" x14ac:dyDescent="0.3">
      <c r="A11" s="703" t="s">
        <v>3531</v>
      </c>
      <c r="B11" s="709">
        <v>1</v>
      </c>
      <c r="C11" s="664">
        <v>28</v>
      </c>
      <c r="D11" s="664"/>
      <c r="E11" s="665"/>
      <c r="F11" s="706">
        <v>3.4482758620689655E-2</v>
      </c>
      <c r="G11" s="677">
        <v>0.96551724137931039</v>
      </c>
      <c r="H11" s="677">
        <v>0</v>
      </c>
      <c r="I11" s="712">
        <v>0</v>
      </c>
      <c r="J11" s="709">
        <v>1</v>
      </c>
      <c r="K11" s="664">
        <v>12</v>
      </c>
      <c r="L11" s="664"/>
      <c r="M11" s="665"/>
      <c r="N11" s="706">
        <v>7.6923076923076927E-2</v>
      </c>
      <c r="O11" s="677">
        <v>0.92307692307692313</v>
      </c>
      <c r="P11" s="677">
        <v>0</v>
      </c>
      <c r="Q11" s="700">
        <v>0</v>
      </c>
    </row>
    <row r="12" spans="1:17" ht="14.4" customHeight="1" thickBot="1" x14ac:dyDescent="0.35">
      <c r="A12" s="704" t="s">
        <v>3532</v>
      </c>
      <c r="B12" s="710"/>
      <c r="C12" s="670"/>
      <c r="D12" s="670"/>
      <c r="E12" s="671">
        <v>521</v>
      </c>
      <c r="F12" s="707">
        <v>0</v>
      </c>
      <c r="G12" s="678">
        <v>0</v>
      </c>
      <c r="H12" s="678">
        <v>0</v>
      </c>
      <c r="I12" s="713">
        <v>1</v>
      </c>
      <c r="J12" s="710"/>
      <c r="K12" s="670"/>
      <c r="L12" s="670"/>
      <c r="M12" s="671">
        <v>64</v>
      </c>
      <c r="N12" s="707">
        <v>0</v>
      </c>
      <c r="O12" s="678">
        <v>0</v>
      </c>
      <c r="P12" s="678">
        <v>0</v>
      </c>
      <c r="Q12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21</v>
      </c>
      <c r="B5" s="645" t="s">
        <v>578</v>
      </c>
      <c r="C5" s="648">
        <v>10344270.720000004</v>
      </c>
      <c r="D5" s="648">
        <v>5952</v>
      </c>
      <c r="E5" s="648">
        <v>7361314.5100000007</v>
      </c>
      <c r="F5" s="714">
        <v>0.71163204340421571</v>
      </c>
      <c r="G5" s="648">
        <v>3643</v>
      </c>
      <c r="H5" s="714">
        <v>0.61206317204301075</v>
      </c>
      <c r="I5" s="648">
        <v>2982956.2100000028</v>
      </c>
      <c r="J5" s="714">
        <v>0.28836795659578424</v>
      </c>
      <c r="K5" s="648">
        <v>2309</v>
      </c>
      <c r="L5" s="714">
        <v>0.38793682795698925</v>
      </c>
      <c r="M5" s="648" t="s">
        <v>74</v>
      </c>
      <c r="N5" s="277"/>
    </row>
    <row r="6" spans="1:14" ht="14.4" customHeight="1" x14ac:dyDescent="0.3">
      <c r="A6" s="644">
        <v>21</v>
      </c>
      <c r="B6" s="645" t="s">
        <v>3533</v>
      </c>
      <c r="C6" s="648">
        <v>9962547.2500000037</v>
      </c>
      <c r="D6" s="648">
        <v>5581</v>
      </c>
      <c r="E6" s="648">
        <v>7176044.1500000004</v>
      </c>
      <c r="F6" s="714">
        <v>0.72030214461467146</v>
      </c>
      <c r="G6" s="648">
        <v>3435</v>
      </c>
      <c r="H6" s="714">
        <v>0.61548109657767425</v>
      </c>
      <c r="I6" s="648">
        <v>2786503.1000000029</v>
      </c>
      <c r="J6" s="714">
        <v>0.27969785538532849</v>
      </c>
      <c r="K6" s="648">
        <v>2146</v>
      </c>
      <c r="L6" s="714">
        <v>0.38451890342232575</v>
      </c>
      <c r="M6" s="648" t="s">
        <v>1</v>
      </c>
      <c r="N6" s="277"/>
    </row>
    <row r="7" spans="1:14" ht="14.4" customHeight="1" x14ac:dyDescent="0.3">
      <c r="A7" s="644">
        <v>21</v>
      </c>
      <c r="B7" s="645" t="s">
        <v>3534</v>
      </c>
      <c r="C7" s="648">
        <v>0</v>
      </c>
      <c r="D7" s="648">
        <v>76</v>
      </c>
      <c r="E7" s="648">
        <v>0</v>
      </c>
      <c r="F7" s="714" t="s">
        <v>579</v>
      </c>
      <c r="G7" s="648">
        <v>52</v>
      </c>
      <c r="H7" s="714">
        <v>0.68421052631578949</v>
      </c>
      <c r="I7" s="648">
        <v>0</v>
      </c>
      <c r="J7" s="714" t="s">
        <v>579</v>
      </c>
      <c r="K7" s="648">
        <v>24</v>
      </c>
      <c r="L7" s="714">
        <v>0.31578947368421051</v>
      </c>
      <c r="M7" s="648" t="s">
        <v>1</v>
      </c>
      <c r="N7" s="277"/>
    </row>
    <row r="8" spans="1:14" ht="14.4" customHeight="1" x14ac:dyDescent="0.3">
      <c r="A8" s="644">
        <v>21</v>
      </c>
      <c r="B8" s="645" t="s">
        <v>3535</v>
      </c>
      <c r="C8" s="648">
        <v>381723.47</v>
      </c>
      <c r="D8" s="648">
        <v>295</v>
      </c>
      <c r="E8" s="648">
        <v>185270.36</v>
      </c>
      <c r="F8" s="714">
        <v>0.48535228918462886</v>
      </c>
      <c r="G8" s="648">
        <v>156</v>
      </c>
      <c r="H8" s="714">
        <v>0.52881355932203389</v>
      </c>
      <c r="I8" s="648">
        <v>196453.11000000002</v>
      </c>
      <c r="J8" s="714">
        <v>0.5146477108153712</v>
      </c>
      <c r="K8" s="648">
        <v>139</v>
      </c>
      <c r="L8" s="714">
        <v>0.47118644067796611</v>
      </c>
      <c r="M8" s="648" t="s">
        <v>1</v>
      </c>
      <c r="N8" s="277"/>
    </row>
    <row r="9" spans="1:14" ht="14.4" customHeight="1" x14ac:dyDescent="0.3">
      <c r="A9" s="644" t="s">
        <v>577</v>
      </c>
      <c r="B9" s="645" t="s">
        <v>3</v>
      </c>
      <c r="C9" s="648">
        <v>10344270.720000004</v>
      </c>
      <c r="D9" s="648">
        <v>5952</v>
      </c>
      <c r="E9" s="648">
        <v>7361314.5100000007</v>
      </c>
      <c r="F9" s="714">
        <v>0.71163204340421571</v>
      </c>
      <c r="G9" s="648">
        <v>3643</v>
      </c>
      <c r="H9" s="714">
        <v>0.61206317204301075</v>
      </c>
      <c r="I9" s="648">
        <v>2982956.2100000028</v>
      </c>
      <c r="J9" s="714">
        <v>0.28836795659578424</v>
      </c>
      <c r="K9" s="648">
        <v>2309</v>
      </c>
      <c r="L9" s="714">
        <v>0.38793682795698925</v>
      </c>
      <c r="M9" s="648" t="s">
        <v>581</v>
      </c>
      <c r="N9" s="277"/>
    </row>
    <row r="11" spans="1:14" ht="14.4" customHeight="1" x14ac:dyDescent="0.3">
      <c r="A11" s="644">
        <v>21</v>
      </c>
      <c r="B11" s="645" t="s">
        <v>578</v>
      </c>
      <c r="C11" s="648" t="s">
        <v>579</v>
      </c>
      <c r="D11" s="648" t="s">
        <v>579</v>
      </c>
      <c r="E11" s="648" t="s">
        <v>579</v>
      </c>
      <c r="F11" s="714" t="s">
        <v>579</v>
      </c>
      <c r="G11" s="648" t="s">
        <v>579</v>
      </c>
      <c r="H11" s="714" t="s">
        <v>579</v>
      </c>
      <c r="I11" s="648" t="s">
        <v>579</v>
      </c>
      <c r="J11" s="714" t="s">
        <v>579</v>
      </c>
      <c r="K11" s="648" t="s">
        <v>579</v>
      </c>
      <c r="L11" s="714" t="s">
        <v>579</v>
      </c>
      <c r="M11" s="648" t="s">
        <v>74</v>
      </c>
      <c r="N11" s="277"/>
    </row>
    <row r="12" spans="1:14" ht="14.4" customHeight="1" x14ac:dyDescent="0.3">
      <c r="A12" s="644" t="s">
        <v>3536</v>
      </c>
      <c r="B12" s="645" t="s">
        <v>3533</v>
      </c>
      <c r="C12" s="648">
        <v>436355.08999999962</v>
      </c>
      <c r="D12" s="648">
        <v>601</v>
      </c>
      <c r="E12" s="648">
        <v>242476.16999999978</v>
      </c>
      <c r="F12" s="714">
        <v>0.5556854395808698</v>
      </c>
      <c r="G12" s="648">
        <v>267</v>
      </c>
      <c r="H12" s="714">
        <v>0.44425956738768718</v>
      </c>
      <c r="I12" s="648">
        <v>193878.91999999984</v>
      </c>
      <c r="J12" s="714">
        <v>0.4443145604191302</v>
      </c>
      <c r="K12" s="648">
        <v>334</v>
      </c>
      <c r="L12" s="714">
        <v>0.55574043261231276</v>
      </c>
      <c r="M12" s="648" t="s">
        <v>1</v>
      </c>
      <c r="N12" s="277"/>
    </row>
    <row r="13" spans="1:14" ht="14.4" customHeight="1" x14ac:dyDescent="0.3">
      <c r="A13" s="644" t="s">
        <v>3536</v>
      </c>
      <c r="B13" s="645" t="s">
        <v>3534</v>
      </c>
      <c r="C13" s="648">
        <v>0</v>
      </c>
      <c r="D13" s="648">
        <v>5</v>
      </c>
      <c r="E13" s="648">
        <v>0</v>
      </c>
      <c r="F13" s="714" t="s">
        <v>579</v>
      </c>
      <c r="G13" s="648">
        <v>2</v>
      </c>
      <c r="H13" s="714">
        <v>0.4</v>
      </c>
      <c r="I13" s="648">
        <v>0</v>
      </c>
      <c r="J13" s="714" t="s">
        <v>579</v>
      </c>
      <c r="K13" s="648">
        <v>3</v>
      </c>
      <c r="L13" s="714">
        <v>0.6</v>
      </c>
      <c r="M13" s="648" t="s">
        <v>1</v>
      </c>
      <c r="N13" s="277"/>
    </row>
    <row r="14" spans="1:14" ht="14.4" customHeight="1" x14ac:dyDescent="0.3">
      <c r="A14" s="644" t="s">
        <v>3536</v>
      </c>
      <c r="B14" s="645" t="s">
        <v>3535</v>
      </c>
      <c r="C14" s="648">
        <v>15602.719999999998</v>
      </c>
      <c r="D14" s="648">
        <v>14</v>
      </c>
      <c r="E14" s="648">
        <v>6335.5999999999995</v>
      </c>
      <c r="F14" s="714">
        <v>0.40605740537547302</v>
      </c>
      <c r="G14" s="648">
        <v>5</v>
      </c>
      <c r="H14" s="714">
        <v>0.35714285714285715</v>
      </c>
      <c r="I14" s="648">
        <v>9267.119999999999</v>
      </c>
      <c r="J14" s="714">
        <v>0.59394259462452703</v>
      </c>
      <c r="K14" s="648">
        <v>9</v>
      </c>
      <c r="L14" s="714">
        <v>0.6428571428571429</v>
      </c>
      <c r="M14" s="648" t="s">
        <v>1</v>
      </c>
      <c r="N14" s="277"/>
    </row>
    <row r="15" spans="1:14" ht="14.4" customHeight="1" x14ac:dyDescent="0.3">
      <c r="A15" s="644" t="s">
        <v>3536</v>
      </c>
      <c r="B15" s="645" t="s">
        <v>3537</v>
      </c>
      <c r="C15" s="648">
        <v>451957.80999999959</v>
      </c>
      <c r="D15" s="648">
        <v>620</v>
      </c>
      <c r="E15" s="648">
        <v>248811.76999999979</v>
      </c>
      <c r="F15" s="714">
        <v>0.55051990361666725</v>
      </c>
      <c r="G15" s="648">
        <v>274</v>
      </c>
      <c r="H15" s="714">
        <v>0.44193548387096776</v>
      </c>
      <c r="I15" s="648">
        <v>203146.03999999983</v>
      </c>
      <c r="J15" s="714">
        <v>0.44948009638333281</v>
      </c>
      <c r="K15" s="648">
        <v>346</v>
      </c>
      <c r="L15" s="714">
        <v>0.5580645161290323</v>
      </c>
      <c r="M15" s="648" t="s">
        <v>585</v>
      </c>
      <c r="N15" s="277"/>
    </row>
    <row r="16" spans="1:14" ht="14.4" customHeight="1" x14ac:dyDescent="0.3">
      <c r="A16" s="644" t="s">
        <v>579</v>
      </c>
      <c r="B16" s="645" t="s">
        <v>579</v>
      </c>
      <c r="C16" s="648" t="s">
        <v>579</v>
      </c>
      <c r="D16" s="648" t="s">
        <v>579</v>
      </c>
      <c r="E16" s="648" t="s">
        <v>579</v>
      </c>
      <c r="F16" s="714" t="s">
        <v>579</v>
      </c>
      <c r="G16" s="648" t="s">
        <v>579</v>
      </c>
      <c r="H16" s="714" t="s">
        <v>579</v>
      </c>
      <c r="I16" s="648" t="s">
        <v>579</v>
      </c>
      <c r="J16" s="714" t="s">
        <v>579</v>
      </c>
      <c r="K16" s="648" t="s">
        <v>579</v>
      </c>
      <c r="L16" s="714" t="s">
        <v>579</v>
      </c>
      <c r="M16" s="648" t="s">
        <v>586</v>
      </c>
      <c r="N16" s="277"/>
    </row>
    <row r="17" spans="1:14" ht="14.4" customHeight="1" x14ac:dyDescent="0.3">
      <c r="A17" s="644" t="s">
        <v>3538</v>
      </c>
      <c r="B17" s="645" t="s">
        <v>3533</v>
      </c>
      <c r="C17" s="648">
        <v>9007574.7800000049</v>
      </c>
      <c r="D17" s="648">
        <v>4760</v>
      </c>
      <c r="E17" s="648">
        <v>6489867.0600000005</v>
      </c>
      <c r="F17" s="714">
        <v>0.72048994524139798</v>
      </c>
      <c r="G17" s="648">
        <v>3047</v>
      </c>
      <c r="H17" s="714">
        <v>0.64012605042016801</v>
      </c>
      <c r="I17" s="648">
        <v>2517707.7200000035</v>
      </c>
      <c r="J17" s="714">
        <v>0.27951005475860197</v>
      </c>
      <c r="K17" s="648">
        <v>1713</v>
      </c>
      <c r="L17" s="714">
        <v>0.35987394957983193</v>
      </c>
      <c r="M17" s="648" t="s">
        <v>1</v>
      </c>
      <c r="N17" s="277"/>
    </row>
    <row r="18" spans="1:14" ht="14.4" customHeight="1" x14ac:dyDescent="0.3">
      <c r="A18" s="644" t="s">
        <v>3538</v>
      </c>
      <c r="B18" s="645" t="s">
        <v>3534</v>
      </c>
      <c r="C18" s="648">
        <v>0</v>
      </c>
      <c r="D18" s="648">
        <v>71</v>
      </c>
      <c r="E18" s="648">
        <v>0</v>
      </c>
      <c r="F18" s="714" t="s">
        <v>579</v>
      </c>
      <c r="G18" s="648">
        <v>50</v>
      </c>
      <c r="H18" s="714">
        <v>0.70422535211267601</v>
      </c>
      <c r="I18" s="648">
        <v>0</v>
      </c>
      <c r="J18" s="714" t="s">
        <v>579</v>
      </c>
      <c r="K18" s="648">
        <v>21</v>
      </c>
      <c r="L18" s="714">
        <v>0.29577464788732394</v>
      </c>
      <c r="M18" s="648" t="s">
        <v>1</v>
      </c>
      <c r="N18" s="277"/>
    </row>
    <row r="19" spans="1:14" ht="14.4" customHeight="1" x14ac:dyDescent="0.3">
      <c r="A19" s="644" t="s">
        <v>3538</v>
      </c>
      <c r="B19" s="645" t="s">
        <v>3535</v>
      </c>
      <c r="C19" s="648">
        <v>281709.34999999998</v>
      </c>
      <c r="D19" s="648">
        <v>232</v>
      </c>
      <c r="E19" s="648">
        <v>105030.14000000001</v>
      </c>
      <c r="F19" s="714">
        <v>0.37283157268297989</v>
      </c>
      <c r="G19" s="648">
        <v>110</v>
      </c>
      <c r="H19" s="714">
        <v>0.47413793103448276</v>
      </c>
      <c r="I19" s="648">
        <v>176679.21</v>
      </c>
      <c r="J19" s="714">
        <v>0.62716842731702016</v>
      </c>
      <c r="K19" s="648">
        <v>122</v>
      </c>
      <c r="L19" s="714">
        <v>0.52586206896551724</v>
      </c>
      <c r="M19" s="648" t="s">
        <v>1</v>
      </c>
      <c r="N19" s="277"/>
    </row>
    <row r="20" spans="1:14" ht="14.4" customHeight="1" x14ac:dyDescent="0.3">
      <c r="A20" s="644" t="s">
        <v>3538</v>
      </c>
      <c r="B20" s="645" t="s">
        <v>3539</v>
      </c>
      <c r="C20" s="648">
        <v>9289284.1300000045</v>
      </c>
      <c r="D20" s="648">
        <v>5063</v>
      </c>
      <c r="E20" s="648">
        <v>6594897.2000000002</v>
      </c>
      <c r="F20" s="714">
        <v>0.70994676314201588</v>
      </c>
      <c r="G20" s="648">
        <v>3207</v>
      </c>
      <c r="H20" s="714">
        <v>0.63341892158799129</v>
      </c>
      <c r="I20" s="648">
        <v>2694386.9300000034</v>
      </c>
      <c r="J20" s="714">
        <v>0.29005323685798401</v>
      </c>
      <c r="K20" s="648">
        <v>1856</v>
      </c>
      <c r="L20" s="714">
        <v>0.36658107841200871</v>
      </c>
      <c r="M20" s="648" t="s">
        <v>585</v>
      </c>
      <c r="N20" s="277"/>
    </row>
    <row r="21" spans="1:14" ht="14.4" customHeight="1" x14ac:dyDescent="0.3">
      <c r="A21" s="644" t="s">
        <v>579</v>
      </c>
      <c r="B21" s="645" t="s">
        <v>579</v>
      </c>
      <c r="C21" s="648" t="s">
        <v>579</v>
      </c>
      <c r="D21" s="648" t="s">
        <v>579</v>
      </c>
      <c r="E21" s="648" t="s">
        <v>579</v>
      </c>
      <c r="F21" s="714" t="s">
        <v>579</v>
      </c>
      <c r="G21" s="648" t="s">
        <v>579</v>
      </c>
      <c r="H21" s="714" t="s">
        <v>579</v>
      </c>
      <c r="I21" s="648" t="s">
        <v>579</v>
      </c>
      <c r="J21" s="714" t="s">
        <v>579</v>
      </c>
      <c r="K21" s="648" t="s">
        <v>579</v>
      </c>
      <c r="L21" s="714" t="s">
        <v>579</v>
      </c>
      <c r="M21" s="648" t="s">
        <v>586</v>
      </c>
      <c r="N21" s="277"/>
    </row>
    <row r="22" spans="1:14" ht="14.4" customHeight="1" x14ac:dyDescent="0.3">
      <c r="A22" s="644" t="s">
        <v>3540</v>
      </c>
      <c r="B22" s="645" t="s">
        <v>3533</v>
      </c>
      <c r="C22" s="648">
        <v>518617.37999999971</v>
      </c>
      <c r="D22" s="648">
        <v>220</v>
      </c>
      <c r="E22" s="648">
        <v>443700.91999999969</v>
      </c>
      <c r="F22" s="714">
        <v>0.85554579755888616</v>
      </c>
      <c r="G22" s="648">
        <v>121</v>
      </c>
      <c r="H22" s="714">
        <v>0.55000000000000004</v>
      </c>
      <c r="I22" s="648">
        <v>74916.460000000021</v>
      </c>
      <c r="J22" s="714">
        <v>0.14445420244111384</v>
      </c>
      <c r="K22" s="648">
        <v>99</v>
      </c>
      <c r="L22" s="714">
        <v>0.45</v>
      </c>
      <c r="M22" s="648" t="s">
        <v>1</v>
      </c>
      <c r="N22" s="277"/>
    </row>
    <row r="23" spans="1:14" ht="14.4" customHeight="1" x14ac:dyDescent="0.3">
      <c r="A23" s="644" t="s">
        <v>3540</v>
      </c>
      <c r="B23" s="645" t="s">
        <v>3535</v>
      </c>
      <c r="C23" s="648">
        <v>84411.400000000009</v>
      </c>
      <c r="D23" s="648">
        <v>49</v>
      </c>
      <c r="E23" s="648">
        <v>73904.62000000001</v>
      </c>
      <c r="F23" s="714">
        <v>0.87552889775551646</v>
      </c>
      <c r="G23" s="648">
        <v>41</v>
      </c>
      <c r="H23" s="714">
        <v>0.83673469387755106</v>
      </c>
      <c r="I23" s="648">
        <v>10506.78</v>
      </c>
      <c r="J23" s="714">
        <v>0.12447110224448356</v>
      </c>
      <c r="K23" s="648">
        <v>8</v>
      </c>
      <c r="L23" s="714">
        <v>0.16326530612244897</v>
      </c>
      <c r="M23" s="648" t="s">
        <v>1</v>
      </c>
      <c r="N23" s="277"/>
    </row>
    <row r="24" spans="1:14" ht="14.4" customHeight="1" x14ac:dyDescent="0.3">
      <c r="A24" s="644" t="s">
        <v>3540</v>
      </c>
      <c r="B24" s="645" t="s">
        <v>3541</v>
      </c>
      <c r="C24" s="648">
        <v>603028.77999999968</v>
      </c>
      <c r="D24" s="648">
        <v>269</v>
      </c>
      <c r="E24" s="648">
        <v>517605.53999999969</v>
      </c>
      <c r="F24" s="714">
        <v>0.85834301308139882</v>
      </c>
      <c r="G24" s="648">
        <v>162</v>
      </c>
      <c r="H24" s="714">
        <v>0.60223048327137552</v>
      </c>
      <c r="I24" s="648">
        <v>85423.24000000002</v>
      </c>
      <c r="J24" s="714">
        <v>0.14165698691860124</v>
      </c>
      <c r="K24" s="648">
        <v>107</v>
      </c>
      <c r="L24" s="714">
        <v>0.39776951672862454</v>
      </c>
      <c r="M24" s="648" t="s">
        <v>585</v>
      </c>
      <c r="N24" s="277"/>
    </row>
    <row r="25" spans="1:14" ht="14.4" customHeight="1" x14ac:dyDescent="0.3">
      <c r="A25" s="644" t="s">
        <v>579</v>
      </c>
      <c r="B25" s="645" t="s">
        <v>579</v>
      </c>
      <c r="C25" s="648" t="s">
        <v>579</v>
      </c>
      <c r="D25" s="648" t="s">
        <v>579</v>
      </c>
      <c r="E25" s="648" t="s">
        <v>579</v>
      </c>
      <c r="F25" s="714" t="s">
        <v>579</v>
      </c>
      <c r="G25" s="648" t="s">
        <v>579</v>
      </c>
      <c r="H25" s="714" t="s">
        <v>579</v>
      </c>
      <c r="I25" s="648" t="s">
        <v>579</v>
      </c>
      <c r="J25" s="714" t="s">
        <v>579</v>
      </c>
      <c r="K25" s="648" t="s">
        <v>579</v>
      </c>
      <c r="L25" s="714" t="s">
        <v>579</v>
      </c>
      <c r="M25" s="648" t="s">
        <v>586</v>
      </c>
      <c r="N25" s="277"/>
    </row>
    <row r="26" spans="1:14" ht="14.4" customHeight="1" x14ac:dyDescent="0.3">
      <c r="A26" s="644" t="s">
        <v>577</v>
      </c>
      <c r="B26" s="645" t="s">
        <v>580</v>
      </c>
      <c r="C26" s="648">
        <v>10344270.720000003</v>
      </c>
      <c r="D26" s="648">
        <v>5952</v>
      </c>
      <c r="E26" s="648">
        <v>7361314.5099999998</v>
      </c>
      <c r="F26" s="714">
        <v>0.71163204340421571</v>
      </c>
      <c r="G26" s="648">
        <v>3643</v>
      </c>
      <c r="H26" s="714">
        <v>0.61206317204301075</v>
      </c>
      <c r="I26" s="648">
        <v>2982956.2100000032</v>
      </c>
      <c r="J26" s="714">
        <v>0.28836795659578429</v>
      </c>
      <c r="K26" s="648">
        <v>2309</v>
      </c>
      <c r="L26" s="714">
        <v>0.38793682795698925</v>
      </c>
      <c r="M26" s="648" t="s">
        <v>581</v>
      </c>
      <c r="N26" s="277"/>
    </row>
    <row r="27" spans="1:14" ht="14.4" customHeight="1" x14ac:dyDescent="0.3">
      <c r="A27" s="715" t="s">
        <v>3542</v>
      </c>
    </row>
    <row r="28" spans="1:14" ht="14.4" customHeight="1" x14ac:dyDescent="0.3">
      <c r="A28" s="716" t="s">
        <v>3543</v>
      </c>
    </row>
    <row r="29" spans="1:14" ht="14.4" customHeight="1" x14ac:dyDescent="0.3">
      <c r="A29" s="715" t="s">
        <v>3544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6">
    <cfRule type="expression" dxfId="46" priority="4">
      <formula>AND(LEFT(M11,6)&lt;&gt;"mezera",M11&lt;&gt;"")</formula>
    </cfRule>
  </conditionalFormatting>
  <conditionalFormatting sqref="A11:A26">
    <cfRule type="expression" dxfId="45" priority="2">
      <formula>AND(M11&lt;&gt;"",M11&lt;&gt;"mezeraKL")</formula>
    </cfRule>
  </conditionalFormatting>
  <conditionalFormatting sqref="F11:F26">
    <cfRule type="cellIs" dxfId="44" priority="1" operator="lessThan">
      <formula>0.6</formula>
    </cfRule>
  </conditionalFormatting>
  <conditionalFormatting sqref="B11:L26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6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3545</v>
      </c>
      <c r="B5" s="708">
        <v>760596.28999999957</v>
      </c>
      <c r="C5" s="655">
        <v>1</v>
      </c>
      <c r="D5" s="721">
        <v>419</v>
      </c>
      <c r="E5" s="724" t="s">
        <v>3545</v>
      </c>
      <c r="F5" s="708">
        <v>475645.45999999973</v>
      </c>
      <c r="G5" s="676">
        <v>0.62535863802333302</v>
      </c>
      <c r="H5" s="658">
        <v>260</v>
      </c>
      <c r="I5" s="699">
        <v>0.62052505966587113</v>
      </c>
      <c r="J5" s="727">
        <v>284950.8299999999</v>
      </c>
      <c r="K5" s="676">
        <v>0.37464136197666709</v>
      </c>
      <c r="L5" s="658">
        <v>159</v>
      </c>
      <c r="M5" s="699">
        <v>0.37947494033412887</v>
      </c>
    </row>
    <row r="6" spans="1:13" ht="14.4" customHeight="1" x14ac:dyDescent="0.3">
      <c r="A6" s="718" t="s">
        <v>3546</v>
      </c>
      <c r="B6" s="709">
        <v>159969.12999999995</v>
      </c>
      <c r="C6" s="661">
        <v>1</v>
      </c>
      <c r="D6" s="722">
        <v>33</v>
      </c>
      <c r="E6" s="725" t="s">
        <v>3546</v>
      </c>
      <c r="F6" s="709">
        <v>158280.94999999995</v>
      </c>
      <c r="G6" s="677">
        <v>0.98944683889948026</v>
      </c>
      <c r="H6" s="664">
        <v>25</v>
      </c>
      <c r="I6" s="700">
        <v>0.75757575757575757</v>
      </c>
      <c r="J6" s="728">
        <v>1688.18</v>
      </c>
      <c r="K6" s="677">
        <v>1.0553161100519836E-2</v>
      </c>
      <c r="L6" s="664">
        <v>8</v>
      </c>
      <c r="M6" s="700">
        <v>0.24242424242424243</v>
      </c>
    </row>
    <row r="7" spans="1:13" ht="14.4" customHeight="1" x14ac:dyDescent="0.3">
      <c r="A7" s="718" t="s">
        <v>3547</v>
      </c>
      <c r="B7" s="709">
        <v>333784.44000000006</v>
      </c>
      <c r="C7" s="661">
        <v>1</v>
      </c>
      <c r="D7" s="722">
        <v>181</v>
      </c>
      <c r="E7" s="725" t="s">
        <v>3547</v>
      </c>
      <c r="F7" s="709">
        <v>272553.21000000002</v>
      </c>
      <c r="G7" s="677">
        <v>0.81655457036882839</v>
      </c>
      <c r="H7" s="664">
        <v>126</v>
      </c>
      <c r="I7" s="700">
        <v>0.69613259668508287</v>
      </c>
      <c r="J7" s="728">
        <v>61231.23000000001</v>
      </c>
      <c r="K7" s="677">
        <v>0.18344542963117155</v>
      </c>
      <c r="L7" s="664">
        <v>55</v>
      </c>
      <c r="M7" s="700">
        <v>0.30386740331491713</v>
      </c>
    </row>
    <row r="8" spans="1:13" ht="14.4" customHeight="1" x14ac:dyDescent="0.3">
      <c r="A8" s="718" t="s">
        <v>3548</v>
      </c>
      <c r="B8" s="709">
        <v>13975.91</v>
      </c>
      <c r="C8" s="661">
        <v>1</v>
      </c>
      <c r="D8" s="722">
        <v>26</v>
      </c>
      <c r="E8" s="725" t="s">
        <v>3548</v>
      </c>
      <c r="F8" s="709">
        <v>9587.5399999999991</v>
      </c>
      <c r="G8" s="677">
        <v>0.68600470380819556</v>
      </c>
      <c r="H8" s="664">
        <v>14</v>
      </c>
      <c r="I8" s="700">
        <v>0.53846153846153844</v>
      </c>
      <c r="J8" s="728">
        <v>4388.37</v>
      </c>
      <c r="K8" s="677">
        <v>0.31399529619180433</v>
      </c>
      <c r="L8" s="664">
        <v>12</v>
      </c>
      <c r="M8" s="700">
        <v>0.46153846153846156</v>
      </c>
    </row>
    <row r="9" spans="1:13" ht="14.4" customHeight="1" x14ac:dyDescent="0.3">
      <c r="A9" s="718" t="s">
        <v>3549</v>
      </c>
      <c r="B9" s="709">
        <v>51.21</v>
      </c>
      <c r="C9" s="661">
        <v>1</v>
      </c>
      <c r="D9" s="722">
        <v>1</v>
      </c>
      <c r="E9" s="725" t="s">
        <v>3549</v>
      </c>
      <c r="F9" s="709"/>
      <c r="G9" s="677">
        <v>0</v>
      </c>
      <c r="H9" s="664"/>
      <c r="I9" s="700">
        <v>0</v>
      </c>
      <c r="J9" s="728">
        <v>51.21</v>
      </c>
      <c r="K9" s="677">
        <v>1</v>
      </c>
      <c r="L9" s="664">
        <v>1</v>
      </c>
      <c r="M9" s="700">
        <v>1</v>
      </c>
    </row>
    <row r="10" spans="1:13" ht="14.4" customHeight="1" x14ac:dyDescent="0.3">
      <c r="A10" s="718" t="s">
        <v>3550</v>
      </c>
      <c r="B10" s="709">
        <v>182893.87000000002</v>
      </c>
      <c r="C10" s="661">
        <v>1</v>
      </c>
      <c r="D10" s="722">
        <v>86</v>
      </c>
      <c r="E10" s="725" t="s">
        <v>3550</v>
      </c>
      <c r="F10" s="709">
        <v>172084.80000000002</v>
      </c>
      <c r="G10" s="677">
        <v>0.94089976881127835</v>
      </c>
      <c r="H10" s="664">
        <v>59</v>
      </c>
      <c r="I10" s="700">
        <v>0.68604651162790697</v>
      </c>
      <c r="J10" s="728">
        <v>10809.069999999998</v>
      </c>
      <c r="K10" s="677">
        <v>5.9100231188721618E-2</v>
      </c>
      <c r="L10" s="664">
        <v>27</v>
      </c>
      <c r="M10" s="700">
        <v>0.31395348837209303</v>
      </c>
    </row>
    <row r="11" spans="1:13" ht="14.4" customHeight="1" x14ac:dyDescent="0.3">
      <c r="A11" s="718" t="s">
        <v>3551</v>
      </c>
      <c r="B11" s="709">
        <v>1077427.2699999996</v>
      </c>
      <c r="C11" s="661">
        <v>1</v>
      </c>
      <c r="D11" s="722">
        <v>568</v>
      </c>
      <c r="E11" s="725" t="s">
        <v>3551</v>
      </c>
      <c r="F11" s="709">
        <v>675312.74999999977</v>
      </c>
      <c r="G11" s="677">
        <v>0.62678267833335988</v>
      </c>
      <c r="H11" s="664">
        <v>349</v>
      </c>
      <c r="I11" s="700">
        <v>0.61443661971830987</v>
      </c>
      <c r="J11" s="728">
        <v>402114.5199999999</v>
      </c>
      <c r="K11" s="677">
        <v>0.37321732166664029</v>
      </c>
      <c r="L11" s="664">
        <v>219</v>
      </c>
      <c r="M11" s="700">
        <v>0.38556338028169013</v>
      </c>
    </row>
    <row r="12" spans="1:13" ht="14.4" customHeight="1" x14ac:dyDescent="0.3">
      <c r="A12" s="718" t="s">
        <v>3552</v>
      </c>
      <c r="B12" s="709">
        <v>218742.17</v>
      </c>
      <c r="C12" s="661">
        <v>1</v>
      </c>
      <c r="D12" s="722">
        <v>111</v>
      </c>
      <c r="E12" s="725" t="s">
        <v>3552</v>
      </c>
      <c r="F12" s="709">
        <v>159412.04</v>
      </c>
      <c r="G12" s="677">
        <v>0.72876683997420344</v>
      </c>
      <c r="H12" s="664">
        <v>56</v>
      </c>
      <c r="I12" s="700">
        <v>0.50450450450450446</v>
      </c>
      <c r="J12" s="728">
        <v>59330.130000000005</v>
      </c>
      <c r="K12" s="677">
        <v>0.27123316002579656</v>
      </c>
      <c r="L12" s="664">
        <v>55</v>
      </c>
      <c r="M12" s="700">
        <v>0.49549549549549549</v>
      </c>
    </row>
    <row r="13" spans="1:13" ht="14.4" customHeight="1" x14ac:dyDescent="0.3">
      <c r="A13" s="718" t="s">
        <v>3553</v>
      </c>
      <c r="B13" s="709">
        <v>1418589.7499999991</v>
      </c>
      <c r="C13" s="661">
        <v>1</v>
      </c>
      <c r="D13" s="722">
        <v>974</v>
      </c>
      <c r="E13" s="725" t="s">
        <v>3553</v>
      </c>
      <c r="F13" s="709">
        <v>939801.49999999895</v>
      </c>
      <c r="G13" s="677">
        <v>0.66248998345011278</v>
      </c>
      <c r="H13" s="664">
        <v>579</v>
      </c>
      <c r="I13" s="700">
        <v>0.59445585215605745</v>
      </c>
      <c r="J13" s="728">
        <v>478788.25</v>
      </c>
      <c r="K13" s="677">
        <v>0.33751001654988716</v>
      </c>
      <c r="L13" s="664">
        <v>395</v>
      </c>
      <c r="M13" s="700">
        <v>0.40554414784394249</v>
      </c>
    </row>
    <row r="14" spans="1:13" ht="14.4" customHeight="1" x14ac:dyDescent="0.3">
      <c r="A14" s="718" t="s">
        <v>3554</v>
      </c>
      <c r="B14" s="709">
        <v>39724.410000000003</v>
      </c>
      <c r="C14" s="661">
        <v>1</v>
      </c>
      <c r="D14" s="722">
        <v>58</v>
      </c>
      <c r="E14" s="725" t="s">
        <v>3554</v>
      </c>
      <c r="F14" s="709">
        <v>28969.81</v>
      </c>
      <c r="G14" s="677">
        <v>0.729269736164741</v>
      </c>
      <c r="H14" s="664">
        <v>27</v>
      </c>
      <c r="I14" s="700">
        <v>0.46551724137931033</v>
      </c>
      <c r="J14" s="728">
        <v>10754.6</v>
      </c>
      <c r="K14" s="677">
        <v>0.27073026383525894</v>
      </c>
      <c r="L14" s="664">
        <v>31</v>
      </c>
      <c r="M14" s="700">
        <v>0.53448275862068961</v>
      </c>
    </row>
    <row r="15" spans="1:13" ht="14.4" customHeight="1" x14ac:dyDescent="0.3">
      <c r="A15" s="718" t="s">
        <v>3555</v>
      </c>
      <c r="B15" s="709">
        <v>595873.62000000034</v>
      </c>
      <c r="C15" s="661">
        <v>1</v>
      </c>
      <c r="D15" s="722">
        <v>410</v>
      </c>
      <c r="E15" s="725" t="s">
        <v>3555</v>
      </c>
      <c r="F15" s="709">
        <v>488254.96000000031</v>
      </c>
      <c r="G15" s="677">
        <v>0.81939348145668878</v>
      </c>
      <c r="H15" s="664">
        <v>232</v>
      </c>
      <c r="I15" s="700">
        <v>0.56585365853658531</v>
      </c>
      <c r="J15" s="728">
        <v>107618.65999999997</v>
      </c>
      <c r="K15" s="677">
        <v>0.18060651854331111</v>
      </c>
      <c r="L15" s="664">
        <v>178</v>
      </c>
      <c r="M15" s="700">
        <v>0.43414634146341463</v>
      </c>
    </row>
    <row r="16" spans="1:13" ht="14.4" customHeight="1" x14ac:dyDescent="0.3">
      <c r="A16" s="718" t="s">
        <v>3556</v>
      </c>
      <c r="B16" s="709">
        <v>29099.859999999997</v>
      </c>
      <c r="C16" s="661">
        <v>1</v>
      </c>
      <c r="D16" s="722">
        <v>60</v>
      </c>
      <c r="E16" s="725" t="s">
        <v>3556</v>
      </c>
      <c r="F16" s="709">
        <v>18164.559999999998</v>
      </c>
      <c r="G16" s="677">
        <v>0.62421468694351101</v>
      </c>
      <c r="H16" s="664">
        <v>31</v>
      </c>
      <c r="I16" s="700">
        <v>0.51666666666666672</v>
      </c>
      <c r="J16" s="728">
        <v>10935.3</v>
      </c>
      <c r="K16" s="677">
        <v>0.37578531305648893</v>
      </c>
      <c r="L16" s="664">
        <v>29</v>
      </c>
      <c r="M16" s="700">
        <v>0.48333333333333334</v>
      </c>
    </row>
    <row r="17" spans="1:13" ht="14.4" customHeight="1" x14ac:dyDescent="0.3">
      <c r="A17" s="718" t="s">
        <v>3557</v>
      </c>
      <c r="B17" s="709">
        <v>2689.7799999999997</v>
      </c>
      <c r="C17" s="661">
        <v>1</v>
      </c>
      <c r="D17" s="722">
        <v>13</v>
      </c>
      <c r="E17" s="725" t="s">
        <v>3557</v>
      </c>
      <c r="F17" s="709">
        <v>549.07999999999993</v>
      </c>
      <c r="G17" s="677">
        <v>0.2041356542170735</v>
      </c>
      <c r="H17" s="664">
        <v>6</v>
      </c>
      <c r="I17" s="700">
        <v>0.46153846153846156</v>
      </c>
      <c r="J17" s="728">
        <v>2140.6999999999998</v>
      </c>
      <c r="K17" s="677">
        <v>0.79586434578292653</v>
      </c>
      <c r="L17" s="664">
        <v>7</v>
      </c>
      <c r="M17" s="700">
        <v>0.53846153846153844</v>
      </c>
    </row>
    <row r="18" spans="1:13" ht="14.4" customHeight="1" x14ac:dyDescent="0.3">
      <c r="A18" s="718" t="s">
        <v>3558</v>
      </c>
      <c r="B18" s="709">
        <v>223052.59000000003</v>
      </c>
      <c r="C18" s="661">
        <v>1</v>
      </c>
      <c r="D18" s="722">
        <v>207</v>
      </c>
      <c r="E18" s="725" t="s">
        <v>3558</v>
      </c>
      <c r="F18" s="709">
        <v>139134.73000000001</v>
      </c>
      <c r="G18" s="677">
        <v>0.62377545134086987</v>
      </c>
      <c r="H18" s="664">
        <v>132</v>
      </c>
      <c r="I18" s="700">
        <v>0.6376811594202898</v>
      </c>
      <c r="J18" s="728">
        <v>83917.86</v>
      </c>
      <c r="K18" s="677">
        <v>0.37622454865913008</v>
      </c>
      <c r="L18" s="664">
        <v>75</v>
      </c>
      <c r="M18" s="700">
        <v>0.36231884057971014</v>
      </c>
    </row>
    <row r="19" spans="1:13" ht="14.4" customHeight="1" x14ac:dyDescent="0.3">
      <c r="A19" s="718" t="s">
        <v>3559</v>
      </c>
      <c r="B19" s="709">
        <v>40640.960000000006</v>
      </c>
      <c r="C19" s="661">
        <v>1</v>
      </c>
      <c r="D19" s="722">
        <v>63</v>
      </c>
      <c r="E19" s="725" t="s">
        <v>3559</v>
      </c>
      <c r="F19" s="709">
        <v>16370.040000000003</v>
      </c>
      <c r="G19" s="677">
        <v>0.40279658748218544</v>
      </c>
      <c r="H19" s="664">
        <v>33</v>
      </c>
      <c r="I19" s="700">
        <v>0.52380952380952384</v>
      </c>
      <c r="J19" s="728">
        <v>24270.920000000002</v>
      </c>
      <c r="K19" s="677">
        <v>0.5972034125178145</v>
      </c>
      <c r="L19" s="664">
        <v>30</v>
      </c>
      <c r="M19" s="700">
        <v>0.47619047619047616</v>
      </c>
    </row>
    <row r="20" spans="1:13" ht="14.4" customHeight="1" x14ac:dyDescent="0.3">
      <c r="A20" s="718" t="s">
        <v>3560</v>
      </c>
      <c r="B20" s="709">
        <v>29446.240000000005</v>
      </c>
      <c r="C20" s="661">
        <v>1</v>
      </c>
      <c r="D20" s="722">
        <v>34</v>
      </c>
      <c r="E20" s="725" t="s">
        <v>3560</v>
      </c>
      <c r="F20" s="709">
        <v>22381.300000000003</v>
      </c>
      <c r="G20" s="677">
        <v>0.76007327251289125</v>
      </c>
      <c r="H20" s="664">
        <v>19</v>
      </c>
      <c r="I20" s="700">
        <v>0.55882352941176472</v>
      </c>
      <c r="J20" s="728">
        <v>7064.9400000000005</v>
      </c>
      <c r="K20" s="677">
        <v>0.23992672748710869</v>
      </c>
      <c r="L20" s="664">
        <v>15</v>
      </c>
      <c r="M20" s="700">
        <v>0.44117647058823528</v>
      </c>
    </row>
    <row r="21" spans="1:13" ht="14.4" customHeight="1" x14ac:dyDescent="0.3">
      <c r="A21" s="718" t="s">
        <v>3561</v>
      </c>
      <c r="B21" s="709">
        <v>166816.20000000001</v>
      </c>
      <c r="C21" s="661">
        <v>1</v>
      </c>
      <c r="D21" s="722">
        <v>188</v>
      </c>
      <c r="E21" s="725" t="s">
        <v>3561</v>
      </c>
      <c r="F21" s="709">
        <v>109176.73999999999</v>
      </c>
      <c r="G21" s="677">
        <v>0.65447324660314754</v>
      </c>
      <c r="H21" s="664">
        <v>92</v>
      </c>
      <c r="I21" s="700">
        <v>0.48936170212765956</v>
      </c>
      <c r="J21" s="728">
        <v>57639.460000000006</v>
      </c>
      <c r="K21" s="677">
        <v>0.34552675339685235</v>
      </c>
      <c r="L21" s="664">
        <v>96</v>
      </c>
      <c r="M21" s="700">
        <v>0.51063829787234039</v>
      </c>
    </row>
    <row r="22" spans="1:13" ht="14.4" customHeight="1" x14ac:dyDescent="0.3">
      <c r="A22" s="718" t="s">
        <v>3562</v>
      </c>
      <c r="B22" s="709">
        <v>849127.02999999956</v>
      </c>
      <c r="C22" s="661">
        <v>1</v>
      </c>
      <c r="D22" s="722">
        <v>329</v>
      </c>
      <c r="E22" s="725" t="s">
        <v>3562</v>
      </c>
      <c r="F22" s="709">
        <v>386747.70999999967</v>
      </c>
      <c r="G22" s="677">
        <v>0.45546507923555307</v>
      </c>
      <c r="H22" s="664">
        <v>214</v>
      </c>
      <c r="I22" s="700">
        <v>0.65045592705167177</v>
      </c>
      <c r="J22" s="728">
        <v>462379.31999999995</v>
      </c>
      <c r="K22" s="677">
        <v>0.54453492076444698</v>
      </c>
      <c r="L22" s="664">
        <v>115</v>
      </c>
      <c r="M22" s="700">
        <v>0.34954407294832829</v>
      </c>
    </row>
    <row r="23" spans="1:13" ht="14.4" customHeight="1" x14ac:dyDescent="0.3">
      <c r="A23" s="718" t="s">
        <v>3563</v>
      </c>
      <c r="B23" s="709">
        <v>717959.01</v>
      </c>
      <c r="C23" s="661">
        <v>1</v>
      </c>
      <c r="D23" s="722">
        <v>760</v>
      </c>
      <c r="E23" s="725" t="s">
        <v>3563</v>
      </c>
      <c r="F23" s="709">
        <v>557128.68999999994</v>
      </c>
      <c r="G23" s="677">
        <v>0.77598955126978619</v>
      </c>
      <c r="H23" s="664">
        <v>528</v>
      </c>
      <c r="I23" s="700">
        <v>0.69473684210526321</v>
      </c>
      <c r="J23" s="728">
        <v>160830.32000000004</v>
      </c>
      <c r="K23" s="677">
        <v>0.22401044873021378</v>
      </c>
      <c r="L23" s="664">
        <v>232</v>
      </c>
      <c r="M23" s="700">
        <v>0.30526315789473685</v>
      </c>
    </row>
    <row r="24" spans="1:13" ht="14.4" customHeight="1" x14ac:dyDescent="0.3">
      <c r="A24" s="718" t="s">
        <v>3564</v>
      </c>
      <c r="B24" s="709">
        <v>3959.9700000000003</v>
      </c>
      <c r="C24" s="661">
        <v>1</v>
      </c>
      <c r="D24" s="722">
        <v>2</v>
      </c>
      <c r="E24" s="725" t="s">
        <v>3564</v>
      </c>
      <c r="F24" s="709">
        <v>3959.9700000000003</v>
      </c>
      <c r="G24" s="677">
        <v>1</v>
      </c>
      <c r="H24" s="664">
        <v>2</v>
      </c>
      <c r="I24" s="700">
        <v>1</v>
      </c>
      <c r="J24" s="728"/>
      <c r="K24" s="677">
        <v>0</v>
      </c>
      <c r="L24" s="664"/>
      <c r="M24" s="700">
        <v>0</v>
      </c>
    </row>
    <row r="25" spans="1:13" ht="14.4" customHeight="1" x14ac:dyDescent="0.3">
      <c r="A25" s="718" t="s">
        <v>3565</v>
      </c>
      <c r="B25" s="709">
        <v>676280.63</v>
      </c>
      <c r="C25" s="661">
        <v>1</v>
      </c>
      <c r="D25" s="722">
        <v>487</v>
      </c>
      <c r="E25" s="725" t="s">
        <v>3565</v>
      </c>
      <c r="F25" s="709">
        <v>454996.43</v>
      </c>
      <c r="G25" s="677">
        <v>0.67279234361628837</v>
      </c>
      <c r="H25" s="664">
        <v>296</v>
      </c>
      <c r="I25" s="700">
        <v>0.6078028747433265</v>
      </c>
      <c r="J25" s="728">
        <v>221284.19999999998</v>
      </c>
      <c r="K25" s="677">
        <v>0.32720765638371158</v>
      </c>
      <c r="L25" s="664">
        <v>191</v>
      </c>
      <c r="M25" s="700">
        <v>0.3921971252566735</v>
      </c>
    </row>
    <row r="26" spans="1:13" ht="14.4" customHeight="1" x14ac:dyDescent="0.3">
      <c r="A26" s="718" t="s">
        <v>3566</v>
      </c>
      <c r="B26" s="709">
        <v>886915.32000000007</v>
      </c>
      <c r="C26" s="661">
        <v>1</v>
      </c>
      <c r="D26" s="722">
        <v>434</v>
      </c>
      <c r="E26" s="725" t="s">
        <v>3566</v>
      </c>
      <c r="F26" s="709">
        <v>510299.3</v>
      </c>
      <c r="G26" s="677">
        <v>0.57536417343653501</v>
      </c>
      <c r="H26" s="664">
        <v>274</v>
      </c>
      <c r="I26" s="700">
        <v>0.63133640552995396</v>
      </c>
      <c r="J26" s="728">
        <v>376616.02</v>
      </c>
      <c r="K26" s="677">
        <v>0.42463582656346494</v>
      </c>
      <c r="L26" s="664">
        <v>160</v>
      </c>
      <c r="M26" s="700">
        <v>0.3686635944700461</v>
      </c>
    </row>
    <row r="27" spans="1:13" ht="14.4" customHeight="1" x14ac:dyDescent="0.3">
      <c r="A27" s="718" t="s">
        <v>3567</v>
      </c>
      <c r="B27" s="709">
        <v>24364.600000000002</v>
      </c>
      <c r="C27" s="661">
        <v>1</v>
      </c>
      <c r="D27" s="722">
        <v>30</v>
      </c>
      <c r="E27" s="725" t="s">
        <v>3567</v>
      </c>
      <c r="F27" s="709">
        <v>18774.080000000002</v>
      </c>
      <c r="G27" s="677">
        <v>0.77054743357165723</v>
      </c>
      <c r="H27" s="664">
        <v>16</v>
      </c>
      <c r="I27" s="700">
        <v>0.53333333333333333</v>
      </c>
      <c r="J27" s="728">
        <v>5590.52</v>
      </c>
      <c r="K27" s="677">
        <v>0.22945256642834275</v>
      </c>
      <c r="L27" s="664">
        <v>14</v>
      </c>
      <c r="M27" s="700">
        <v>0.46666666666666667</v>
      </c>
    </row>
    <row r="28" spans="1:13" ht="14.4" customHeight="1" x14ac:dyDescent="0.3">
      <c r="A28" s="718" t="s">
        <v>3568</v>
      </c>
      <c r="B28" s="709">
        <v>15726.170000000002</v>
      </c>
      <c r="C28" s="661">
        <v>1</v>
      </c>
      <c r="D28" s="722">
        <v>16</v>
      </c>
      <c r="E28" s="725" t="s">
        <v>3568</v>
      </c>
      <c r="F28" s="709">
        <v>9743.36</v>
      </c>
      <c r="G28" s="677">
        <v>0.61956344106670602</v>
      </c>
      <c r="H28" s="664">
        <v>8</v>
      </c>
      <c r="I28" s="700">
        <v>0.5</v>
      </c>
      <c r="J28" s="728">
        <v>5982.81</v>
      </c>
      <c r="K28" s="677">
        <v>0.38043655893329398</v>
      </c>
      <c r="L28" s="664">
        <v>8</v>
      </c>
      <c r="M28" s="700">
        <v>0.5</v>
      </c>
    </row>
    <row r="29" spans="1:13" ht="14.4" customHeight="1" x14ac:dyDescent="0.3">
      <c r="A29" s="718" t="s">
        <v>3569</v>
      </c>
      <c r="B29" s="709">
        <v>119565.18999999999</v>
      </c>
      <c r="C29" s="661">
        <v>1</v>
      </c>
      <c r="D29" s="722">
        <v>150</v>
      </c>
      <c r="E29" s="725" t="s">
        <v>3569</v>
      </c>
      <c r="F29" s="709">
        <v>79232.709999999992</v>
      </c>
      <c r="G29" s="677">
        <v>0.66267372635798094</v>
      </c>
      <c r="H29" s="664">
        <v>78</v>
      </c>
      <c r="I29" s="700">
        <v>0.52</v>
      </c>
      <c r="J29" s="728">
        <v>40332.479999999996</v>
      </c>
      <c r="K29" s="677">
        <v>0.33732627364201906</v>
      </c>
      <c r="L29" s="664">
        <v>72</v>
      </c>
      <c r="M29" s="700">
        <v>0.48</v>
      </c>
    </row>
    <row r="30" spans="1:13" ht="14.4" customHeight="1" x14ac:dyDescent="0.3">
      <c r="A30" s="718" t="s">
        <v>3570</v>
      </c>
      <c r="B30" s="709">
        <v>1671339.4700000004</v>
      </c>
      <c r="C30" s="661">
        <v>1</v>
      </c>
      <c r="D30" s="722">
        <v>204</v>
      </c>
      <c r="E30" s="725" t="s">
        <v>3570</v>
      </c>
      <c r="F30" s="709">
        <v>1623764.4100000004</v>
      </c>
      <c r="G30" s="677">
        <v>0.97153477144891454</v>
      </c>
      <c r="H30" s="664">
        <v>148</v>
      </c>
      <c r="I30" s="700">
        <v>0.72549019607843135</v>
      </c>
      <c r="J30" s="728">
        <v>47575.060000000005</v>
      </c>
      <c r="K30" s="677">
        <v>2.8465228551085433E-2</v>
      </c>
      <c r="L30" s="664">
        <v>56</v>
      </c>
      <c r="M30" s="700">
        <v>0.27450980392156865</v>
      </c>
    </row>
    <row r="31" spans="1:13" ht="14.4" customHeight="1" x14ac:dyDescent="0.3">
      <c r="A31" s="718" t="s">
        <v>3571</v>
      </c>
      <c r="B31" s="709">
        <v>21937.489999999998</v>
      </c>
      <c r="C31" s="661">
        <v>1</v>
      </c>
      <c r="D31" s="722">
        <v>38</v>
      </c>
      <c r="E31" s="725" t="s">
        <v>3571</v>
      </c>
      <c r="F31" s="709">
        <v>14547.309999999998</v>
      </c>
      <c r="G31" s="677">
        <v>0.66312554444469263</v>
      </c>
      <c r="H31" s="664">
        <v>21</v>
      </c>
      <c r="I31" s="700">
        <v>0.55263157894736847</v>
      </c>
      <c r="J31" s="728">
        <v>7390.1799999999994</v>
      </c>
      <c r="K31" s="677">
        <v>0.33687445555530737</v>
      </c>
      <c r="L31" s="664">
        <v>17</v>
      </c>
      <c r="M31" s="700">
        <v>0.44736842105263158</v>
      </c>
    </row>
    <row r="32" spans="1:13" ht="14.4" customHeight="1" x14ac:dyDescent="0.3">
      <c r="A32" s="718" t="s">
        <v>3572</v>
      </c>
      <c r="B32" s="709">
        <v>63408.599999999991</v>
      </c>
      <c r="C32" s="661">
        <v>1</v>
      </c>
      <c r="D32" s="722">
        <v>68</v>
      </c>
      <c r="E32" s="725" t="s">
        <v>3572</v>
      </c>
      <c r="F32" s="709">
        <v>16441.069999999996</v>
      </c>
      <c r="G32" s="677">
        <v>0.2592876991449109</v>
      </c>
      <c r="H32" s="664">
        <v>18</v>
      </c>
      <c r="I32" s="700">
        <v>0.26470588235294118</v>
      </c>
      <c r="J32" s="728">
        <v>46967.529999999992</v>
      </c>
      <c r="K32" s="677">
        <v>0.74071230085508899</v>
      </c>
      <c r="L32" s="664">
        <v>50</v>
      </c>
      <c r="M32" s="700">
        <v>0.73529411764705888</v>
      </c>
    </row>
    <row r="33" spans="1:13" ht="14.4" customHeight="1" thickBot="1" x14ac:dyDescent="0.35">
      <c r="A33" s="719" t="s">
        <v>3573</v>
      </c>
      <c r="B33" s="710">
        <v>313.54000000000002</v>
      </c>
      <c r="C33" s="667">
        <v>1</v>
      </c>
      <c r="D33" s="723">
        <v>2</v>
      </c>
      <c r="E33" s="726" t="s">
        <v>3573</v>
      </c>
      <c r="F33" s="710"/>
      <c r="G33" s="678">
        <v>0</v>
      </c>
      <c r="H33" s="670"/>
      <c r="I33" s="701">
        <v>0</v>
      </c>
      <c r="J33" s="729">
        <v>313.54000000000002</v>
      </c>
      <c r="K33" s="678">
        <v>1</v>
      </c>
      <c r="L33" s="670">
        <v>2</v>
      </c>
      <c r="M33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5399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10344270.720000006</v>
      </c>
      <c r="N3" s="70">
        <f>SUBTOTAL(9,N7:N1048576)</f>
        <v>14040</v>
      </c>
      <c r="O3" s="70">
        <f>SUBTOTAL(9,O7:O1048576)</f>
        <v>5952</v>
      </c>
      <c r="P3" s="70">
        <f>SUBTOTAL(9,P7:P1048576)</f>
        <v>7361314.5100000091</v>
      </c>
      <c r="Q3" s="71">
        <f>IF(M3=0,0,P3/M3)</f>
        <v>0.71163204340421637</v>
      </c>
      <c r="R3" s="70">
        <f>SUBTOTAL(9,R7:R1048576)</f>
        <v>8833</v>
      </c>
      <c r="S3" s="71">
        <f>IF(N3=0,0,R3/N3)</f>
        <v>0.62913105413105408</v>
      </c>
      <c r="T3" s="70">
        <f>SUBTOTAL(9,T7:T1048576)</f>
        <v>3643</v>
      </c>
      <c r="U3" s="72">
        <f>IF(O3=0,0,T3/O3)</f>
        <v>0.61206317204301075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21</v>
      </c>
      <c r="B7" s="736" t="s">
        <v>578</v>
      </c>
      <c r="C7" s="736" t="s">
        <v>3536</v>
      </c>
      <c r="D7" s="737" t="s">
        <v>5396</v>
      </c>
      <c r="E7" s="738" t="s">
        <v>3547</v>
      </c>
      <c r="F7" s="736" t="s">
        <v>3533</v>
      </c>
      <c r="G7" s="736" t="s">
        <v>3574</v>
      </c>
      <c r="H7" s="736" t="s">
        <v>579</v>
      </c>
      <c r="I7" s="736" t="s">
        <v>3575</v>
      </c>
      <c r="J7" s="736" t="s">
        <v>3576</v>
      </c>
      <c r="K7" s="736" t="s">
        <v>3577</v>
      </c>
      <c r="L7" s="739">
        <v>0</v>
      </c>
      <c r="M7" s="739">
        <v>0</v>
      </c>
      <c r="N7" s="736">
        <v>1</v>
      </c>
      <c r="O7" s="740">
        <v>0.5</v>
      </c>
      <c r="P7" s="739"/>
      <c r="Q7" s="741"/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21</v>
      </c>
      <c r="B8" s="661" t="s">
        <v>578</v>
      </c>
      <c r="C8" s="661" t="s">
        <v>3536</v>
      </c>
      <c r="D8" s="742" t="s">
        <v>5396</v>
      </c>
      <c r="E8" s="743" t="s">
        <v>3547</v>
      </c>
      <c r="F8" s="661" t="s">
        <v>3533</v>
      </c>
      <c r="G8" s="661" t="s">
        <v>3578</v>
      </c>
      <c r="H8" s="661" t="s">
        <v>579</v>
      </c>
      <c r="I8" s="661" t="s">
        <v>3579</v>
      </c>
      <c r="J8" s="661" t="s">
        <v>3580</v>
      </c>
      <c r="K8" s="661" t="s">
        <v>3581</v>
      </c>
      <c r="L8" s="662">
        <v>1540.82</v>
      </c>
      <c r="M8" s="662">
        <v>1540.82</v>
      </c>
      <c r="N8" s="661">
        <v>1</v>
      </c>
      <c r="O8" s="744">
        <v>1</v>
      </c>
      <c r="P8" s="662">
        <v>1540.82</v>
      </c>
      <c r="Q8" s="677">
        <v>1</v>
      </c>
      <c r="R8" s="661">
        <v>1</v>
      </c>
      <c r="S8" s="677">
        <v>1</v>
      </c>
      <c r="T8" s="744">
        <v>1</v>
      </c>
      <c r="U8" s="700">
        <v>1</v>
      </c>
    </row>
    <row r="9" spans="1:21" ht="14.4" customHeight="1" x14ac:dyDescent="0.3">
      <c r="A9" s="660">
        <v>21</v>
      </c>
      <c r="B9" s="661" t="s">
        <v>578</v>
      </c>
      <c r="C9" s="661" t="s">
        <v>3536</v>
      </c>
      <c r="D9" s="742" t="s">
        <v>5396</v>
      </c>
      <c r="E9" s="743" t="s">
        <v>3547</v>
      </c>
      <c r="F9" s="661" t="s">
        <v>3533</v>
      </c>
      <c r="G9" s="661" t="s">
        <v>3582</v>
      </c>
      <c r="H9" s="661" t="s">
        <v>579</v>
      </c>
      <c r="I9" s="661" t="s">
        <v>2190</v>
      </c>
      <c r="J9" s="661" t="s">
        <v>2191</v>
      </c>
      <c r="K9" s="661" t="s">
        <v>3583</v>
      </c>
      <c r="L9" s="662">
        <v>58.97</v>
      </c>
      <c r="M9" s="662">
        <v>58.97</v>
      </c>
      <c r="N9" s="661">
        <v>1</v>
      </c>
      <c r="O9" s="744">
        <v>0.5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21</v>
      </c>
      <c r="B10" s="661" t="s">
        <v>578</v>
      </c>
      <c r="C10" s="661" t="s">
        <v>3536</v>
      </c>
      <c r="D10" s="742" t="s">
        <v>5396</v>
      </c>
      <c r="E10" s="743" t="s">
        <v>3547</v>
      </c>
      <c r="F10" s="661" t="s">
        <v>3533</v>
      </c>
      <c r="G10" s="661" t="s">
        <v>3584</v>
      </c>
      <c r="H10" s="661" t="s">
        <v>1684</v>
      </c>
      <c r="I10" s="661" t="s">
        <v>3585</v>
      </c>
      <c r="J10" s="661" t="s">
        <v>3500</v>
      </c>
      <c r="K10" s="661" t="s">
        <v>3586</v>
      </c>
      <c r="L10" s="662">
        <v>537.12</v>
      </c>
      <c r="M10" s="662">
        <v>537.12</v>
      </c>
      <c r="N10" s="661">
        <v>1</v>
      </c>
      <c r="O10" s="744">
        <v>0.5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21</v>
      </c>
      <c r="B11" s="661" t="s">
        <v>578</v>
      </c>
      <c r="C11" s="661" t="s">
        <v>3536</v>
      </c>
      <c r="D11" s="742" t="s">
        <v>5396</v>
      </c>
      <c r="E11" s="743" t="s">
        <v>3547</v>
      </c>
      <c r="F11" s="661" t="s">
        <v>3533</v>
      </c>
      <c r="G11" s="661" t="s">
        <v>3584</v>
      </c>
      <c r="H11" s="661" t="s">
        <v>1684</v>
      </c>
      <c r="I11" s="661" t="s">
        <v>1772</v>
      </c>
      <c r="J11" s="661" t="s">
        <v>3427</v>
      </c>
      <c r="K11" s="661" t="s">
        <v>3428</v>
      </c>
      <c r="L11" s="662">
        <v>424.24</v>
      </c>
      <c r="M11" s="662">
        <v>424.24</v>
      </c>
      <c r="N11" s="661">
        <v>1</v>
      </c>
      <c r="O11" s="744">
        <v>1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21</v>
      </c>
      <c r="B12" s="661" t="s">
        <v>578</v>
      </c>
      <c r="C12" s="661" t="s">
        <v>3536</v>
      </c>
      <c r="D12" s="742" t="s">
        <v>5396</v>
      </c>
      <c r="E12" s="743" t="s">
        <v>3547</v>
      </c>
      <c r="F12" s="661" t="s">
        <v>3533</v>
      </c>
      <c r="G12" s="661" t="s">
        <v>3587</v>
      </c>
      <c r="H12" s="661" t="s">
        <v>579</v>
      </c>
      <c r="I12" s="661" t="s">
        <v>2259</v>
      </c>
      <c r="J12" s="661" t="s">
        <v>2260</v>
      </c>
      <c r="K12" s="661" t="s">
        <v>2261</v>
      </c>
      <c r="L12" s="662">
        <v>33</v>
      </c>
      <c r="M12" s="662">
        <v>33</v>
      </c>
      <c r="N12" s="661">
        <v>1</v>
      </c>
      <c r="O12" s="744">
        <v>1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21</v>
      </c>
      <c r="B13" s="661" t="s">
        <v>578</v>
      </c>
      <c r="C13" s="661" t="s">
        <v>3536</v>
      </c>
      <c r="D13" s="742" t="s">
        <v>5396</v>
      </c>
      <c r="E13" s="743" t="s">
        <v>3547</v>
      </c>
      <c r="F13" s="661" t="s">
        <v>3533</v>
      </c>
      <c r="G13" s="661" t="s">
        <v>3588</v>
      </c>
      <c r="H13" s="661" t="s">
        <v>579</v>
      </c>
      <c r="I13" s="661" t="s">
        <v>922</v>
      </c>
      <c r="J13" s="661" t="s">
        <v>734</v>
      </c>
      <c r="K13" s="661" t="s">
        <v>923</v>
      </c>
      <c r="L13" s="662">
        <v>0</v>
      </c>
      <c r="M13" s="662">
        <v>0</v>
      </c>
      <c r="N13" s="661">
        <v>1</v>
      </c>
      <c r="O13" s="744">
        <v>1</v>
      </c>
      <c r="P13" s="662"/>
      <c r="Q13" s="677"/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21</v>
      </c>
      <c r="B14" s="661" t="s">
        <v>578</v>
      </c>
      <c r="C14" s="661" t="s">
        <v>3536</v>
      </c>
      <c r="D14" s="742" t="s">
        <v>5396</v>
      </c>
      <c r="E14" s="743" t="s">
        <v>3547</v>
      </c>
      <c r="F14" s="661" t="s">
        <v>3533</v>
      </c>
      <c r="G14" s="661" t="s">
        <v>3589</v>
      </c>
      <c r="H14" s="661" t="s">
        <v>1684</v>
      </c>
      <c r="I14" s="661" t="s">
        <v>1867</v>
      </c>
      <c r="J14" s="661" t="s">
        <v>1868</v>
      </c>
      <c r="K14" s="661" t="s">
        <v>3353</v>
      </c>
      <c r="L14" s="662">
        <v>1300.49</v>
      </c>
      <c r="M14" s="662">
        <v>1300.49</v>
      </c>
      <c r="N14" s="661">
        <v>1</v>
      </c>
      <c r="O14" s="744">
        <v>1</v>
      </c>
      <c r="P14" s="662"/>
      <c r="Q14" s="677">
        <v>0</v>
      </c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21</v>
      </c>
      <c r="B15" s="661" t="s">
        <v>578</v>
      </c>
      <c r="C15" s="661" t="s">
        <v>3536</v>
      </c>
      <c r="D15" s="742" t="s">
        <v>5396</v>
      </c>
      <c r="E15" s="743" t="s">
        <v>3547</v>
      </c>
      <c r="F15" s="661" t="s">
        <v>3533</v>
      </c>
      <c r="G15" s="661" t="s">
        <v>3590</v>
      </c>
      <c r="H15" s="661" t="s">
        <v>1684</v>
      </c>
      <c r="I15" s="661" t="s">
        <v>2962</v>
      </c>
      <c r="J15" s="661" t="s">
        <v>2963</v>
      </c>
      <c r="K15" s="661" t="s">
        <v>2945</v>
      </c>
      <c r="L15" s="662">
        <v>82.04</v>
      </c>
      <c r="M15" s="662">
        <v>82.04</v>
      </c>
      <c r="N15" s="661">
        <v>1</v>
      </c>
      <c r="O15" s="744">
        <v>0.5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21</v>
      </c>
      <c r="B16" s="661" t="s">
        <v>578</v>
      </c>
      <c r="C16" s="661" t="s">
        <v>3536</v>
      </c>
      <c r="D16" s="742" t="s">
        <v>5396</v>
      </c>
      <c r="E16" s="743" t="s">
        <v>3548</v>
      </c>
      <c r="F16" s="661" t="s">
        <v>3533</v>
      </c>
      <c r="G16" s="661" t="s">
        <v>3591</v>
      </c>
      <c r="H16" s="661" t="s">
        <v>579</v>
      </c>
      <c r="I16" s="661" t="s">
        <v>681</v>
      </c>
      <c r="J16" s="661" t="s">
        <v>682</v>
      </c>
      <c r="K16" s="661" t="s">
        <v>3592</v>
      </c>
      <c r="L16" s="662">
        <v>40.58</v>
      </c>
      <c r="M16" s="662">
        <v>40.58</v>
      </c>
      <c r="N16" s="661">
        <v>1</v>
      </c>
      <c r="O16" s="744">
        <v>0.5</v>
      </c>
      <c r="P16" s="662">
        <v>40.58</v>
      </c>
      <c r="Q16" s="677">
        <v>1</v>
      </c>
      <c r="R16" s="661">
        <v>1</v>
      </c>
      <c r="S16" s="677">
        <v>1</v>
      </c>
      <c r="T16" s="744">
        <v>0.5</v>
      </c>
      <c r="U16" s="700">
        <v>1</v>
      </c>
    </row>
    <row r="17" spans="1:21" ht="14.4" customHeight="1" x14ac:dyDescent="0.3">
      <c r="A17" s="660">
        <v>21</v>
      </c>
      <c r="B17" s="661" t="s">
        <v>578</v>
      </c>
      <c r="C17" s="661" t="s">
        <v>3536</v>
      </c>
      <c r="D17" s="742" t="s">
        <v>5396</v>
      </c>
      <c r="E17" s="743" t="s">
        <v>3548</v>
      </c>
      <c r="F17" s="661" t="s">
        <v>3533</v>
      </c>
      <c r="G17" s="661" t="s">
        <v>3593</v>
      </c>
      <c r="H17" s="661" t="s">
        <v>1684</v>
      </c>
      <c r="I17" s="661" t="s">
        <v>1737</v>
      </c>
      <c r="J17" s="661" t="s">
        <v>1738</v>
      </c>
      <c r="K17" s="661" t="s">
        <v>1086</v>
      </c>
      <c r="L17" s="662">
        <v>35.11</v>
      </c>
      <c r="M17" s="662">
        <v>35.11</v>
      </c>
      <c r="N17" s="661">
        <v>1</v>
      </c>
      <c r="O17" s="744">
        <v>0.5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21</v>
      </c>
      <c r="B18" s="661" t="s">
        <v>578</v>
      </c>
      <c r="C18" s="661" t="s">
        <v>3536</v>
      </c>
      <c r="D18" s="742" t="s">
        <v>5396</v>
      </c>
      <c r="E18" s="743" t="s">
        <v>3548</v>
      </c>
      <c r="F18" s="661" t="s">
        <v>3533</v>
      </c>
      <c r="G18" s="661" t="s">
        <v>3594</v>
      </c>
      <c r="H18" s="661" t="s">
        <v>579</v>
      </c>
      <c r="I18" s="661" t="s">
        <v>3595</v>
      </c>
      <c r="J18" s="661" t="s">
        <v>3596</v>
      </c>
      <c r="K18" s="661" t="s">
        <v>3597</v>
      </c>
      <c r="L18" s="662">
        <v>78.33</v>
      </c>
      <c r="M18" s="662">
        <v>78.33</v>
      </c>
      <c r="N18" s="661">
        <v>1</v>
      </c>
      <c r="O18" s="744">
        <v>1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21</v>
      </c>
      <c r="B19" s="661" t="s">
        <v>578</v>
      </c>
      <c r="C19" s="661" t="s">
        <v>3536</v>
      </c>
      <c r="D19" s="742" t="s">
        <v>5396</v>
      </c>
      <c r="E19" s="743" t="s">
        <v>3548</v>
      </c>
      <c r="F19" s="661" t="s">
        <v>3533</v>
      </c>
      <c r="G19" s="661" t="s">
        <v>3598</v>
      </c>
      <c r="H19" s="661" t="s">
        <v>579</v>
      </c>
      <c r="I19" s="661" t="s">
        <v>1200</v>
      </c>
      <c r="J19" s="661" t="s">
        <v>1201</v>
      </c>
      <c r="K19" s="661" t="s">
        <v>1202</v>
      </c>
      <c r="L19" s="662">
        <v>344</v>
      </c>
      <c r="M19" s="662">
        <v>344</v>
      </c>
      <c r="N19" s="661">
        <v>1</v>
      </c>
      <c r="O19" s="744">
        <v>0.5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21</v>
      </c>
      <c r="B20" s="661" t="s">
        <v>578</v>
      </c>
      <c r="C20" s="661" t="s">
        <v>3536</v>
      </c>
      <c r="D20" s="742" t="s">
        <v>5396</v>
      </c>
      <c r="E20" s="743" t="s">
        <v>3548</v>
      </c>
      <c r="F20" s="661" t="s">
        <v>3533</v>
      </c>
      <c r="G20" s="661" t="s">
        <v>3599</v>
      </c>
      <c r="H20" s="661" t="s">
        <v>579</v>
      </c>
      <c r="I20" s="661" t="s">
        <v>857</v>
      </c>
      <c r="J20" s="661" t="s">
        <v>858</v>
      </c>
      <c r="K20" s="661" t="s">
        <v>2810</v>
      </c>
      <c r="L20" s="662">
        <v>48.42</v>
      </c>
      <c r="M20" s="662">
        <v>48.42</v>
      </c>
      <c r="N20" s="661">
        <v>1</v>
      </c>
      <c r="O20" s="744">
        <v>1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21</v>
      </c>
      <c r="B21" s="661" t="s">
        <v>578</v>
      </c>
      <c r="C21" s="661" t="s">
        <v>3536</v>
      </c>
      <c r="D21" s="742" t="s">
        <v>5396</v>
      </c>
      <c r="E21" s="743" t="s">
        <v>3548</v>
      </c>
      <c r="F21" s="661" t="s">
        <v>3533</v>
      </c>
      <c r="G21" s="661" t="s">
        <v>3600</v>
      </c>
      <c r="H21" s="661" t="s">
        <v>579</v>
      </c>
      <c r="I21" s="661" t="s">
        <v>1461</v>
      </c>
      <c r="J21" s="661" t="s">
        <v>3601</v>
      </c>
      <c r="K21" s="661" t="s">
        <v>3602</v>
      </c>
      <c r="L21" s="662">
        <v>60.04</v>
      </c>
      <c r="M21" s="662">
        <v>60.04</v>
      </c>
      <c r="N21" s="661">
        <v>1</v>
      </c>
      <c r="O21" s="744">
        <v>1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21</v>
      </c>
      <c r="B22" s="661" t="s">
        <v>578</v>
      </c>
      <c r="C22" s="661" t="s">
        <v>3536</v>
      </c>
      <c r="D22" s="742" t="s">
        <v>5396</v>
      </c>
      <c r="E22" s="743" t="s">
        <v>3548</v>
      </c>
      <c r="F22" s="661" t="s">
        <v>3533</v>
      </c>
      <c r="G22" s="661" t="s">
        <v>3584</v>
      </c>
      <c r="H22" s="661" t="s">
        <v>1684</v>
      </c>
      <c r="I22" s="661" t="s">
        <v>2887</v>
      </c>
      <c r="J22" s="661" t="s">
        <v>3500</v>
      </c>
      <c r="K22" s="661" t="s">
        <v>3501</v>
      </c>
      <c r="L22" s="662">
        <v>107.42</v>
      </c>
      <c r="M22" s="662">
        <v>107.42</v>
      </c>
      <c r="N22" s="661">
        <v>1</v>
      </c>
      <c r="O22" s="744">
        <v>0.5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21</v>
      </c>
      <c r="B23" s="661" t="s">
        <v>578</v>
      </c>
      <c r="C23" s="661" t="s">
        <v>3536</v>
      </c>
      <c r="D23" s="742" t="s">
        <v>5396</v>
      </c>
      <c r="E23" s="743" t="s">
        <v>3548</v>
      </c>
      <c r="F23" s="661" t="s">
        <v>3533</v>
      </c>
      <c r="G23" s="661" t="s">
        <v>3603</v>
      </c>
      <c r="H23" s="661" t="s">
        <v>579</v>
      </c>
      <c r="I23" s="661" t="s">
        <v>869</v>
      </c>
      <c r="J23" s="661" t="s">
        <v>870</v>
      </c>
      <c r="K23" s="661" t="s">
        <v>3604</v>
      </c>
      <c r="L23" s="662">
        <v>156.77000000000001</v>
      </c>
      <c r="M23" s="662">
        <v>156.77000000000001</v>
      </c>
      <c r="N23" s="661">
        <v>1</v>
      </c>
      <c r="O23" s="744">
        <v>1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21</v>
      </c>
      <c r="B24" s="661" t="s">
        <v>578</v>
      </c>
      <c r="C24" s="661" t="s">
        <v>3536</v>
      </c>
      <c r="D24" s="742" t="s">
        <v>5396</v>
      </c>
      <c r="E24" s="743" t="s">
        <v>3548</v>
      </c>
      <c r="F24" s="661" t="s">
        <v>3533</v>
      </c>
      <c r="G24" s="661" t="s">
        <v>3605</v>
      </c>
      <c r="H24" s="661" t="s">
        <v>579</v>
      </c>
      <c r="I24" s="661" t="s">
        <v>3606</v>
      </c>
      <c r="J24" s="661" t="s">
        <v>3607</v>
      </c>
      <c r="K24" s="661" t="s">
        <v>2164</v>
      </c>
      <c r="L24" s="662">
        <v>93.71</v>
      </c>
      <c r="M24" s="662">
        <v>93.71</v>
      </c>
      <c r="N24" s="661">
        <v>1</v>
      </c>
      <c r="O24" s="744">
        <v>1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21</v>
      </c>
      <c r="B25" s="661" t="s">
        <v>578</v>
      </c>
      <c r="C25" s="661" t="s">
        <v>3536</v>
      </c>
      <c r="D25" s="742" t="s">
        <v>5396</v>
      </c>
      <c r="E25" s="743" t="s">
        <v>3548</v>
      </c>
      <c r="F25" s="661" t="s">
        <v>3533</v>
      </c>
      <c r="G25" s="661" t="s">
        <v>3589</v>
      </c>
      <c r="H25" s="661" t="s">
        <v>1684</v>
      </c>
      <c r="I25" s="661" t="s">
        <v>1867</v>
      </c>
      <c r="J25" s="661" t="s">
        <v>1868</v>
      </c>
      <c r="K25" s="661" t="s">
        <v>3353</v>
      </c>
      <c r="L25" s="662">
        <v>668.54</v>
      </c>
      <c r="M25" s="662">
        <v>1337.08</v>
      </c>
      <c r="N25" s="661">
        <v>2</v>
      </c>
      <c r="O25" s="744">
        <v>1</v>
      </c>
      <c r="P25" s="662">
        <v>668.54</v>
      </c>
      <c r="Q25" s="677">
        <v>0.5</v>
      </c>
      <c r="R25" s="661">
        <v>1</v>
      </c>
      <c r="S25" s="677">
        <v>0.5</v>
      </c>
      <c r="T25" s="744">
        <v>0.5</v>
      </c>
      <c r="U25" s="700">
        <v>0.5</v>
      </c>
    </row>
    <row r="26" spans="1:21" ht="14.4" customHeight="1" x14ac:dyDescent="0.3">
      <c r="A26" s="660">
        <v>21</v>
      </c>
      <c r="B26" s="661" t="s">
        <v>578</v>
      </c>
      <c r="C26" s="661" t="s">
        <v>3536</v>
      </c>
      <c r="D26" s="742" t="s">
        <v>5396</v>
      </c>
      <c r="E26" s="743" t="s">
        <v>3548</v>
      </c>
      <c r="F26" s="661" t="s">
        <v>3533</v>
      </c>
      <c r="G26" s="661" t="s">
        <v>3590</v>
      </c>
      <c r="H26" s="661" t="s">
        <v>1684</v>
      </c>
      <c r="I26" s="661" t="s">
        <v>3608</v>
      </c>
      <c r="J26" s="661" t="s">
        <v>3609</v>
      </c>
      <c r="K26" s="661" t="s">
        <v>2945</v>
      </c>
      <c r="L26" s="662">
        <v>82.04</v>
      </c>
      <c r="M26" s="662">
        <v>82.04</v>
      </c>
      <c r="N26" s="661">
        <v>1</v>
      </c>
      <c r="O26" s="744">
        <v>0.5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21</v>
      </c>
      <c r="B27" s="661" t="s">
        <v>578</v>
      </c>
      <c r="C27" s="661" t="s">
        <v>3536</v>
      </c>
      <c r="D27" s="742" t="s">
        <v>5396</v>
      </c>
      <c r="E27" s="743" t="s">
        <v>3548</v>
      </c>
      <c r="F27" s="661" t="s">
        <v>3533</v>
      </c>
      <c r="G27" s="661" t="s">
        <v>3610</v>
      </c>
      <c r="H27" s="661" t="s">
        <v>579</v>
      </c>
      <c r="I27" s="661" t="s">
        <v>1074</v>
      </c>
      <c r="J27" s="661" t="s">
        <v>730</v>
      </c>
      <c r="K27" s="661" t="s">
        <v>3611</v>
      </c>
      <c r="L27" s="662">
        <v>85.76</v>
      </c>
      <c r="M27" s="662">
        <v>85.76</v>
      </c>
      <c r="N27" s="661">
        <v>1</v>
      </c>
      <c r="O27" s="744">
        <v>0.5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21</v>
      </c>
      <c r="B28" s="661" t="s">
        <v>578</v>
      </c>
      <c r="C28" s="661" t="s">
        <v>3536</v>
      </c>
      <c r="D28" s="742" t="s">
        <v>5396</v>
      </c>
      <c r="E28" s="743" t="s">
        <v>3548</v>
      </c>
      <c r="F28" s="661" t="s">
        <v>3533</v>
      </c>
      <c r="G28" s="661" t="s">
        <v>3612</v>
      </c>
      <c r="H28" s="661" t="s">
        <v>579</v>
      </c>
      <c r="I28" s="661" t="s">
        <v>1443</v>
      </c>
      <c r="J28" s="661" t="s">
        <v>1444</v>
      </c>
      <c r="K28" s="661" t="s">
        <v>1089</v>
      </c>
      <c r="L28" s="662">
        <v>45.65</v>
      </c>
      <c r="M28" s="662">
        <v>45.65</v>
      </c>
      <c r="N28" s="661">
        <v>1</v>
      </c>
      <c r="O28" s="744">
        <v>0.5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21</v>
      </c>
      <c r="B29" s="661" t="s">
        <v>578</v>
      </c>
      <c r="C29" s="661" t="s">
        <v>3536</v>
      </c>
      <c r="D29" s="742" t="s">
        <v>5396</v>
      </c>
      <c r="E29" s="743" t="s">
        <v>3548</v>
      </c>
      <c r="F29" s="661" t="s">
        <v>3533</v>
      </c>
      <c r="G29" s="661" t="s">
        <v>3612</v>
      </c>
      <c r="H29" s="661" t="s">
        <v>579</v>
      </c>
      <c r="I29" s="661" t="s">
        <v>1659</v>
      </c>
      <c r="J29" s="661" t="s">
        <v>1444</v>
      </c>
      <c r="K29" s="661" t="s">
        <v>1136</v>
      </c>
      <c r="L29" s="662">
        <v>91.29</v>
      </c>
      <c r="M29" s="662">
        <v>182.58</v>
      </c>
      <c r="N29" s="661">
        <v>2</v>
      </c>
      <c r="O29" s="744">
        <v>1.5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21</v>
      </c>
      <c r="B30" s="661" t="s">
        <v>578</v>
      </c>
      <c r="C30" s="661" t="s">
        <v>3536</v>
      </c>
      <c r="D30" s="742" t="s">
        <v>5396</v>
      </c>
      <c r="E30" s="743" t="s">
        <v>3549</v>
      </c>
      <c r="F30" s="661" t="s">
        <v>3533</v>
      </c>
      <c r="G30" s="661" t="s">
        <v>3613</v>
      </c>
      <c r="H30" s="661" t="s">
        <v>579</v>
      </c>
      <c r="I30" s="661" t="s">
        <v>3614</v>
      </c>
      <c r="J30" s="661" t="s">
        <v>3615</v>
      </c>
      <c r="K30" s="661" t="s">
        <v>3616</v>
      </c>
      <c r="L30" s="662">
        <v>51.21</v>
      </c>
      <c r="M30" s="662">
        <v>51.21</v>
      </c>
      <c r="N30" s="661">
        <v>1</v>
      </c>
      <c r="O30" s="744">
        <v>1</v>
      </c>
      <c r="P30" s="662"/>
      <c r="Q30" s="677">
        <v>0</v>
      </c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21</v>
      </c>
      <c r="B31" s="661" t="s">
        <v>578</v>
      </c>
      <c r="C31" s="661" t="s">
        <v>3536</v>
      </c>
      <c r="D31" s="742" t="s">
        <v>5396</v>
      </c>
      <c r="E31" s="743" t="s">
        <v>3552</v>
      </c>
      <c r="F31" s="661" t="s">
        <v>3533</v>
      </c>
      <c r="G31" s="661" t="s">
        <v>3598</v>
      </c>
      <c r="H31" s="661" t="s">
        <v>579</v>
      </c>
      <c r="I31" s="661" t="s">
        <v>3617</v>
      </c>
      <c r="J31" s="661" t="s">
        <v>1201</v>
      </c>
      <c r="K31" s="661" t="s">
        <v>1808</v>
      </c>
      <c r="L31" s="662">
        <v>0</v>
      </c>
      <c r="M31" s="662">
        <v>0</v>
      </c>
      <c r="N31" s="661">
        <v>1</v>
      </c>
      <c r="O31" s="744">
        <v>0.5</v>
      </c>
      <c r="P31" s="662"/>
      <c r="Q31" s="677"/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21</v>
      </c>
      <c r="B32" s="661" t="s">
        <v>578</v>
      </c>
      <c r="C32" s="661" t="s">
        <v>3536</v>
      </c>
      <c r="D32" s="742" t="s">
        <v>5396</v>
      </c>
      <c r="E32" s="743" t="s">
        <v>3552</v>
      </c>
      <c r="F32" s="661" t="s">
        <v>3533</v>
      </c>
      <c r="G32" s="661" t="s">
        <v>3618</v>
      </c>
      <c r="H32" s="661" t="s">
        <v>579</v>
      </c>
      <c r="I32" s="661" t="s">
        <v>925</v>
      </c>
      <c r="J32" s="661" t="s">
        <v>3619</v>
      </c>
      <c r="K32" s="661" t="s">
        <v>3620</v>
      </c>
      <c r="L32" s="662">
        <v>53.57</v>
      </c>
      <c r="M32" s="662">
        <v>53.57</v>
      </c>
      <c r="N32" s="661">
        <v>1</v>
      </c>
      <c r="O32" s="744">
        <v>0.5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21</v>
      </c>
      <c r="B33" s="661" t="s">
        <v>578</v>
      </c>
      <c r="C33" s="661" t="s">
        <v>3536</v>
      </c>
      <c r="D33" s="742" t="s">
        <v>5396</v>
      </c>
      <c r="E33" s="743" t="s">
        <v>3552</v>
      </c>
      <c r="F33" s="661" t="s">
        <v>3533</v>
      </c>
      <c r="G33" s="661" t="s">
        <v>3605</v>
      </c>
      <c r="H33" s="661" t="s">
        <v>579</v>
      </c>
      <c r="I33" s="661" t="s">
        <v>2163</v>
      </c>
      <c r="J33" s="661" t="s">
        <v>781</v>
      </c>
      <c r="K33" s="661" t="s">
        <v>2164</v>
      </c>
      <c r="L33" s="662">
        <v>93.71</v>
      </c>
      <c r="M33" s="662">
        <v>187.42</v>
      </c>
      <c r="N33" s="661">
        <v>2</v>
      </c>
      <c r="O33" s="744">
        <v>0.5</v>
      </c>
      <c r="P33" s="662"/>
      <c r="Q33" s="677">
        <v>0</v>
      </c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21</v>
      </c>
      <c r="B34" s="661" t="s">
        <v>578</v>
      </c>
      <c r="C34" s="661" t="s">
        <v>3536</v>
      </c>
      <c r="D34" s="742" t="s">
        <v>5396</v>
      </c>
      <c r="E34" s="743" t="s">
        <v>3552</v>
      </c>
      <c r="F34" s="661" t="s">
        <v>3533</v>
      </c>
      <c r="G34" s="661" t="s">
        <v>3612</v>
      </c>
      <c r="H34" s="661" t="s">
        <v>579</v>
      </c>
      <c r="I34" s="661" t="s">
        <v>1128</v>
      </c>
      <c r="J34" s="661" t="s">
        <v>1088</v>
      </c>
      <c r="K34" s="661" t="s">
        <v>3621</v>
      </c>
      <c r="L34" s="662">
        <v>75.22</v>
      </c>
      <c r="M34" s="662">
        <v>75.22</v>
      </c>
      <c r="N34" s="661">
        <v>1</v>
      </c>
      <c r="O34" s="744">
        <v>0.5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21</v>
      </c>
      <c r="B35" s="661" t="s">
        <v>578</v>
      </c>
      <c r="C35" s="661" t="s">
        <v>3536</v>
      </c>
      <c r="D35" s="742" t="s">
        <v>5396</v>
      </c>
      <c r="E35" s="743" t="s">
        <v>3554</v>
      </c>
      <c r="F35" s="661" t="s">
        <v>3533</v>
      </c>
      <c r="G35" s="661" t="s">
        <v>3622</v>
      </c>
      <c r="H35" s="661" t="s">
        <v>579</v>
      </c>
      <c r="I35" s="661" t="s">
        <v>3623</v>
      </c>
      <c r="J35" s="661" t="s">
        <v>3624</v>
      </c>
      <c r="K35" s="661" t="s">
        <v>3625</v>
      </c>
      <c r="L35" s="662">
        <v>462.73</v>
      </c>
      <c r="M35" s="662">
        <v>462.73</v>
      </c>
      <c r="N35" s="661">
        <v>1</v>
      </c>
      <c r="O35" s="744">
        <v>1</v>
      </c>
      <c r="P35" s="662">
        <v>462.73</v>
      </c>
      <c r="Q35" s="677">
        <v>1</v>
      </c>
      <c r="R35" s="661">
        <v>1</v>
      </c>
      <c r="S35" s="677">
        <v>1</v>
      </c>
      <c r="T35" s="744">
        <v>1</v>
      </c>
      <c r="U35" s="700">
        <v>1</v>
      </c>
    </row>
    <row r="36" spans="1:21" ht="14.4" customHeight="1" x14ac:dyDescent="0.3">
      <c r="A36" s="660">
        <v>21</v>
      </c>
      <c r="B36" s="661" t="s">
        <v>578</v>
      </c>
      <c r="C36" s="661" t="s">
        <v>3536</v>
      </c>
      <c r="D36" s="742" t="s">
        <v>5396</v>
      </c>
      <c r="E36" s="743" t="s">
        <v>3554</v>
      </c>
      <c r="F36" s="661" t="s">
        <v>3533</v>
      </c>
      <c r="G36" s="661" t="s">
        <v>3626</v>
      </c>
      <c r="H36" s="661" t="s">
        <v>579</v>
      </c>
      <c r="I36" s="661" t="s">
        <v>3627</v>
      </c>
      <c r="J36" s="661" t="s">
        <v>3628</v>
      </c>
      <c r="K36" s="661" t="s">
        <v>3629</v>
      </c>
      <c r="L36" s="662">
        <v>385.3</v>
      </c>
      <c r="M36" s="662">
        <v>385.3</v>
      </c>
      <c r="N36" s="661">
        <v>1</v>
      </c>
      <c r="O36" s="744">
        <v>0.5</v>
      </c>
      <c r="P36" s="662">
        <v>385.3</v>
      </c>
      <c r="Q36" s="677">
        <v>1</v>
      </c>
      <c r="R36" s="661">
        <v>1</v>
      </c>
      <c r="S36" s="677">
        <v>1</v>
      </c>
      <c r="T36" s="744">
        <v>0.5</v>
      </c>
      <c r="U36" s="700">
        <v>1</v>
      </c>
    </row>
    <row r="37" spans="1:21" ht="14.4" customHeight="1" x14ac:dyDescent="0.3">
      <c r="A37" s="660">
        <v>21</v>
      </c>
      <c r="B37" s="661" t="s">
        <v>578</v>
      </c>
      <c r="C37" s="661" t="s">
        <v>3536</v>
      </c>
      <c r="D37" s="742" t="s">
        <v>5396</v>
      </c>
      <c r="E37" s="743" t="s">
        <v>3554</v>
      </c>
      <c r="F37" s="661" t="s">
        <v>3533</v>
      </c>
      <c r="G37" s="661" t="s">
        <v>3591</v>
      </c>
      <c r="H37" s="661" t="s">
        <v>579</v>
      </c>
      <c r="I37" s="661" t="s">
        <v>710</v>
      </c>
      <c r="J37" s="661" t="s">
        <v>3630</v>
      </c>
      <c r="K37" s="661" t="s">
        <v>3631</v>
      </c>
      <c r="L37" s="662">
        <v>42.85</v>
      </c>
      <c r="M37" s="662">
        <v>128.55000000000001</v>
      </c>
      <c r="N37" s="661">
        <v>3</v>
      </c>
      <c r="O37" s="744">
        <v>1.5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21</v>
      </c>
      <c r="B38" s="661" t="s">
        <v>578</v>
      </c>
      <c r="C38" s="661" t="s">
        <v>3536</v>
      </c>
      <c r="D38" s="742" t="s">
        <v>5396</v>
      </c>
      <c r="E38" s="743" t="s">
        <v>3554</v>
      </c>
      <c r="F38" s="661" t="s">
        <v>3533</v>
      </c>
      <c r="G38" s="661" t="s">
        <v>3632</v>
      </c>
      <c r="H38" s="661" t="s">
        <v>1684</v>
      </c>
      <c r="I38" s="661" t="s">
        <v>2040</v>
      </c>
      <c r="J38" s="661" t="s">
        <v>2923</v>
      </c>
      <c r="K38" s="661" t="s">
        <v>3388</v>
      </c>
      <c r="L38" s="662">
        <v>154.36000000000001</v>
      </c>
      <c r="M38" s="662">
        <v>154.36000000000001</v>
      </c>
      <c r="N38" s="661">
        <v>1</v>
      </c>
      <c r="O38" s="744">
        <v>1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21</v>
      </c>
      <c r="B39" s="661" t="s">
        <v>578</v>
      </c>
      <c r="C39" s="661" t="s">
        <v>3536</v>
      </c>
      <c r="D39" s="742" t="s">
        <v>5396</v>
      </c>
      <c r="E39" s="743" t="s">
        <v>3554</v>
      </c>
      <c r="F39" s="661" t="s">
        <v>3533</v>
      </c>
      <c r="G39" s="661" t="s">
        <v>3578</v>
      </c>
      <c r="H39" s="661" t="s">
        <v>579</v>
      </c>
      <c r="I39" s="661" t="s">
        <v>3579</v>
      </c>
      <c r="J39" s="661" t="s">
        <v>3580</v>
      </c>
      <c r="K39" s="661" t="s">
        <v>3581</v>
      </c>
      <c r="L39" s="662">
        <v>1540.82</v>
      </c>
      <c r="M39" s="662">
        <v>6163.28</v>
      </c>
      <c r="N39" s="661">
        <v>4</v>
      </c>
      <c r="O39" s="744">
        <v>3</v>
      </c>
      <c r="P39" s="662">
        <v>6163.28</v>
      </c>
      <c r="Q39" s="677">
        <v>1</v>
      </c>
      <c r="R39" s="661">
        <v>4</v>
      </c>
      <c r="S39" s="677">
        <v>1</v>
      </c>
      <c r="T39" s="744">
        <v>3</v>
      </c>
      <c r="U39" s="700">
        <v>1</v>
      </c>
    </row>
    <row r="40" spans="1:21" ht="14.4" customHeight="1" x14ac:dyDescent="0.3">
      <c r="A40" s="660">
        <v>21</v>
      </c>
      <c r="B40" s="661" t="s">
        <v>578</v>
      </c>
      <c r="C40" s="661" t="s">
        <v>3536</v>
      </c>
      <c r="D40" s="742" t="s">
        <v>5396</v>
      </c>
      <c r="E40" s="743" t="s">
        <v>3554</v>
      </c>
      <c r="F40" s="661" t="s">
        <v>3533</v>
      </c>
      <c r="G40" s="661" t="s">
        <v>3633</v>
      </c>
      <c r="H40" s="661" t="s">
        <v>579</v>
      </c>
      <c r="I40" s="661" t="s">
        <v>2003</v>
      </c>
      <c r="J40" s="661" t="s">
        <v>2004</v>
      </c>
      <c r="K40" s="661" t="s">
        <v>3634</v>
      </c>
      <c r="L40" s="662">
        <v>64.12</v>
      </c>
      <c r="M40" s="662">
        <v>64.12</v>
      </c>
      <c r="N40" s="661">
        <v>1</v>
      </c>
      <c r="O40" s="744">
        <v>0.5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21</v>
      </c>
      <c r="B41" s="661" t="s">
        <v>578</v>
      </c>
      <c r="C41" s="661" t="s">
        <v>3536</v>
      </c>
      <c r="D41" s="742" t="s">
        <v>5396</v>
      </c>
      <c r="E41" s="743" t="s">
        <v>3554</v>
      </c>
      <c r="F41" s="661" t="s">
        <v>3533</v>
      </c>
      <c r="G41" s="661" t="s">
        <v>3633</v>
      </c>
      <c r="H41" s="661" t="s">
        <v>579</v>
      </c>
      <c r="I41" s="661" t="s">
        <v>2007</v>
      </c>
      <c r="J41" s="661" t="s">
        <v>2008</v>
      </c>
      <c r="K41" s="661" t="s">
        <v>3635</v>
      </c>
      <c r="L41" s="662">
        <v>64.12</v>
      </c>
      <c r="M41" s="662">
        <v>64.12</v>
      </c>
      <c r="N41" s="661">
        <v>1</v>
      </c>
      <c r="O41" s="744">
        <v>0.5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21</v>
      </c>
      <c r="B42" s="661" t="s">
        <v>578</v>
      </c>
      <c r="C42" s="661" t="s">
        <v>3536</v>
      </c>
      <c r="D42" s="742" t="s">
        <v>5396</v>
      </c>
      <c r="E42" s="743" t="s">
        <v>3554</v>
      </c>
      <c r="F42" s="661" t="s">
        <v>3533</v>
      </c>
      <c r="G42" s="661" t="s">
        <v>3594</v>
      </c>
      <c r="H42" s="661" t="s">
        <v>579</v>
      </c>
      <c r="I42" s="661" t="s">
        <v>3636</v>
      </c>
      <c r="J42" s="661" t="s">
        <v>3637</v>
      </c>
      <c r="K42" s="661" t="s">
        <v>1608</v>
      </c>
      <c r="L42" s="662">
        <v>52.4</v>
      </c>
      <c r="M42" s="662">
        <v>104.8</v>
      </c>
      <c r="N42" s="661">
        <v>2</v>
      </c>
      <c r="O42" s="744">
        <v>0.5</v>
      </c>
      <c r="P42" s="662"/>
      <c r="Q42" s="677">
        <v>0</v>
      </c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21</v>
      </c>
      <c r="B43" s="661" t="s">
        <v>578</v>
      </c>
      <c r="C43" s="661" t="s">
        <v>3536</v>
      </c>
      <c r="D43" s="742" t="s">
        <v>5396</v>
      </c>
      <c r="E43" s="743" t="s">
        <v>3554</v>
      </c>
      <c r="F43" s="661" t="s">
        <v>3533</v>
      </c>
      <c r="G43" s="661" t="s">
        <v>3594</v>
      </c>
      <c r="H43" s="661" t="s">
        <v>579</v>
      </c>
      <c r="I43" s="661" t="s">
        <v>3595</v>
      </c>
      <c r="J43" s="661" t="s">
        <v>3596</v>
      </c>
      <c r="K43" s="661" t="s">
        <v>3597</v>
      </c>
      <c r="L43" s="662">
        <v>66.819999999999993</v>
      </c>
      <c r="M43" s="662">
        <v>133.63999999999999</v>
      </c>
      <c r="N43" s="661">
        <v>2</v>
      </c>
      <c r="O43" s="744">
        <v>0.5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21</v>
      </c>
      <c r="B44" s="661" t="s">
        <v>578</v>
      </c>
      <c r="C44" s="661" t="s">
        <v>3536</v>
      </c>
      <c r="D44" s="742" t="s">
        <v>5396</v>
      </c>
      <c r="E44" s="743" t="s">
        <v>3554</v>
      </c>
      <c r="F44" s="661" t="s">
        <v>3533</v>
      </c>
      <c r="G44" s="661" t="s">
        <v>3638</v>
      </c>
      <c r="H44" s="661" t="s">
        <v>1684</v>
      </c>
      <c r="I44" s="661" t="s">
        <v>3639</v>
      </c>
      <c r="J44" s="661" t="s">
        <v>1856</v>
      </c>
      <c r="K44" s="661" t="s">
        <v>998</v>
      </c>
      <c r="L44" s="662">
        <v>132</v>
      </c>
      <c r="M44" s="662">
        <v>132</v>
      </c>
      <c r="N44" s="661">
        <v>1</v>
      </c>
      <c r="O44" s="744">
        <v>0.5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21</v>
      </c>
      <c r="B45" s="661" t="s">
        <v>578</v>
      </c>
      <c r="C45" s="661" t="s">
        <v>3536</v>
      </c>
      <c r="D45" s="742" t="s">
        <v>5396</v>
      </c>
      <c r="E45" s="743" t="s">
        <v>3554</v>
      </c>
      <c r="F45" s="661" t="s">
        <v>3533</v>
      </c>
      <c r="G45" s="661" t="s">
        <v>3598</v>
      </c>
      <c r="H45" s="661" t="s">
        <v>579</v>
      </c>
      <c r="I45" s="661" t="s">
        <v>1200</v>
      </c>
      <c r="J45" s="661" t="s">
        <v>1201</v>
      </c>
      <c r="K45" s="661" t="s">
        <v>1202</v>
      </c>
      <c r="L45" s="662">
        <v>344</v>
      </c>
      <c r="M45" s="662">
        <v>1376</v>
      </c>
      <c r="N45" s="661">
        <v>4</v>
      </c>
      <c r="O45" s="744">
        <v>1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21</v>
      </c>
      <c r="B46" s="661" t="s">
        <v>578</v>
      </c>
      <c r="C46" s="661" t="s">
        <v>3536</v>
      </c>
      <c r="D46" s="742" t="s">
        <v>5396</v>
      </c>
      <c r="E46" s="743" t="s">
        <v>3554</v>
      </c>
      <c r="F46" s="661" t="s">
        <v>3533</v>
      </c>
      <c r="G46" s="661" t="s">
        <v>3599</v>
      </c>
      <c r="H46" s="661" t="s">
        <v>579</v>
      </c>
      <c r="I46" s="661" t="s">
        <v>857</v>
      </c>
      <c r="J46" s="661" t="s">
        <v>858</v>
      </c>
      <c r="K46" s="661" t="s">
        <v>2810</v>
      </c>
      <c r="L46" s="662">
        <v>48.42</v>
      </c>
      <c r="M46" s="662">
        <v>193.68</v>
      </c>
      <c r="N46" s="661">
        <v>4</v>
      </c>
      <c r="O46" s="744">
        <v>1.5</v>
      </c>
      <c r="P46" s="662"/>
      <c r="Q46" s="677">
        <v>0</v>
      </c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21</v>
      </c>
      <c r="B47" s="661" t="s">
        <v>578</v>
      </c>
      <c r="C47" s="661" t="s">
        <v>3536</v>
      </c>
      <c r="D47" s="742" t="s">
        <v>5396</v>
      </c>
      <c r="E47" s="743" t="s">
        <v>3554</v>
      </c>
      <c r="F47" s="661" t="s">
        <v>3533</v>
      </c>
      <c r="G47" s="661" t="s">
        <v>3640</v>
      </c>
      <c r="H47" s="661" t="s">
        <v>579</v>
      </c>
      <c r="I47" s="661" t="s">
        <v>3641</v>
      </c>
      <c r="J47" s="661" t="s">
        <v>3642</v>
      </c>
      <c r="K47" s="661" t="s">
        <v>3643</v>
      </c>
      <c r="L47" s="662">
        <v>0</v>
      </c>
      <c r="M47" s="662">
        <v>0</v>
      </c>
      <c r="N47" s="661">
        <v>2</v>
      </c>
      <c r="O47" s="744">
        <v>1</v>
      </c>
      <c r="P47" s="662">
        <v>0</v>
      </c>
      <c r="Q47" s="677"/>
      <c r="R47" s="661">
        <v>2</v>
      </c>
      <c r="S47" s="677">
        <v>1</v>
      </c>
      <c r="T47" s="744">
        <v>1</v>
      </c>
      <c r="U47" s="700">
        <v>1</v>
      </c>
    </row>
    <row r="48" spans="1:21" ht="14.4" customHeight="1" x14ac:dyDescent="0.3">
      <c r="A48" s="660">
        <v>21</v>
      </c>
      <c r="B48" s="661" t="s">
        <v>578</v>
      </c>
      <c r="C48" s="661" t="s">
        <v>3536</v>
      </c>
      <c r="D48" s="742" t="s">
        <v>5396</v>
      </c>
      <c r="E48" s="743" t="s">
        <v>3554</v>
      </c>
      <c r="F48" s="661" t="s">
        <v>3533</v>
      </c>
      <c r="G48" s="661" t="s">
        <v>3582</v>
      </c>
      <c r="H48" s="661" t="s">
        <v>579</v>
      </c>
      <c r="I48" s="661" t="s">
        <v>3644</v>
      </c>
      <c r="J48" s="661" t="s">
        <v>3645</v>
      </c>
      <c r="K48" s="661" t="s">
        <v>3646</v>
      </c>
      <c r="L48" s="662">
        <v>0</v>
      </c>
      <c r="M48" s="662">
        <v>0</v>
      </c>
      <c r="N48" s="661">
        <v>2</v>
      </c>
      <c r="O48" s="744">
        <v>1</v>
      </c>
      <c r="P48" s="662">
        <v>0</v>
      </c>
      <c r="Q48" s="677"/>
      <c r="R48" s="661">
        <v>1</v>
      </c>
      <c r="S48" s="677">
        <v>0.5</v>
      </c>
      <c r="T48" s="744">
        <v>0.5</v>
      </c>
      <c r="U48" s="700">
        <v>0.5</v>
      </c>
    </row>
    <row r="49" spans="1:21" ht="14.4" customHeight="1" x14ac:dyDescent="0.3">
      <c r="A49" s="660">
        <v>21</v>
      </c>
      <c r="B49" s="661" t="s">
        <v>578</v>
      </c>
      <c r="C49" s="661" t="s">
        <v>3536</v>
      </c>
      <c r="D49" s="742" t="s">
        <v>5396</v>
      </c>
      <c r="E49" s="743" t="s">
        <v>3554</v>
      </c>
      <c r="F49" s="661" t="s">
        <v>3533</v>
      </c>
      <c r="G49" s="661" t="s">
        <v>3582</v>
      </c>
      <c r="H49" s="661" t="s">
        <v>579</v>
      </c>
      <c r="I49" s="661" t="s">
        <v>960</v>
      </c>
      <c r="J49" s="661" t="s">
        <v>3645</v>
      </c>
      <c r="K49" s="661" t="s">
        <v>3647</v>
      </c>
      <c r="L49" s="662">
        <v>63.7</v>
      </c>
      <c r="M49" s="662">
        <v>63.7</v>
      </c>
      <c r="N49" s="661">
        <v>1</v>
      </c>
      <c r="O49" s="744">
        <v>0.5</v>
      </c>
      <c r="P49" s="662">
        <v>63.7</v>
      </c>
      <c r="Q49" s="677">
        <v>1</v>
      </c>
      <c r="R49" s="661">
        <v>1</v>
      </c>
      <c r="S49" s="677">
        <v>1</v>
      </c>
      <c r="T49" s="744">
        <v>0.5</v>
      </c>
      <c r="U49" s="700">
        <v>1</v>
      </c>
    </row>
    <row r="50" spans="1:21" ht="14.4" customHeight="1" x14ac:dyDescent="0.3">
      <c r="A50" s="660">
        <v>21</v>
      </c>
      <c r="B50" s="661" t="s">
        <v>578</v>
      </c>
      <c r="C50" s="661" t="s">
        <v>3536</v>
      </c>
      <c r="D50" s="742" t="s">
        <v>5396</v>
      </c>
      <c r="E50" s="743" t="s">
        <v>3554</v>
      </c>
      <c r="F50" s="661" t="s">
        <v>3533</v>
      </c>
      <c r="G50" s="661" t="s">
        <v>3584</v>
      </c>
      <c r="H50" s="661" t="s">
        <v>1684</v>
      </c>
      <c r="I50" s="661" t="s">
        <v>1772</v>
      </c>
      <c r="J50" s="661" t="s">
        <v>3427</v>
      </c>
      <c r="K50" s="661" t="s">
        <v>3428</v>
      </c>
      <c r="L50" s="662">
        <v>424.24</v>
      </c>
      <c r="M50" s="662">
        <v>424.24</v>
      </c>
      <c r="N50" s="661">
        <v>1</v>
      </c>
      <c r="O50" s="744">
        <v>1</v>
      </c>
      <c r="P50" s="662"/>
      <c r="Q50" s="677">
        <v>0</v>
      </c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21</v>
      </c>
      <c r="B51" s="661" t="s">
        <v>578</v>
      </c>
      <c r="C51" s="661" t="s">
        <v>3536</v>
      </c>
      <c r="D51" s="742" t="s">
        <v>5396</v>
      </c>
      <c r="E51" s="743" t="s">
        <v>3554</v>
      </c>
      <c r="F51" s="661" t="s">
        <v>3533</v>
      </c>
      <c r="G51" s="661" t="s">
        <v>3584</v>
      </c>
      <c r="H51" s="661" t="s">
        <v>1684</v>
      </c>
      <c r="I51" s="661" t="s">
        <v>3648</v>
      </c>
      <c r="J51" s="661" t="s">
        <v>3427</v>
      </c>
      <c r="K51" s="661" t="s">
        <v>3649</v>
      </c>
      <c r="L51" s="662">
        <v>848.49</v>
      </c>
      <c r="M51" s="662">
        <v>1696.98</v>
      </c>
      <c r="N51" s="661">
        <v>2</v>
      </c>
      <c r="O51" s="744">
        <v>1.5</v>
      </c>
      <c r="P51" s="662">
        <v>848.49</v>
      </c>
      <c r="Q51" s="677">
        <v>0.5</v>
      </c>
      <c r="R51" s="661">
        <v>1</v>
      </c>
      <c r="S51" s="677">
        <v>0.5</v>
      </c>
      <c r="T51" s="744">
        <v>0.5</v>
      </c>
      <c r="U51" s="700">
        <v>0.33333333333333331</v>
      </c>
    </row>
    <row r="52" spans="1:21" ht="14.4" customHeight="1" x14ac:dyDescent="0.3">
      <c r="A52" s="660">
        <v>21</v>
      </c>
      <c r="B52" s="661" t="s">
        <v>578</v>
      </c>
      <c r="C52" s="661" t="s">
        <v>3536</v>
      </c>
      <c r="D52" s="742" t="s">
        <v>5396</v>
      </c>
      <c r="E52" s="743" t="s">
        <v>3554</v>
      </c>
      <c r="F52" s="661" t="s">
        <v>3533</v>
      </c>
      <c r="G52" s="661" t="s">
        <v>3603</v>
      </c>
      <c r="H52" s="661" t="s">
        <v>579</v>
      </c>
      <c r="I52" s="661" t="s">
        <v>869</v>
      </c>
      <c r="J52" s="661" t="s">
        <v>870</v>
      </c>
      <c r="K52" s="661" t="s">
        <v>3604</v>
      </c>
      <c r="L52" s="662">
        <v>156.77000000000001</v>
      </c>
      <c r="M52" s="662">
        <v>1881.2400000000002</v>
      </c>
      <c r="N52" s="661">
        <v>12</v>
      </c>
      <c r="O52" s="744">
        <v>6</v>
      </c>
      <c r="P52" s="662">
        <v>940.62000000000012</v>
      </c>
      <c r="Q52" s="677">
        <v>0.5</v>
      </c>
      <c r="R52" s="661">
        <v>6</v>
      </c>
      <c r="S52" s="677">
        <v>0.5</v>
      </c>
      <c r="T52" s="744">
        <v>2.5</v>
      </c>
      <c r="U52" s="700">
        <v>0.41666666666666669</v>
      </c>
    </row>
    <row r="53" spans="1:21" ht="14.4" customHeight="1" x14ac:dyDescent="0.3">
      <c r="A53" s="660">
        <v>21</v>
      </c>
      <c r="B53" s="661" t="s">
        <v>578</v>
      </c>
      <c r="C53" s="661" t="s">
        <v>3536</v>
      </c>
      <c r="D53" s="742" t="s">
        <v>5396</v>
      </c>
      <c r="E53" s="743" t="s">
        <v>3554</v>
      </c>
      <c r="F53" s="661" t="s">
        <v>3533</v>
      </c>
      <c r="G53" s="661" t="s">
        <v>3587</v>
      </c>
      <c r="H53" s="661" t="s">
        <v>579</v>
      </c>
      <c r="I53" s="661" t="s">
        <v>2259</v>
      </c>
      <c r="J53" s="661" t="s">
        <v>2260</v>
      </c>
      <c r="K53" s="661" t="s">
        <v>2261</v>
      </c>
      <c r="L53" s="662">
        <v>33</v>
      </c>
      <c r="M53" s="662">
        <v>33</v>
      </c>
      <c r="N53" s="661">
        <v>1</v>
      </c>
      <c r="O53" s="744">
        <v>0.5</v>
      </c>
      <c r="P53" s="662">
        <v>33</v>
      </c>
      <c r="Q53" s="677">
        <v>1</v>
      </c>
      <c r="R53" s="661">
        <v>1</v>
      </c>
      <c r="S53" s="677">
        <v>1</v>
      </c>
      <c r="T53" s="744">
        <v>0.5</v>
      </c>
      <c r="U53" s="700">
        <v>1</v>
      </c>
    </row>
    <row r="54" spans="1:21" ht="14.4" customHeight="1" x14ac:dyDescent="0.3">
      <c r="A54" s="660">
        <v>21</v>
      </c>
      <c r="B54" s="661" t="s">
        <v>578</v>
      </c>
      <c r="C54" s="661" t="s">
        <v>3536</v>
      </c>
      <c r="D54" s="742" t="s">
        <v>5396</v>
      </c>
      <c r="E54" s="743" t="s">
        <v>3554</v>
      </c>
      <c r="F54" s="661" t="s">
        <v>3533</v>
      </c>
      <c r="G54" s="661" t="s">
        <v>3587</v>
      </c>
      <c r="H54" s="661" t="s">
        <v>579</v>
      </c>
      <c r="I54" s="661" t="s">
        <v>3123</v>
      </c>
      <c r="J54" s="661" t="s">
        <v>3124</v>
      </c>
      <c r="K54" s="661" t="s">
        <v>3650</v>
      </c>
      <c r="L54" s="662">
        <v>55.01</v>
      </c>
      <c r="M54" s="662">
        <v>55.01</v>
      </c>
      <c r="N54" s="661">
        <v>1</v>
      </c>
      <c r="O54" s="744">
        <v>1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21</v>
      </c>
      <c r="B55" s="661" t="s">
        <v>578</v>
      </c>
      <c r="C55" s="661" t="s">
        <v>3536</v>
      </c>
      <c r="D55" s="742" t="s">
        <v>5396</v>
      </c>
      <c r="E55" s="743" t="s">
        <v>3554</v>
      </c>
      <c r="F55" s="661" t="s">
        <v>3533</v>
      </c>
      <c r="G55" s="661" t="s">
        <v>3587</v>
      </c>
      <c r="H55" s="661" t="s">
        <v>579</v>
      </c>
      <c r="I55" s="661" t="s">
        <v>3651</v>
      </c>
      <c r="J55" s="661" t="s">
        <v>2260</v>
      </c>
      <c r="K55" s="661" t="s">
        <v>2261</v>
      </c>
      <c r="L55" s="662">
        <v>33</v>
      </c>
      <c r="M55" s="662">
        <v>33</v>
      </c>
      <c r="N55" s="661">
        <v>1</v>
      </c>
      <c r="O55" s="744">
        <v>0.5</v>
      </c>
      <c r="P55" s="662"/>
      <c r="Q55" s="677">
        <v>0</v>
      </c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21</v>
      </c>
      <c r="B56" s="661" t="s">
        <v>578</v>
      </c>
      <c r="C56" s="661" t="s">
        <v>3536</v>
      </c>
      <c r="D56" s="742" t="s">
        <v>5396</v>
      </c>
      <c r="E56" s="743" t="s">
        <v>3554</v>
      </c>
      <c r="F56" s="661" t="s">
        <v>3533</v>
      </c>
      <c r="G56" s="661" t="s">
        <v>3652</v>
      </c>
      <c r="H56" s="661" t="s">
        <v>579</v>
      </c>
      <c r="I56" s="661" t="s">
        <v>3653</v>
      </c>
      <c r="J56" s="661" t="s">
        <v>3654</v>
      </c>
      <c r="K56" s="661" t="s">
        <v>3655</v>
      </c>
      <c r="L56" s="662">
        <v>45.86</v>
      </c>
      <c r="M56" s="662">
        <v>45.86</v>
      </c>
      <c r="N56" s="661">
        <v>1</v>
      </c>
      <c r="O56" s="744">
        <v>0.5</v>
      </c>
      <c r="P56" s="662">
        <v>45.86</v>
      </c>
      <c r="Q56" s="677">
        <v>1</v>
      </c>
      <c r="R56" s="661">
        <v>1</v>
      </c>
      <c r="S56" s="677">
        <v>1</v>
      </c>
      <c r="T56" s="744">
        <v>0.5</v>
      </c>
      <c r="U56" s="700">
        <v>1</v>
      </c>
    </row>
    <row r="57" spans="1:21" ht="14.4" customHeight="1" x14ac:dyDescent="0.3">
      <c r="A57" s="660">
        <v>21</v>
      </c>
      <c r="B57" s="661" t="s">
        <v>578</v>
      </c>
      <c r="C57" s="661" t="s">
        <v>3536</v>
      </c>
      <c r="D57" s="742" t="s">
        <v>5396</v>
      </c>
      <c r="E57" s="743" t="s">
        <v>3554</v>
      </c>
      <c r="F57" s="661" t="s">
        <v>3533</v>
      </c>
      <c r="G57" s="661" t="s">
        <v>3656</v>
      </c>
      <c r="H57" s="661" t="s">
        <v>579</v>
      </c>
      <c r="I57" s="661" t="s">
        <v>2077</v>
      </c>
      <c r="J57" s="661" t="s">
        <v>2078</v>
      </c>
      <c r="K57" s="661" t="s">
        <v>2079</v>
      </c>
      <c r="L57" s="662">
        <v>0</v>
      </c>
      <c r="M57" s="662">
        <v>0</v>
      </c>
      <c r="N57" s="661">
        <v>1</v>
      </c>
      <c r="O57" s="744">
        <v>0.5</v>
      </c>
      <c r="P57" s="662">
        <v>0</v>
      </c>
      <c r="Q57" s="677"/>
      <c r="R57" s="661">
        <v>1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21</v>
      </c>
      <c r="B58" s="661" t="s">
        <v>578</v>
      </c>
      <c r="C58" s="661" t="s">
        <v>3536</v>
      </c>
      <c r="D58" s="742" t="s">
        <v>5396</v>
      </c>
      <c r="E58" s="743" t="s">
        <v>3554</v>
      </c>
      <c r="F58" s="661" t="s">
        <v>3533</v>
      </c>
      <c r="G58" s="661" t="s">
        <v>3657</v>
      </c>
      <c r="H58" s="661" t="s">
        <v>579</v>
      </c>
      <c r="I58" s="661" t="s">
        <v>3658</v>
      </c>
      <c r="J58" s="661" t="s">
        <v>3659</v>
      </c>
      <c r="K58" s="661" t="s">
        <v>3416</v>
      </c>
      <c r="L58" s="662">
        <v>0</v>
      </c>
      <c r="M58" s="662">
        <v>0</v>
      </c>
      <c r="N58" s="661">
        <v>1</v>
      </c>
      <c r="O58" s="744">
        <v>0.5</v>
      </c>
      <c r="P58" s="662"/>
      <c r="Q58" s="677"/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21</v>
      </c>
      <c r="B59" s="661" t="s">
        <v>578</v>
      </c>
      <c r="C59" s="661" t="s">
        <v>3536</v>
      </c>
      <c r="D59" s="742" t="s">
        <v>5396</v>
      </c>
      <c r="E59" s="743" t="s">
        <v>3554</v>
      </c>
      <c r="F59" s="661" t="s">
        <v>3533</v>
      </c>
      <c r="G59" s="661" t="s">
        <v>3660</v>
      </c>
      <c r="H59" s="661" t="s">
        <v>579</v>
      </c>
      <c r="I59" s="661" t="s">
        <v>745</v>
      </c>
      <c r="J59" s="661" t="s">
        <v>746</v>
      </c>
      <c r="K59" s="661" t="s">
        <v>3661</v>
      </c>
      <c r="L59" s="662">
        <v>733.55</v>
      </c>
      <c r="M59" s="662">
        <v>1467.1</v>
      </c>
      <c r="N59" s="661">
        <v>2</v>
      </c>
      <c r="O59" s="744">
        <v>1</v>
      </c>
      <c r="P59" s="662">
        <v>733.55</v>
      </c>
      <c r="Q59" s="677">
        <v>0.5</v>
      </c>
      <c r="R59" s="661">
        <v>1</v>
      </c>
      <c r="S59" s="677">
        <v>0.5</v>
      </c>
      <c r="T59" s="744">
        <v>0.5</v>
      </c>
      <c r="U59" s="700">
        <v>0.5</v>
      </c>
    </row>
    <row r="60" spans="1:21" ht="14.4" customHeight="1" x14ac:dyDescent="0.3">
      <c r="A60" s="660">
        <v>21</v>
      </c>
      <c r="B60" s="661" t="s">
        <v>578</v>
      </c>
      <c r="C60" s="661" t="s">
        <v>3536</v>
      </c>
      <c r="D60" s="742" t="s">
        <v>5396</v>
      </c>
      <c r="E60" s="743" t="s">
        <v>3554</v>
      </c>
      <c r="F60" s="661" t="s">
        <v>3533</v>
      </c>
      <c r="G60" s="661" t="s">
        <v>3662</v>
      </c>
      <c r="H60" s="661" t="s">
        <v>579</v>
      </c>
      <c r="I60" s="661" t="s">
        <v>2246</v>
      </c>
      <c r="J60" s="661" t="s">
        <v>1125</v>
      </c>
      <c r="K60" s="661" t="s">
        <v>3663</v>
      </c>
      <c r="L60" s="662">
        <v>0</v>
      </c>
      <c r="M60" s="662">
        <v>0</v>
      </c>
      <c r="N60" s="661">
        <v>1</v>
      </c>
      <c r="O60" s="744">
        <v>1</v>
      </c>
      <c r="P60" s="662">
        <v>0</v>
      </c>
      <c r="Q60" s="677"/>
      <c r="R60" s="661">
        <v>1</v>
      </c>
      <c r="S60" s="677">
        <v>1</v>
      </c>
      <c r="T60" s="744">
        <v>1</v>
      </c>
      <c r="U60" s="700">
        <v>1</v>
      </c>
    </row>
    <row r="61" spans="1:21" ht="14.4" customHeight="1" x14ac:dyDescent="0.3">
      <c r="A61" s="660">
        <v>21</v>
      </c>
      <c r="B61" s="661" t="s">
        <v>578</v>
      </c>
      <c r="C61" s="661" t="s">
        <v>3536</v>
      </c>
      <c r="D61" s="742" t="s">
        <v>5396</v>
      </c>
      <c r="E61" s="743" t="s">
        <v>3554</v>
      </c>
      <c r="F61" s="661" t="s">
        <v>3533</v>
      </c>
      <c r="G61" s="661" t="s">
        <v>3588</v>
      </c>
      <c r="H61" s="661" t="s">
        <v>579</v>
      </c>
      <c r="I61" s="661" t="s">
        <v>922</v>
      </c>
      <c r="J61" s="661" t="s">
        <v>734</v>
      </c>
      <c r="K61" s="661" t="s">
        <v>923</v>
      </c>
      <c r="L61" s="662">
        <v>0</v>
      </c>
      <c r="M61" s="662">
        <v>0</v>
      </c>
      <c r="N61" s="661">
        <v>1</v>
      </c>
      <c r="O61" s="744">
        <v>0.5</v>
      </c>
      <c r="P61" s="662"/>
      <c r="Q61" s="677"/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21</v>
      </c>
      <c r="B62" s="661" t="s">
        <v>578</v>
      </c>
      <c r="C62" s="661" t="s">
        <v>3536</v>
      </c>
      <c r="D62" s="742" t="s">
        <v>5396</v>
      </c>
      <c r="E62" s="743" t="s">
        <v>3554</v>
      </c>
      <c r="F62" s="661" t="s">
        <v>3533</v>
      </c>
      <c r="G62" s="661" t="s">
        <v>3664</v>
      </c>
      <c r="H62" s="661" t="s">
        <v>579</v>
      </c>
      <c r="I62" s="661" t="s">
        <v>2588</v>
      </c>
      <c r="J62" s="661" t="s">
        <v>2589</v>
      </c>
      <c r="K62" s="661" t="s">
        <v>2590</v>
      </c>
      <c r="L62" s="662">
        <v>1121.25</v>
      </c>
      <c r="M62" s="662">
        <v>1121.25</v>
      </c>
      <c r="N62" s="661">
        <v>1</v>
      </c>
      <c r="O62" s="744">
        <v>0.5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21</v>
      </c>
      <c r="B63" s="661" t="s">
        <v>578</v>
      </c>
      <c r="C63" s="661" t="s">
        <v>3536</v>
      </c>
      <c r="D63" s="742" t="s">
        <v>5396</v>
      </c>
      <c r="E63" s="743" t="s">
        <v>3554</v>
      </c>
      <c r="F63" s="661" t="s">
        <v>3533</v>
      </c>
      <c r="G63" s="661" t="s">
        <v>3664</v>
      </c>
      <c r="H63" s="661" t="s">
        <v>579</v>
      </c>
      <c r="I63" s="661" t="s">
        <v>3665</v>
      </c>
      <c r="J63" s="661" t="s">
        <v>3666</v>
      </c>
      <c r="K63" s="661" t="s">
        <v>3667</v>
      </c>
      <c r="L63" s="662">
        <v>2242.5</v>
      </c>
      <c r="M63" s="662">
        <v>2242.5</v>
      </c>
      <c r="N63" s="661">
        <v>1</v>
      </c>
      <c r="O63" s="744">
        <v>0.5</v>
      </c>
      <c r="P63" s="662">
        <v>2242.5</v>
      </c>
      <c r="Q63" s="677">
        <v>1</v>
      </c>
      <c r="R63" s="661">
        <v>1</v>
      </c>
      <c r="S63" s="677">
        <v>1</v>
      </c>
      <c r="T63" s="744">
        <v>0.5</v>
      </c>
      <c r="U63" s="700">
        <v>1</v>
      </c>
    </row>
    <row r="64" spans="1:21" ht="14.4" customHeight="1" x14ac:dyDescent="0.3">
      <c r="A64" s="660">
        <v>21</v>
      </c>
      <c r="B64" s="661" t="s">
        <v>578</v>
      </c>
      <c r="C64" s="661" t="s">
        <v>3536</v>
      </c>
      <c r="D64" s="742" t="s">
        <v>5396</v>
      </c>
      <c r="E64" s="743" t="s">
        <v>3554</v>
      </c>
      <c r="F64" s="661" t="s">
        <v>3533</v>
      </c>
      <c r="G64" s="661" t="s">
        <v>3618</v>
      </c>
      <c r="H64" s="661" t="s">
        <v>579</v>
      </c>
      <c r="I64" s="661" t="s">
        <v>925</v>
      </c>
      <c r="J64" s="661" t="s">
        <v>3619</v>
      </c>
      <c r="K64" s="661" t="s">
        <v>3620</v>
      </c>
      <c r="L64" s="662">
        <v>53.57</v>
      </c>
      <c r="M64" s="662">
        <v>160.71</v>
      </c>
      <c r="N64" s="661">
        <v>3</v>
      </c>
      <c r="O64" s="744">
        <v>1.5</v>
      </c>
      <c r="P64" s="662">
        <v>160.71</v>
      </c>
      <c r="Q64" s="677">
        <v>1</v>
      </c>
      <c r="R64" s="661">
        <v>3</v>
      </c>
      <c r="S64" s="677">
        <v>1</v>
      </c>
      <c r="T64" s="744">
        <v>1.5</v>
      </c>
      <c r="U64" s="700">
        <v>1</v>
      </c>
    </row>
    <row r="65" spans="1:21" ht="14.4" customHeight="1" x14ac:dyDescent="0.3">
      <c r="A65" s="660">
        <v>21</v>
      </c>
      <c r="B65" s="661" t="s">
        <v>578</v>
      </c>
      <c r="C65" s="661" t="s">
        <v>3536</v>
      </c>
      <c r="D65" s="742" t="s">
        <v>5396</v>
      </c>
      <c r="E65" s="743" t="s">
        <v>3554</v>
      </c>
      <c r="F65" s="661" t="s">
        <v>3533</v>
      </c>
      <c r="G65" s="661" t="s">
        <v>3668</v>
      </c>
      <c r="H65" s="661" t="s">
        <v>579</v>
      </c>
      <c r="I65" s="661" t="s">
        <v>2980</v>
      </c>
      <c r="J65" s="661" t="s">
        <v>2981</v>
      </c>
      <c r="K65" s="661" t="s">
        <v>3669</v>
      </c>
      <c r="L65" s="662">
        <v>30.17</v>
      </c>
      <c r="M65" s="662">
        <v>30.17</v>
      </c>
      <c r="N65" s="661">
        <v>1</v>
      </c>
      <c r="O65" s="744">
        <v>0.5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21</v>
      </c>
      <c r="B66" s="661" t="s">
        <v>578</v>
      </c>
      <c r="C66" s="661" t="s">
        <v>3536</v>
      </c>
      <c r="D66" s="742" t="s">
        <v>5396</v>
      </c>
      <c r="E66" s="743" t="s">
        <v>3554</v>
      </c>
      <c r="F66" s="661" t="s">
        <v>3533</v>
      </c>
      <c r="G66" s="661" t="s">
        <v>3670</v>
      </c>
      <c r="H66" s="661" t="s">
        <v>1684</v>
      </c>
      <c r="I66" s="661" t="s">
        <v>2752</v>
      </c>
      <c r="J66" s="661" t="s">
        <v>3507</v>
      </c>
      <c r="K66" s="661" t="s">
        <v>3508</v>
      </c>
      <c r="L66" s="662">
        <v>0</v>
      </c>
      <c r="M66" s="662">
        <v>0</v>
      </c>
      <c r="N66" s="661">
        <v>2</v>
      </c>
      <c r="O66" s="744">
        <v>0.5</v>
      </c>
      <c r="P66" s="662">
        <v>0</v>
      </c>
      <c r="Q66" s="677"/>
      <c r="R66" s="661">
        <v>2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21</v>
      </c>
      <c r="B67" s="661" t="s">
        <v>578</v>
      </c>
      <c r="C67" s="661" t="s">
        <v>3536</v>
      </c>
      <c r="D67" s="742" t="s">
        <v>5396</v>
      </c>
      <c r="E67" s="743" t="s">
        <v>3554</v>
      </c>
      <c r="F67" s="661" t="s">
        <v>3533</v>
      </c>
      <c r="G67" s="661" t="s">
        <v>3671</v>
      </c>
      <c r="H67" s="661" t="s">
        <v>579</v>
      </c>
      <c r="I67" s="661" t="s">
        <v>3672</v>
      </c>
      <c r="J67" s="661" t="s">
        <v>1634</v>
      </c>
      <c r="K67" s="661" t="s">
        <v>1635</v>
      </c>
      <c r="L67" s="662">
        <v>374.79</v>
      </c>
      <c r="M67" s="662">
        <v>749.58</v>
      </c>
      <c r="N67" s="661">
        <v>2</v>
      </c>
      <c r="O67" s="744">
        <v>0.5</v>
      </c>
      <c r="P67" s="662">
        <v>749.58</v>
      </c>
      <c r="Q67" s="677">
        <v>1</v>
      </c>
      <c r="R67" s="661">
        <v>2</v>
      </c>
      <c r="S67" s="677">
        <v>1</v>
      </c>
      <c r="T67" s="744">
        <v>0.5</v>
      </c>
      <c r="U67" s="700">
        <v>1</v>
      </c>
    </row>
    <row r="68" spans="1:21" ht="14.4" customHeight="1" x14ac:dyDescent="0.3">
      <c r="A68" s="660">
        <v>21</v>
      </c>
      <c r="B68" s="661" t="s">
        <v>578</v>
      </c>
      <c r="C68" s="661" t="s">
        <v>3536</v>
      </c>
      <c r="D68" s="742" t="s">
        <v>5396</v>
      </c>
      <c r="E68" s="743" t="s">
        <v>3554</v>
      </c>
      <c r="F68" s="661" t="s">
        <v>3533</v>
      </c>
      <c r="G68" s="661" t="s">
        <v>3671</v>
      </c>
      <c r="H68" s="661" t="s">
        <v>579</v>
      </c>
      <c r="I68" s="661" t="s">
        <v>3673</v>
      </c>
      <c r="J68" s="661" t="s">
        <v>1634</v>
      </c>
      <c r="K68" s="661" t="s">
        <v>3674</v>
      </c>
      <c r="L68" s="662">
        <v>0</v>
      </c>
      <c r="M68" s="662">
        <v>0</v>
      </c>
      <c r="N68" s="661">
        <v>1</v>
      </c>
      <c r="O68" s="744">
        <v>1</v>
      </c>
      <c r="P68" s="662"/>
      <c r="Q68" s="677"/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21</v>
      </c>
      <c r="B69" s="661" t="s">
        <v>578</v>
      </c>
      <c r="C69" s="661" t="s">
        <v>3536</v>
      </c>
      <c r="D69" s="742" t="s">
        <v>5396</v>
      </c>
      <c r="E69" s="743" t="s">
        <v>3554</v>
      </c>
      <c r="F69" s="661" t="s">
        <v>3533</v>
      </c>
      <c r="G69" s="661" t="s">
        <v>3675</v>
      </c>
      <c r="H69" s="661" t="s">
        <v>1684</v>
      </c>
      <c r="I69" s="661" t="s">
        <v>1763</v>
      </c>
      <c r="J69" s="661" t="s">
        <v>622</v>
      </c>
      <c r="K69" s="661" t="s">
        <v>623</v>
      </c>
      <c r="L69" s="662">
        <v>1385.62</v>
      </c>
      <c r="M69" s="662">
        <v>5542.48</v>
      </c>
      <c r="N69" s="661">
        <v>4</v>
      </c>
      <c r="O69" s="744">
        <v>0.5</v>
      </c>
      <c r="P69" s="662">
        <v>5542.48</v>
      </c>
      <c r="Q69" s="677">
        <v>1</v>
      </c>
      <c r="R69" s="661">
        <v>4</v>
      </c>
      <c r="S69" s="677">
        <v>1</v>
      </c>
      <c r="T69" s="744">
        <v>0.5</v>
      </c>
      <c r="U69" s="700">
        <v>1</v>
      </c>
    </row>
    <row r="70" spans="1:21" ht="14.4" customHeight="1" x14ac:dyDescent="0.3">
      <c r="A70" s="660">
        <v>21</v>
      </c>
      <c r="B70" s="661" t="s">
        <v>578</v>
      </c>
      <c r="C70" s="661" t="s">
        <v>3536</v>
      </c>
      <c r="D70" s="742" t="s">
        <v>5396</v>
      </c>
      <c r="E70" s="743" t="s">
        <v>3554</v>
      </c>
      <c r="F70" s="661" t="s">
        <v>3533</v>
      </c>
      <c r="G70" s="661" t="s">
        <v>3676</v>
      </c>
      <c r="H70" s="661" t="s">
        <v>579</v>
      </c>
      <c r="I70" s="661" t="s">
        <v>3677</v>
      </c>
      <c r="J70" s="661" t="s">
        <v>3678</v>
      </c>
      <c r="K70" s="661" t="s">
        <v>2304</v>
      </c>
      <c r="L70" s="662">
        <v>32.76</v>
      </c>
      <c r="M70" s="662">
        <v>32.76</v>
      </c>
      <c r="N70" s="661">
        <v>1</v>
      </c>
      <c r="O70" s="744">
        <v>0.5</v>
      </c>
      <c r="P70" s="662"/>
      <c r="Q70" s="677">
        <v>0</v>
      </c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21</v>
      </c>
      <c r="B71" s="661" t="s">
        <v>578</v>
      </c>
      <c r="C71" s="661" t="s">
        <v>3536</v>
      </c>
      <c r="D71" s="742" t="s">
        <v>5396</v>
      </c>
      <c r="E71" s="743" t="s">
        <v>3554</v>
      </c>
      <c r="F71" s="661" t="s">
        <v>3533</v>
      </c>
      <c r="G71" s="661" t="s">
        <v>3679</v>
      </c>
      <c r="H71" s="661" t="s">
        <v>1684</v>
      </c>
      <c r="I71" s="661" t="s">
        <v>1698</v>
      </c>
      <c r="J71" s="661" t="s">
        <v>1699</v>
      </c>
      <c r="K71" s="661" t="s">
        <v>3416</v>
      </c>
      <c r="L71" s="662">
        <v>48.42</v>
      </c>
      <c r="M71" s="662">
        <v>48.42</v>
      </c>
      <c r="N71" s="661">
        <v>1</v>
      </c>
      <c r="O71" s="744">
        <v>0.5</v>
      </c>
      <c r="P71" s="662">
        <v>48.42</v>
      </c>
      <c r="Q71" s="677">
        <v>1</v>
      </c>
      <c r="R71" s="661">
        <v>1</v>
      </c>
      <c r="S71" s="677">
        <v>1</v>
      </c>
      <c r="T71" s="744">
        <v>0.5</v>
      </c>
      <c r="U71" s="700">
        <v>1</v>
      </c>
    </row>
    <row r="72" spans="1:21" ht="14.4" customHeight="1" x14ac:dyDescent="0.3">
      <c r="A72" s="660">
        <v>21</v>
      </c>
      <c r="B72" s="661" t="s">
        <v>578</v>
      </c>
      <c r="C72" s="661" t="s">
        <v>3536</v>
      </c>
      <c r="D72" s="742" t="s">
        <v>5396</v>
      </c>
      <c r="E72" s="743" t="s">
        <v>3554</v>
      </c>
      <c r="F72" s="661" t="s">
        <v>3533</v>
      </c>
      <c r="G72" s="661" t="s">
        <v>3680</v>
      </c>
      <c r="H72" s="661" t="s">
        <v>579</v>
      </c>
      <c r="I72" s="661" t="s">
        <v>1999</v>
      </c>
      <c r="J72" s="661" t="s">
        <v>2000</v>
      </c>
      <c r="K72" s="661" t="s">
        <v>2001</v>
      </c>
      <c r="L72" s="662">
        <v>146.84</v>
      </c>
      <c r="M72" s="662">
        <v>146.84</v>
      </c>
      <c r="N72" s="661">
        <v>1</v>
      </c>
      <c r="O72" s="744">
        <v>1</v>
      </c>
      <c r="P72" s="662"/>
      <c r="Q72" s="677">
        <v>0</v>
      </c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21</v>
      </c>
      <c r="B73" s="661" t="s">
        <v>578</v>
      </c>
      <c r="C73" s="661" t="s">
        <v>3536</v>
      </c>
      <c r="D73" s="742" t="s">
        <v>5396</v>
      </c>
      <c r="E73" s="743" t="s">
        <v>3554</v>
      </c>
      <c r="F73" s="661" t="s">
        <v>3533</v>
      </c>
      <c r="G73" s="661" t="s">
        <v>3605</v>
      </c>
      <c r="H73" s="661" t="s">
        <v>579</v>
      </c>
      <c r="I73" s="661" t="s">
        <v>3681</v>
      </c>
      <c r="J73" s="661" t="s">
        <v>781</v>
      </c>
      <c r="K73" s="661" t="s">
        <v>782</v>
      </c>
      <c r="L73" s="662">
        <v>0</v>
      </c>
      <c r="M73" s="662">
        <v>0</v>
      </c>
      <c r="N73" s="661">
        <v>1</v>
      </c>
      <c r="O73" s="744">
        <v>0.5</v>
      </c>
      <c r="P73" s="662"/>
      <c r="Q73" s="677"/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21</v>
      </c>
      <c r="B74" s="661" t="s">
        <v>578</v>
      </c>
      <c r="C74" s="661" t="s">
        <v>3536</v>
      </c>
      <c r="D74" s="742" t="s">
        <v>5396</v>
      </c>
      <c r="E74" s="743" t="s">
        <v>3554</v>
      </c>
      <c r="F74" s="661" t="s">
        <v>3533</v>
      </c>
      <c r="G74" s="661" t="s">
        <v>3605</v>
      </c>
      <c r="H74" s="661" t="s">
        <v>579</v>
      </c>
      <c r="I74" s="661" t="s">
        <v>3682</v>
      </c>
      <c r="J74" s="661" t="s">
        <v>3607</v>
      </c>
      <c r="K74" s="661" t="s">
        <v>782</v>
      </c>
      <c r="L74" s="662">
        <v>185.26</v>
      </c>
      <c r="M74" s="662">
        <v>185.26</v>
      </c>
      <c r="N74" s="661">
        <v>1</v>
      </c>
      <c r="O74" s="744">
        <v>0.5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21</v>
      </c>
      <c r="B75" s="661" t="s">
        <v>578</v>
      </c>
      <c r="C75" s="661" t="s">
        <v>3536</v>
      </c>
      <c r="D75" s="742" t="s">
        <v>5396</v>
      </c>
      <c r="E75" s="743" t="s">
        <v>3554</v>
      </c>
      <c r="F75" s="661" t="s">
        <v>3533</v>
      </c>
      <c r="G75" s="661" t="s">
        <v>3605</v>
      </c>
      <c r="H75" s="661" t="s">
        <v>579</v>
      </c>
      <c r="I75" s="661" t="s">
        <v>2163</v>
      </c>
      <c r="J75" s="661" t="s">
        <v>781</v>
      </c>
      <c r="K75" s="661" t="s">
        <v>2164</v>
      </c>
      <c r="L75" s="662">
        <v>93.71</v>
      </c>
      <c r="M75" s="662">
        <v>187.42</v>
      </c>
      <c r="N75" s="661">
        <v>2</v>
      </c>
      <c r="O75" s="744">
        <v>0.5</v>
      </c>
      <c r="P75" s="662">
        <v>187.42</v>
      </c>
      <c r="Q75" s="677">
        <v>1</v>
      </c>
      <c r="R75" s="661">
        <v>2</v>
      </c>
      <c r="S75" s="677">
        <v>1</v>
      </c>
      <c r="T75" s="744">
        <v>0.5</v>
      </c>
      <c r="U75" s="700">
        <v>1</v>
      </c>
    </row>
    <row r="76" spans="1:21" ht="14.4" customHeight="1" x14ac:dyDescent="0.3">
      <c r="A76" s="660">
        <v>21</v>
      </c>
      <c r="B76" s="661" t="s">
        <v>578</v>
      </c>
      <c r="C76" s="661" t="s">
        <v>3536</v>
      </c>
      <c r="D76" s="742" t="s">
        <v>5396</v>
      </c>
      <c r="E76" s="743" t="s">
        <v>3554</v>
      </c>
      <c r="F76" s="661" t="s">
        <v>3533</v>
      </c>
      <c r="G76" s="661" t="s">
        <v>3605</v>
      </c>
      <c r="H76" s="661" t="s">
        <v>579</v>
      </c>
      <c r="I76" s="661" t="s">
        <v>2163</v>
      </c>
      <c r="J76" s="661" t="s">
        <v>781</v>
      </c>
      <c r="K76" s="661" t="s">
        <v>2164</v>
      </c>
      <c r="L76" s="662">
        <v>57.64</v>
      </c>
      <c r="M76" s="662">
        <v>115.28</v>
      </c>
      <c r="N76" s="661">
        <v>2</v>
      </c>
      <c r="O76" s="744">
        <v>1</v>
      </c>
      <c r="P76" s="662">
        <v>57.64</v>
      </c>
      <c r="Q76" s="677">
        <v>0.5</v>
      </c>
      <c r="R76" s="661">
        <v>1</v>
      </c>
      <c r="S76" s="677">
        <v>0.5</v>
      </c>
      <c r="T76" s="744">
        <v>0.5</v>
      </c>
      <c r="U76" s="700">
        <v>0.5</v>
      </c>
    </row>
    <row r="77" spans="1:21" ht="14.4" customHeight="1" x14ac:dyDescent="0.3">
      <c r="A77" s="660">
        <v>21</v>
      </c>
      <c r="B77" s="661" t="s">
        <v>578</v>
      </c>
      <c r="C77" s="661" t="s">
        <v>3536</v>
      </c>
      <c r="D77" s="742" t="s">
        <v>5396</v>
      </c>
      <c r="E77" s="743" t="s">
        <v>3554</v>
      </c>
      <c r="F77" s="661" t="s">
        <v>3533</v>
      </c>
      <c r="G77" s="661" t="s">
        <v>3605</v>
      </c>
      <c r="H77" s="661" t="s">
        <v>579</v>
      </c>
      <c r="I77" s="661" t="s">
        <v>780</v>
      </c>
      <c r="J77" s="661" t="s">
        <v>781</v>
      </c>
      <c r="K77" s="661" t="s">
        <v>782</v>
      </c>
      <c r="L77" s="662">
        <v>301.2</v>
      </c>
      <c r="M77" s="662">
        <v>903.59999999999991</v>
      </c>
      <c r="N77" s="661">
        <v>3</v>
      </c>
      <c r="O77" s="744">
        <v>1.5</v>
      </c>
      <c r="P77" s="662">
        <v>602.4</v>
      </c>
      <c r="Q77" s="677">
        <v>0.66666666666666674</v>
      </c>
      <c r="R77" s="661">
        <v>2</v>
      </c>
      <c r="S77" s="677">
        <v>0.66666666666666663</v>
      </c>
      <c r="T77" s="744">
        <v>1</v>
      </c>
      <c r="U77" s="700">
        <v>0.66666666666666663</v>
      </c>
    </row>
    <row r="78" spans="1:21" ht="14.4" customHeight="1" x14ac:dyDescent="0.3">
      <c r="A78" s="660">
        <v>21</v>
      </c>
      <c r="B78" s="661" t="s">
        <v>578</v>
      </c>
      <c r="C78" s="661" t="s">
        <v>3536</v>
      </c>
      <c r="D78" s="742" t="s">
        <v>5396</v>
      </c>
      <c r="E78" s="743" t="s">
        <v>3554</v>
      </c>
      <c r="F78" s="661" t="s">
        <v>3533</v>
      </c>
      <c r="G78" s="661" t="s">
        <v>3605</v>
      </c>
      <c r="H78" s="661" t="s">
        <v>579</v>
      </c>
      <c r="I78" s="661" t="s">
        <v>780</v>
      </c>
      <c r="J78" s="661" t="s">
        <v>781</v>
      </c>
      <c r="K78" s="661" t="s">
        <v>782</v>
      </c>
      <c r="L78" s="662">
        <v>185.26</v>
      </c>
      <c r="M78" s="662">
        <v>555.78</v>
      </c>
      <c r="N78" s="661">
        <v>3</v>
      </c>
      <c r="O78" s="744">
        <v>1.5</v>
      </c>
      <c r="P78" s="662"/>
      <c r="Q78" s="677">
        <v>0</v>
      </c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21</v>
      </c>
      <c r="B79" s="661" t="s">
        <v>578</v>
      </c>
      <c r="C79" s="661" t="s">
        <v>3536</v>
      </c>
      <c r="D79" s="742" t="s">
        <v>5396</v>
      </c>
      <c r="E79" s="743" t="s">
        <v>3554</v>
      </c>
      <c r="F79" s="661" t="s">
        <v>3533</v>
      </c>
      <c r="G79" s="661" t="s">
        <v>3589</v>
      </c>
      <c r="H79" s="661" t="s">
        <v>1684</v>
      </c>
      <c r="I79" s="661" t="s">
        <v>1867</v>
      </c>
      <c r="J79" s="661" t="s">
        <v>1868</v>
      </c>
      <c r="K79" s="661" t="s">
        <v>3353</v>
      </c>
      <c r="L79" s="662">
        <v>1300.49</v>
      </c>
      <c r="M79" s="662">
        <v>6502.45</v>
      </c>
      <c r="N79" s="661">
        <v>5</v>
      </c>
      <c r="O79" s="744">
        <v>2.5</v>
      </c>
      <c r="P79" s="662">
        <v>5201.96</v>
      </c>
      <c r="Q79" s="677">
        <v>0.8</v>
      </c>
      <c r="R79" s="661">
        <v>4</v>
      </c>
      <c r="S79" s="677">
        <v>0.8</v>
      </c>
      <c r="T79" s="744">
        <v>2</v>
      </c>
      <c r="U79" s="700">
        <v>0.8</v>
      </c>
    </row>
    <row r="80" spans="1:21" ht="14.4" customHeight="1" x14ac:dyDescent="0.3">
      <c r="A80" s="660">
        <v>21</v>
      </c>
      <c r="B80" s="661" t="s">
        <v>578</v>
      </c>
      <c r="C80" s="661" t="s">
        <v>3536</v>
      </c>
      <c r="D80" s="742" t="s">
        <v>5396</v>
      </c>
      <c r="E80" s="743" t="s">
        <v>3554</v>
      </c>
      <c r="F80" s="661" t="s">
        <v>3533</v>
      </c>
      <c r="G80" s="661" t="s">
        <v>3589</v>
      </c>
      <c r="H80" s="661" t="s">
        <v>1684</v>
      </c>
      <c r="I80" s="661" t="s">
        <v>1867</v>
      </c>
      <c r="J80" s="661" t="s">
        <v>1868</v>
      </c>
      <c r="K80" s="661" t="s">
        <v>3353</v>
      </c>
      <c r="L80" s="662">
        <v>668.54</v>
      </c>
      <c r="M80" s="662">
        <v>668.54</v>
      </c>
      <c r="N80" s="661">
        <v>1</v>
      </c>
      <c r="O80" s="744">
        <v>0.5</v>
      </c>
      <c r="P80" s="662">
        <v>668.54</v>
      </c>
      <c r="Q80" s="677">
        <v>1</v>
      </c>
      <c r="R80" s="661">
        <v>1</v>
      </c>
      <c r="S80" s="677">
        <v>1</v>
      </c>
      <c r="T80" s="744">
        <v>0.5</v>
      </c>
      <c r="U80" s="700">
        <v>1</v>
      </c>
    </row>
    <row r="81" spans="1:21" ht="14.4" customHeight="1" x14ac:dyDescent="0.3">
      <c r="A81" s="660">
        <v>21</v>
      </c>
      <c r="B81" s="661" t="s">
        <v>578</v>
      </c>
      <c r="C81" s="661" t="s">
        <v>3536</v>
      </c>
      <c r="D81" s="742" t="s">
        <v>5396</v>
      </c>
      <c r="E81" s="743" t="s">
        <v>3554</v>
      </c>
      <c r="F81" s="661" t="s">
        <v>3533</v>
      </c>
      <c r="G81" s="661" t="s">
        <v>3683</v>
      </c>
      <c r="H81" s="661" t="s">
        <v>1684</v>
      </c>
      <c r="I81" s="661" t="s">
        <v>1835</v>
      </c>
      <c r="J81" s="661" t="s">
        <v>1836</v>
      </c>
      <c r="K81" s="661" t="s">
        <v>942</v>
      </c>
      <c r="L81" s="662">
        <v>204.76</v>
      </c>
      <c r="M81" s="662">
        <v>204.76</v>
      </c>
      <c r="N81" s="661">
        <v>1</v>
      </c>
      <c r="O81" s="744">
        <v>0.5</v>
      </c>
      <c r="P81" s="662">
        <v>204.76</v>
      </c>
      <c r="Q81" s="677">
        <v>1</v>
      </c>
      <c r="R81" s="661">
        <v>1</v>
      </c>
      <c r="S81" s="677">
        <v>1</v>
      </c>
      <c r="T81" s="744">
        <v>0.5</v>
      </c>
      <c r="U81" s="700">
        <v>1</v>
      </c>
    </row>
    <row r="82" spans="1:21" ht="14.4" customHeight="1" x14ac:dyDescent="0.3">
      <c r="A82" s="660">
        <v>21</v>
      </c>
      <c r="B82" s="661" t="s">
        <v>578</v>
      </c>
      <c r="C82" s="661" t="s">
        <v>3536</v>
      </c>
      <c r="D82" s="742" t="s">
        <v>5396</v>
      </c>
      <c r="E82" s="743" t="s">
        <v>3554</v>
      </c>
      <c r="F82" s="661" t="s">
        <v>3533</v>
      </c>
      <c r="G82" s="661" t="s">
        <v>3684</v>
      </c>
      <c r="H82" s="661" t="s">
        <v>579</v>
      </c>
      <c r="I82" s="661" t="s">
        <v>1559</v>
      </c>
      <c r="J82" s="661" t="s">
        <v>1560</v>
      </c>
      <c r="K82" s="661" t="s">
        <v>1561</v>
      </c>
      <c r="L82" s="662">
        <v>108.44</v>
      </c>
      <c r="M82" s="662">
        <v>216.88</v>
      </c>
      <c r="N82" s="661">
        <v>2</v>
      </c>
      <c r="O82" s="744">
        <v>0.5</v>
      </c>
      <c r="P82" s="662">
        <v>216.88</v>
      </c>
      <c r="Q82" s="677">
        <v>1</v>
      </c>
      <c r="R82" s="661">
        <v>2</v>
      </c>
      <c r="S82" s="677">
        <v>1</v>
      </c>
      <c r="T82" s="744">
        <v>0.5</v>
      </c>
      <c r="U82" s="700">
        <v>1</v>
      </c>
    </row>
    <row r="83" spans="1:21" ht="14.4" customHeight="1" x14ac:dyDescent="0.3">
      <c r="A83" s="660">
        <v>21</v>
      </c>
      <c r="B83" s="661" t="s">
        <v>578</v>
      </c>
      <c r="C83" s="661" t="s">
        <v>3536</v>
      </c>
      <c r="D83" s="742" t="s">
        <v>5396</v>
      </c>
      <c r="E83" s="743" t="s">
        <v>3554</v>
      </c>
      <c r="F83" s="661" t="s">
        <v>3533</v>
      </c>
      <c r="G83" s="661" t="s">
        <v>3590</v>
      </c>
      <c r="H83" s="661" t="s">
        <v>1684</v>
      </c>
      <c r="I83" s="661" t="s">
        <v>2943</v>
      </c>
      <c r="J83" s="661" t="s">
        <v>2944</v>
      </c>
      <c r="K83" s="661" t="s">
        <v>2945</v>
      </c>
      <c r="L83" s="662">
        <v>127.34</v>
      </c>
      <c r="M83" s="662">
        <v>1782.76</v>
      </c>
      <c r="N83" s="661">
        <v>14</v>
      </c>
      <c r="O83" s="744">
        <v>1</v>
      </c>
      <c r="P83" s="662">
        <v>1782.76</v>
      </c>
      <c r="Q83" s="677">
        <v>1</v>
      </c>
      <c r="R83" s="661">
        <v>14</v>
      </c>
      <c r="S83" s="677">
        <v>1</v>
      </c>
      <c r="T83" s="744">
        <v>1</v>
      </c>
      <c r="U83" s="700">
        <v>1</v>
      </c>
    </row>
    <row r="84" spans="1:21" ht="14.4" customHeight="1" x14ac:dyDescent="0.3">
      <c r="A84" s="660">
        <v>21</v>
      </c>
      <c r="B84" s="661" t="s">
        <v>578</v>
      </c>
      <c r="C84" s="661" t="s">
        <v>3536</v>
      </c>
      <c r="D84" s="742" t="s">
        <v>5396</v>
      </c>
      <c r="E84" s="743" t="s">
        <v>3554</v>
      </c>
      <c r="F84" s="661" t="s">
        <v>3533</v>
      </c>
      <c r="G84" s="661" t="s">
        <v>3685</v>
      </c>
      <c r="H84" s="661" t="s">
        <v>1684</v>
      </c>
      <c r="I84" s="661" t="s">
        <v>2873</v>
      </c>
      <c r="J84" s="661" t="s">
        <v>1818</v>
      </c>
      <c r="K84" s="661" t="s">
        <v>3502</v>
      </c>
      <c r="L84" s="662">
        <v>1286.2</v>
      </c>
      <c r="M84" s="662">
        <v>1286.2</v>
      </c>
      <c r="N84" s="661">
        <v>1</v>
      </c>
      <c r="O84" s="744">
        <v>1</v>
      </c>
      <c r="P84" s="662">
        <v>1286.2</v>
      </c>
      <c r="Q84" s="677">
        <v>1</v>
      </c>
      <c r="R84" s="661">
        <v>1</v>
      </c>
      <c r="S84" s="677">
        <v>1</v>
      </c>
      <c r="T84" s="744">
        <v>1</v>
      </c>
      <c r="U84" s="700">
        <v>1</v>
      </c>
    </row>
    <row r="85" spans="1:21" ht="14.4" customHeight="1" x14ac:dyDescent="0.3">
      <c r="A85" s="660">
        <v>21</v>
      </c>
      <c r="B85" s="661" t="s">
        <v>578</v>
      </c>
      <c r="C85" s="661" t="s">
        <v>3536</v>
      </c>
      <c r="D85" s="742" t="s">
        <v>5396</v>
      </c>
      <c r="E85" s="743" t="s">
        <v>3554</v>
      </c>
      <c r="F85" s="661" t="s">
        <v>3533</v>
      </c>
      <c r="G85" s="661" t="s">
        <v>3686</v>
      </c>
      <c r="H85" s="661" t="s">
        <v>579</v>
      </c>
      <c r="I85" s="661" t="s">
        <v>834</v>
      </c>
      <c r="J85" s="661" t="s">
        <v>3687</v>
      </c>
      <c r="K85" s="661" t="s">
        <v>3688</v>
      </c>
      <c r="L85" s="662">
        <v>0</v>
      </c>
      <c r="M85" s="662">
        <v>0</v>
      </c>
      <c r="N85" s="661">
        <v>4</v>
      </c>
      <c r="O85" s="744">
        <v>1</v>
      </c>
      <c r="P85" s="662"/>
      <c r="Q85" s="677"/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21</v>
      </c>
      <c r="B86" s="661" t="s">
        <v>578</v>
      </c>
      <c r="C86" s="661" t="s">
        <v>3536</v>
      </c>
      <c r="D86" s="742" t="s">
        <v>5396</v>
      </c>
      <c r="E86" s="743" t="s">
        <v>3554</v>
      </c>
      <c r="F86" s="661" t="s">
        <v>3533</v>
      </c>
      <c r="G86" s="661" t="s">
        <v>3689</v>
      </c>
      <c r="H86" s="661" t="s">
        <v>579</v>
      </c>
      <c r="I86" s="661" t="s">
        <v>2138</v>
      </c>
      <c r="J86" s="661" t="s">
        <v>785</v>
      </c>
      <c r="K86" s="661" t="s">
        <v>3690</v>
      </c>
      <c r="L86" s="662">
        <v>30.47</v>
      </c>
      <c r="M86" s="662">
        <v>91.41</v>
      </c>
      <c r="N86" s="661">
        <v>3</v>
      </c>
      <c r="O86" s="744">
        <v>1</v>
      </c>
      <c r="P86" s="662">
        <v>91.41</v>
      </c>
      <c r="Q86" s="677">
        <v>1</v>
      </c>
      <c r="R86" s="661">
        <v>3</v>
      </c>
      <c r="S86" s="677">
        <v>1</v>
      </c>
      <c r="T86" s="744">
        <v>1</v>
      </c>
      <c r="U86" s="700">
        <v>1</v>
      </c>
    </row>
    <row r="87" spans="1:21" ht="14.4" customHeight="1" x14ac:dyDescent="0.3">
      <c r="A87" s="660">
        <v>21</v>
      </c>
      <c r="B87" s="661" t="s">
        <v>578</v>
      </c>
      <c r="C87" s="661" t="s">
        <v>3536</v>
      </c>
      <c r="D87" s="742" t="s">
        <v>5396</v>
      </c>
      <c r="E87" s="743" t="s">
        <v>3554</v>
      </c>
      <c r="F87" s="661" t="s">
        <v>3533</v>
      </c>
      <c r="G87" s="661" t="s">
        <v>3613</v>
      </c>
      <c r="H87" s="661" t="s">
        <v>579</v>
      </c>
      <c r="I87" s="661" t="s">
        <v>2984</v>
      </c>
      <c r="J87" s="661" t="s">
        <v>2985</v>
      </c>
      <c r="K87" s="661" t="s">
        <v>3691</v>
      </c>
      <c r="L87" s="662">
        <v>22.44</v>
      </c>
      <c r="M87" s="662">
        <v>44.88</v>
      </c>
      <c r="N87" s="661">
        <v>2</v>
      </c>
      <c r="O87" s="744">
        <v>0.5</v>
      </c>
      <c r="P87" s="662"/>
      <c r="Q87" s="677">
        <v>0</v>
      </c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21</v>
      </c>
      <c r="B88" s="661" t="s">
        <v>578</v>
      </c>
      <c r="C88" s="661" t="s">
        <v>3536</v>
      </c>
      <c r="D88" s="742" t="s">
        <v>5396</v>
      </c>
      <c r="E88" s="743" t="s">
        <v>3554</v>
      </c>
      <c r="F88" s="661" t="s">
        <v>3533</v>
      </c>
      <c r="G88" s="661" t="s">
        <v>3610</v>
      </c>
      <c r="H88" s="661" t="s">
        <v>579</v>
      </c>
      <c r="I88" s="661" t="s">
        <v>1074</v>
      </c>
      <c r="J88" s="661" t="s">
        <v>730</v>
      </c>
      <c r="K88" s="661" t="s">
        <v>3611</v>
      </c>
      <c r="L88" s="662">
        <v>85.76</v>
      </c>
      <c r="M88" s="662">
        <v>171.52</v>
      </c>
      <c r="N88" s="661">
        <v>2</v>
      </c>
      <c r="O88" s="744">
        <v>1</v>
      </c>
      <c r="P88" s="662">
        <v>171.52</v>
      </c>
      <c r="Q88" s="677">
        <v>1</v>
      </c>
      <c r="R88" s="661">
        <v>2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21</v>
      </c>
      <c r="B89" s="661" t="s">
        <v>578</v>
      </c>
      <c r="C89" s="661" t="s">
        <v>3536</v>
      </c>
      <c r="D89" s="742" t="s">
        <v>5396</v>
      </c>
      <c r="E89" s="743" t="s">
        <v>3554</v>
      </c>
      <c r="F89" s="661" t="s">
        <v>3533</v>
      </c>
      <c r="G89" s="661" t="s">
        <v>3692</v>
      </c>
      <c r="H89" s="661" t="s">
        <v>579</v>
      </c>
      <c r="I89" s="661" t="s">
        <v>2178</v>
      </c>
      <c r="J89" s="661" t="s">
        <v>2179</v>
      </c>
      <c r="K89" s="661" t="s">
        <v>3631</v>
      </c>
      <c r="L89" s="662">
        <v>122.73</v>
      </c>
      <c r="M89" s="662">
        <v>122.73</v>
      </c>
      <c r="N89" s="661">
        <v>1</v>
      </c>
      <c r="O89" s="744">
        <v>0.5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21</v>
      </c>
      <c r="B90" s="661" t="s">
        <v>578</v>
      </c>
      <c r="C90" s="661" t="s">
        <v>3536</v>
      </c>
      <c r="D90" s="742" t="s">
        <v>5396</v>
      </c>
      <c r="E90" s="743" t="s">
        <v>3554</v>
      </c>
      <c r="F90" s="661" t="s">
        <v>3533</v>
      </c>
      <c r="G90" s="661" t="s">
        <v>3693</v>
      </c>
      <c r="H90" s="661" t="s">
        <v>1684</v>
      </c>
      <c r="I90" s="661" t="s">
        <v>1717</v>
      </c>
      <c r="J90" s="661" t="s">
        <v>1718</v>
      </c>
      <c r="K90" s="661" t="s">
        <v>1719</v>
      </c>
      <c r="L90" s="662">
        <v>31.32</v>
      </c>
      <c r="M90" s="662">
        <v>31.32</v>
      </c>
      <c r="N90" s="661">
        <v>1</v>
      </c>
      <c r="O90" s="744">
        <v>0.5</v>
      </c>
      <c r="P90" s="662"/>
      <c r="Q90" s="677">
        <v>0</v>
      </c>
      <c r="R90" s="661"/>
      <c r="S90" s="677">
        <v>0</v>
      </c>
      <c r="T90" s="744"/>
      <c r="U90" s="700">
        <v>0</v>
      </c>
    </row>
    <row r="91" spans="1:21" ht="14.4" customHeight="1" x14ac:dyDescent="0.3">
      <c r="A91" s="660">
        <v>21</v>
      </c>
      <c r="B91" s="661" t="s">
        <v>578</v>
      </c>
      <c r="C91" s="661" t="s">
        <v>3536</v>
      </c>
      <c r="D91" s="742" t="s">
        <v>5396</v>
      </c>
      <c r="E91" s="743" t="s">
        <v>3554</v>
      </c>
      <c r="F91" s="661" t="s">
        <v>3533</v>
      </c>
      <c r="G91" s="661" t="s">
        <v>3612</v>
      </c>
      <c r="H91" s="661" t="s">
        <v>579</v>
      </c>
      <c r="I91" s="661" t="s">
        <v>3694</v>
      </c>
      <c r="J91" s="661" t="s">
        <v>1672</v>
      </c>
      <c r="K91" s="661" t="s">
        <v>1129</v>
      </c>
      <c r="L91" s="662">
        <v>75.22</v>
      </c>
      <c r="M91" s="662">
        <v>150.44</v>
      </c>
      <c r="N91" s="661">
        <v>2</v>
      </c>
      <c r="O91" s="744">
        <v>0.5</v>
      </c>
      <c r="P91" s="662"/>
      <c r="Q91" s="677">
        <v>0</v>
      </c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21</v>
      </c>
      <c r="B92" s="661" t="s">
        <v>578</v>
      </c>
      <c r="C92" s="661" t="s">
        <v>3536</v>
      </c>
      <c r="D92" s="742" t="s">
        <v>5396</v>
      </c>
      <c r="E92" s="743" t="s">
        <v>3554</v>
      </c>
      <c r="F92" s="661" t="s">
        <v>3533</v>
      </c>
      <c r="G92" s="661" t="s">
        <v>3695</v>
      </c>
      <c r="H92" s="661" t="s">
        <v>579</v>
      </c>
      <c r="I92" s="661" t="s">
        <v>3696</v>
      </c>
      <c r="J92" s="661" t="s">
        <v>3697</v>
      </c>
      <c r="K92" s="661" t="s">
        <v>3698</v>
      </c>
      <c r="L92" s="662">
        <v>234.09</v>
      </c>
      <c r="M92" s="662">
        <v>234.09</v>
      </c>
      <c r="N92" s="661">
        <v>1</v>
      </c>
      <c r="O92" s="744">
        <v>0.5</v>
      </c>
      <c r="P92" s="662"/>
      <c r="Q92" s="677">
        <v>0</v>
      </c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21</v>
      </c>
      <c r="B93" s="661" t="s">
        <v>578</v>
      </c>
      <c r="C93" s="661" t="s">
        <v>3536</v>
      </c>
      <c r="D93" s="742" t="s">
        <v>5396</v>
      </c>
      <c r="E93" s="743" t="s">
        <v>3554</v>
      </c>
      <c r="F93" s="661" t="s">
        <v>3533</v>
      </c>
      <c r="G93" s="661" t="s">
        <v>3699</v>
      </c>
      <c r="H93" s="661" t="s">
        <v>1684</v>
      </c>
      <c r="I93" s="661" t="s">
        <v>2792</v>
      </c>
      <c r="J93" s="661" t="s">
        <v>1878</v>
      </c>
      <c r="K93" s="661" t="s">
        <v>2793</v>
      </c>
      <c r="L93" s="662">
        <v>53.57</v>
      </c>
      <c r="M93" s="662">
        <v>53.57</v>
      </c>
      <c r="N93" s="661">
        <v>1</v>
      </c>
      <c r="O93" s="744">
        <v>0.5</v>
      </c>
      <c r="P93" s="662"/>
      <c r="Q93" s="677">
        <v>0</v>
      </c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21</v>
      </c>
      <c r="B94" s="661" t="s">
        <v>578</v>
      </c>
      <c r="C94" s="661" t="s">
        <v>3536</v>
      </c>
      <c r="D94" s="742" t="s">
        <v>5396</v>
      </c>
      <c r="E94" s="743" t="s">
        <v>3554</v>
      </c>
      <c r="F94" s="661" t="s">
        <v>3534</v>
      </c>
      <c r="G94" s="661" t="s">
        <v>3700</v>
      </c>
      <c r="H94" s="661" t="s">
        <v>579</v>
      </c>
      <c r="I94" s="661" t="s">
        <v>3701</v>
      </c>
      <c r="J94" s="661" t="s">
        <v>3702</v>
      </c>
      <c r="K94" s="661"/>
      <c r="L94" s="662">
        <v>0</v>
      </c>
      <c r="M94" s="662">
        <v>0</v>
      </c>
      <c r="N94" s="661">
        <v>1</v>
      </c>
      <c r="O94" s="744">
        <v>1</v>
      </c>
      <c r="P94" s="662"/>
      <c r="Q94" s="677"/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21</v>
      </c>
      <c r="B95" s="661" t="s">
        <v>578</v>
      </c>
      <c r="C95" s="661" t="s">
        <v>3536</v>
      </c>
      <c r="D95" s="742" t="s">
        <v>5396</v>
      </c>
      <c r="E95" s="743" t="s">
        <v>3554</v>
      </c>
      <c r="F95" s="661" t="s">
        <v>3534</v>
      </c>
      <c r="G95" s="661" t="s">
        <v>3700</v>
      </c>
      <c r="H95" s="661" t="s">
        <v>579</v>
      </c>
      <c r="I95" s="661" t="s">
        <v>3703</v>
      </c>
      <c r="J95" s="661" t="s">
        <v>3702</v>
      </c>
      <c r="K95" s="661"/>
      <c r="L95" s="662">
        <v>0</v>
      </c>
      <c r="M95" s="662">
        <v>0</v>
      </c>
      <c r="N95" s="661">
        <v>1</v>
      </c>
      <c r="O95" s="744">
        <v>1</v>
      </c>
      <c r="P95" s="662"/>
      <c r="Q95" s="677"/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21</v>
      </c>
      <c r="B96" s="661" t="s">
        <v>578</v>
      </c>
      <c r="C96" s="661" t="s">
        <v>3536</v>
      </c>
      <c r="D96" s="742" t="s">
        <v>5396</v>
      </c>
      <c r="E96" s="743" t="s">
        <v>3554</v>
      </c>
      <c r="F96" s="661" t="s">
        <v>3535</v>
      </c>
      <c r="G96" s="661" t="s">
        <v>3704</v>
      </c>
      <c r="H96" s="661" t="s">
        <v>579</v>
      </c>
      <c r="I96" s="661" t="s">
        <v>3705</v>
      </c>
      <c r="J96" s="661" t="s">
        <v>3706</v>
      </c>
      <c r="K96" s="661" t="s">
        <v>3707</v>
      </c>
      <c r="L96" s="662">
        <v>1000</v>
      </c>
      <c r="M96" s="662">
        <v>1000</v>
      </c>
      <c r="N96" s="661">
        <v>1</v>
      </c>
      <c r="O96" s="744">
        <v>1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21</v>
      </c>
      <c r="B97" s="661" t="s">
        <v>578</v>
      </c>
      <c r="C97" s="661" t="s">
        <v>3536</v>
      </c>
      <c r="D97" s="742" t="s">
        <v>5396</v>
      </c>
      <c r="E97" s="743" t="s">
        <v>3555</v>
      </c>
      <c r="F97" s="661" t="s">
        <v>3533</v>
      </c>
      <c r="G97" s="661" t="s">
        <v>3600</v>
      </c>
      <c r="H97" s="661" t="s">
        <v>579</v>
      </c>
      <c r="I97" s="661" t="s">
        <v>1461</v>
      </c>
      <c r="J97" s="661" t="s">
        <v>3601</v>
      </c>
      <c r="K97" s="661" t="s">
        <v>3602</v>
      </c>
      <c r="L97" s="662">
        <v>60.04</v>
      </c>
      <c r="M97" s="662">
        <v>60.04</v>
      </c>
      <c r="N97" s="661">
        <v>1</v>
      </c>
      <c r="O97" s="744">
        <v>0.5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21</v>
      </c>
      <c r="B98" s="661" t="s">
        <v>578</v>
      </c>
      <c r="C98" s="661" t="s">
        <v>3536</v>
      </c>
      <c r="D98" s="742" t="s">
        <v>5396</v>
      </c>
      <c r="E98" s="743" t="s">
        <v>3555</v>
      </c>
      <c r="F98" s="661" t="s">
        <v>3533</v>
      </c>
      <c r="G98" s="661" t="s">
        <v>3590</v>
      </c>
      <c r="H98" s="661" t="s">
        <v>1684</v>
      </c>
      <c r="I98" s="661" t="s">
        <v>3608</v>
      </c>
      <c r="J98" s="661" t="s">
        <v>3609</v>
      </c>
      <c r="K98" s="661" t="s">
        <v>2945</v>
      </c>
      <c r="L98" s="662">
        <v>82.04</v>
      </c>
      <c r="M98" s="662">
        <v>246.12</v>
      </c>
      <c r="N98" s="661">
        <v>3</v>
      </c>
      <c r="O98" s="744">
        <v>1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21</v>
      </c>
      <c r="B99" s="661" t="s">
        <v>578</v>
      </c>
      <c r="C99" s="661" t="s">
        <v>3536</v>
      </c>
      <c r="D99" s="742" t="s">
        <v>5396</v>
      </c>
      <c r="E99" s="743" t="s">
        <v>3555</v>
      </c>
      <c r="F99" s="661" t="s">
        <v>3533</v>
      </c>
      <c r="G99" s="661" t="s">
        <v>3708</v>
      </c>
      <c r="H99" s="661" t="s">
        <v>579</v>
      </c>
      <c r="I99" s="661" t="s">
        <v>1167</v>
      </c>
      <c r="J99" s="661" t="s">
        <v>3709</v>
      </c>
      <c r="K99" s="661" t="s">
        <v>3710</v>
      </c>
      <c r="L99" s="662">
        <v>99.11</v>
      </c>
      <c r="M99" s="662">
        <v>99.11</v>
      </c>
      <c r="N99" s="661">
        <v>1</v>
      </c>
      <c r="O99" s="744">
        <v>1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21</v>
      </c>
      <c r="B100" s="661" t="s">
        <v>578</v>
      </c>
      <c r="C100" s="661" t="s">
        <v>3536</v>
      </c>
      <c r="D100" s="742" t="s">
        <v>5396</v>
      </c>
      <c r="E100" s="743" t="s">
        <v>3555</v>
      </c>
      <c r="F100" s="661" t="s">
        <v>3533</v>
      </c>
      <c r="G100" s="661" t="s">
        <v>3686</v>
      </c>
      <c r="H100" s="661" t="s">
        <v>579</v>
      </c>
      <c r="I100" s="661" t="s">
        <v>834</v>
      </c>
      <c r="J100" s="661" t="s">
        <v>3687</v>
      </c>
      <c r="K100" s="661" t="s">
        <v>3688</v>
      </c>
      <c r="L100" s="662">
        <v>0</v>
      </c>
      <c r="M100" s="662">
        <v>0</v>
      </c>
      <c r="N100" s="661">
        <v>2</v>
      </c>
      <c r="O100" s="744">
        <v>0.5</v>
      </c>
      <c r="P100" s="662"/>
      <c r="Q100" s="677"/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21</v>
      </c>
      <c r="B101" s="661" t="s">
        <v>578</v>
      </c>
      <c r="C101" s="661" t="s">
        <v>3536</v>
      </c>
      <c r="D101" s="742" t="s">
        <v>5396</v>
      </c>
      <c r="E101" s="743" t="s">
        <v>3556</v>
      </c>
      <c r="F101" s="661" t="s">
        <v>3533</v>
      </c>
      <c r="G101" s="661" t="s">
        <v>3591</v>
      </c>
      <c r="H101" s="661" t="s">
        <v>579</v>
      </c>
      <c r="I101" s="661" t="s">
        <v>681</v>
      </c>
      <c r="J101" s="661" t="s">
        <v>682</v>
      </c>
      <c r="K101" s="661" t="s">
        <v>3592</v>
      </c>
      <c r="L101" s="662">
        <v>40.58</v>
      </c>
      <c r="M101" s="662">
        <v>40.58</v>
      </c>
      <c r="N101" s="661">
        <v>1</v>
      </c>
      <c r="O101" s="744">
        <v>0.5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21</v>
      </c>
      <c r="B102" s="661" t="s">
        <v>578</v>
      </c>
      <c r="C102" s="661" t="s">
        <v>3536</v>
      </c>
      <c r="D102" s="742" t="s">
        <v>5396</v>
      </c>
      <c r="E102" s="743" t="s">
        <v>3556</v>
      </c>
      <c r="F102" s="661" t="s">
        <v>3533</v>
      </c>
      <c r="G102" s="661" t="s">
        <v>3632</v>
      </c>
      <c r="H102" s="661" t="s">
        <v>1684</v>
      </c>
      <c r="I102" s="661" t="s">
        <v>2040</v>
      </c>
      <c r="J102" s="661" t="s">
        <v>2923</v>
      </c>
      <c r="K102" s="661" t="s">
        <v>3388</v>
      </c>
      <c r="L102" s="662">
        <v>154.36000000000001</v>
      </c>
      <c r="M102" s="662">
        <v>308.72000000000003</v>
      </c>
      <c r="N102" s="661">
        <v>2</v>
      </c>
      <c r="O102" s="744">
        <v>0.5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21</v>
      </c>
      <c r="B103" s="661" t="s">
        <v>578</v>
      </c>
      <c r="C103" s="661" t="s">
        <v>3536</v>
      </c>
      <c r="D103" s="742" t="s">
        <v>5396</v>
      </c>
      <c r="E103" s="743" t="s">
        <v>3556</v>
      </c>
      <c r="F103" s="661" t="s">
        <v>3533</v>
      </c>
      <c r="G103" s="661" t="s">
        <v>3578</v>
      </c>
      <c r="H103" s="661" t="s">
        <v>579</v>
      </c>
      <c r="I103" s="661" t="s">
        <v>3579</v>
      </c>
      <c r="J103" s="661" t="s">
        <v>3580</v>
      </c>
      <c r="K103" s="661" t="s">
        <v>3581</v>
      </c>
      <c r="L103" s="662">
        <v>1540.82</v>
      </c>
      <c r="M103" s="662">
        <v>3081.64</v>
      </c>
      <c r="N103" s="661">
        <v>2</v>
      </c>
      <c r="O103" s="744">
        <v>1.5</v>
      </c>
      <c r="P103" s="662">
        <v>3081.64</v>
      </c>
      <c r="Q103" s="677">
        <v>1</v>
      </c>
      <c r="R103" s="661">
        <v>2</v>
      </c>
      <c r="S103" s="677">
        <v>1</v>
      </c>
      <c r="T103" s="744">
        <v>1.5</v>
      </c>
      <c r="U103" s="700">
        <v>1</v>
      </c>
    </row>
    <row r="104" spans="1:21" ht="14.4" customHeight="1" x14ac:dyDescent="0.3">
      <c r="A104" s="660">
        <v>21</v>
      </c>
      <c r="B104" s="661" t="s">
        <v>578</v>
      </c>
      <c r="C104" s="661" t="s">
        <v>3536</v>
      </c>
      <c r="D104" s="742" t="s">
        <v>5396</v>
      </c>
      <c r="E104" s="743" t="s">
        <v>3556</v>
      </c>
      <c r="F104" s="661" t="s">
        <v>3533</v>
      </c>
      <c r="G104" s="661" t="s">
        <v>3711</v>
      </c>
      <c r="H104" s="661" t="s">
        <v>579</v>
      </c>
      <c r="I104" s="661" t="s">
        <v>3712</v>
      </c>
      <c r="J104" s="661" t="s">
        <v>2529</v>
      </c>
      <c r="K104" s="661" t="s">
        <v>3713</v>
      </c>
      <c r="L104" s="662">
        <v>0</v>
      </c>
      <c r="M104" s="662">
        <v>0</v>
      </c>
      <c r="N104" s="661">
        <v>1</v>
      </c>
      <c r="O104" s="744">
        <v>1</v>
      </c>
      <c r="P104" s="662"/>
      <c r="Q104" s="677"/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21</v>
      </c>
      <c r="B105" s="661" t="s">
        <v>578</v>
      </c>
      <c r="C105" s="661" t="s">
        <v>3536</v>
      </c>
      <c r="D105" s="742" t="s">
        <v>5396</v>
      </c>
      <c r="E105" s="743" t="s">
        <v>3556</v>
      </c>
      <c r="F105" s="661" t="s">
        <v>3533</v>
      </c>
      <c r="G105" s="661" t="s">
        <v>3594</v>
      </c>
      <c r="H105" s="661" t="s">
        <v>579</v>
      </c>
      <c r="I105" s="661" t="s">
        <v>3595</v>
      </c>
      <c r="J105" s="661" t="s">
        <v>3596</v>
      </c>
      <c r="K105" s="661" t="s">
        <v>3597</v>
      </c>
      <c r="L105" s="662">
        <v>78.33</v>
      </c>
      <c r="M105" s="662">
        <v>156.66</v>
      </c>
      <c r="N105" s="661">
        <v>2</v>
      </c>
      <c r="O105" s="744">
        <v>2</v>
      </c>
      <c r="P105" s="662">
        <v>78.33</v>
      </c>
      <c r="Q105" s="677">
        <v>0.5</v>
      </c>
      <c r="R105" s="661">
        <v>1</v>
      </c>
      <c r="S105" s="677">
        <v>0.5</v>
      </c>
      <c r="T105" s="744">
        <v>1</v>
      </c>
      <c r="U105" s="700">
        <v>0.5</v>
      </c>
    </row>
    <row r="106" spans="1:21" ht="14.4" customHeight="1" x14ac:dyDescent="0.3">
      <c r="A106" s="660">
        <v>21</v>
      </c>
      <c r="B106" s="661" t="s">
        <v>578</v>
      </c>
      <c r="C106" s="661" t="s">
        <v>3536</v>
      </c>
      <c r="D106" s="742" t="s">
        <v>5396</v>
      </c>
      <c r="E106" s="743" t="s">
        <v>3556</v>
      </c>
      <c r="F106" s="661" t="s">
        <v>3533</v>
      </c>
      <c r="G106" s="661" t="s">
        <v>3714</v>
      </c>
      <c r="H106" s="661" t="s">
        <v>579</v>
      </c>
      <c r="I106" s="661" t="s">
        <v>749</v>
      </c>
      <c r="J106" s="661" t="s">
        <v>750</v>
      </c>
      <c r="K106" s="661" t="s">
        <v>3462</v>
      </c>
      <c r="L106" s="662">
        <v>110.28</v>
      </c>
      <c r="M106" s="662">
        <v>110.28</v>
      </c>
      <c r="N106" s="661">
        <v>1</v>
      </c>
      <c r="O106" s="744">
        <v>0.5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21</v>
      </c>
      <c r="B107" s="661" t="s">
        <v>578</v>
      </c>
      <c r="C107" s="661" t="s">
        <v>3536</v>
      </c>
      <c r="D107" s="742" t="s">
        <v>5396</v>
      </c>
      <c r="E107" s="743" t="s">
        <v>3556</v>
      </c>
      <c r="F107" s="661" t="s">
        <v>3533</v>
      </c>
      <c r="G107" s="661" t="s">
        <v>3715</v>
      </c>
      <c r="H107" s="661" t="s">
        <v>579</v>
      </c>
      <c r="I107" s="661" t="s">
        <v>1185</v>
      </c>
      <c r="J107" s="661" t="s">
        <v>3716</v>
      </c>
      <c r="K107" s="661" t="s">
        <v>3717</v>
      </c>
      <c r="L107" s="662">
        <v>24.68</v>
      </c>
      <c r="M107" s="662">
        <v>49.36</v>
      </c>
      <c r="N107" s="661">
        <v>2</v>
      </c>
      <c r="O107" s="744">
        <v>1</v>
      </c>
      <c r="P107" s="662">
        <v>24.68</v>
      </c>
      <c r="Q107" s="677">
        <v>0.5</v>
      </c>
      <c r="R107" s="661">
        <v>1</v>
      </c>
      <c r="S107" s="677">
        <v>0.5</v>
      </c>
      <c r="T107" s="744">
        <v>0.5</v>
      </c>
      <c r="U107" s="700">
        <v>0.5</v>
      </c>
    </row>
    <row r="108" spans="1:21" ht="14.4" customHeight="1" x14ac:dyDescent="0.3">
      <c r="A108" s="660">
        <v>21</v>
      </c>
      <c r="B108" s="661" t="s">
        <v>578</v>
      </c>
      <c r="C108" s="661" t="s">
        <v>3536</v>
      </c>
      <c r="D108" s="742" t="s">
        <v>5396</v>
      </c>
      <c r="E108" s="743" t="s">
        <v>3556</v>
      </c>
      <c r="F108" s="661" t="s">
        <v>3533</v>
      </c>
      <c r="G108" s="661" t="s">
        <v>3718</v>
      </c>
      <c r="H108" s="661" t="s">
        <v>579</v>
      </c>
      <c r="I108" s="661" t="s">
        <v>1449</v>
      </c>
      <c r="J108" s="661" t="s">
        <v>3719</v>
      </c>
      <c r="K108" s="661" t="s">
        <v>3720</v>
      </c>
      <c r="L108" s="662">
        <v>1938.97</v>
      </c>
      <c r="M108" s="662">
        <v>1938.97</v>
      </c>
      <c r="N108" s="661">
        <v>1</v>
      </c>
      <c r="O108" s="744">
        <v>0.5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21</v>
      </c>
      <c r="B109" s="661" t="s">
        <v>578</v>
      </c>
      <c r="C109" s="661" t="s">
        <v>3536</v>
      </c>
      <c r="D109" s="742" t="s">
        <v>5396</v>
      </c>
      <c r="E109" s="743" t="s">
        <v>3556</v>
      </c>
      <c r="F109" s="661" t="s">
        <v>3533</v>
      </c>
      <c r="G109" s="661" t="s">
        <v>3718</v>
      </c>
      <c r="H109" s="661" t="s">
        <v>579</v>
      </c>
      <c r="I109" s="661" t="s">
        <v>2514</v>
      </c>
      <c r="J109" s="661" t="s">
        <v>3721</v>
      </c>
      <c r="K109" s="661" t="s">
        <v>3722</v>
      </c>
      <c r="L109" s="662">
        <v>1454.23</v>
      </c>
      <c r="M109" s="662">
        <v>2908.46</v>
      </c>
      <c r="N109" s="661">
        <v>2</v>
      </c>
      <c r="O109" s="744">
        <v>2</v>
      </c>
      <c r="P109" s="662">
        <v>2908.46</v>
      </c>
      <c r="Q109" s="677">
        <v>1</v>
      </c>
      <c r="R109" s="661">
        <v>2</v>
      </c>
      <c r="S109" s="677">
        <v>1</v>
      </c>
      <c r="T109" s="744">
        <v>2</v>
      </c>
      <c r="U109" s="700">
        <v>1</v>
      </c>
    </row>
    <row r="110" spans="1:21" ht="14.4" customHeight="1" x14ac:dyDescent="0.3">
      <c r="A110" s="660">
        <v>21</v>
      </c>
      <c r="B110" s="661" t="s">
        <v>578</v>
      </c>
      <c r="C110" s="661" t="s">
        <v>3536</v>
      </c>
      <c r="D110" s="742" t="s">
        <v>5396</v>
      </c>
      <c r="E110" s="743" t="s">
        <v>3556</v>
      </c>
      <c r="F110" s="661" t="s">
        <v>3533</v>
      </c>
      <c r="G110" s="661" t="s">
        <v>3718</v>
      </c>
      <c r="H110" s="661" t="s">
        <v>579</v>
      </c>
      <c r="I110" s="661" t="s">
        <v>1204</v>
      </c>
      <c r="J110" s="661" t="s">
        <v>3723</v>
      </c>
      <c r="K110" s="661" t="s">
        <v>3724</v>
      </c>
      <c r="L110" s="662">
        <v>969.48</v>
      </c>
      <c r="M110" s="662">
        <v>1938.96</v>
      </c>
      <c r="N110" s="661">
        <v>2</v>
      </c>
      <c r="O110" s="744">
        <v>1.5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21</v>
      </c>
      <c r="B111" s="661" t="s">
        <v>578</v>
      </c>
      <c r="C111" s="661" t="s">
        <v>3536</v>
      </c>
      <c r="D111" s="742" t="s">
        <v>5396</v>
      </c>
      <c r="E111" s="743" t="s">
        <v>3556</v>
      </c>
      <c r="F111" s="661" t="s">
        <v>3533</v>
      </c>
      <c r="G111" s="661" t="s">
        <v>3725</v>
      </c>
      <c r="H111" s="661" t="s">
        <v>579</v>
      </c>
      <c r="I111" s="661" t="s">
        <v>3726</v>
      </c>
      <c r="J111" s="661" t="s">
        <v>2619</v>
      </c>
      <c r="K111" s="661" t="s">
        <v>3727</v>
      </c>
      <c r="L111" s="662">
        <v>1677.3</v>
      </c>
      <c r="M111" s="662">
        <v>1677.3</v>
      </c>
      <c r="N111" s="661">
        <v>1</v>
      </c>
      <c r="O111" s="744">
        <v>1</v>
      </c>
      <c r="P111" s="662">
        <v>1677.3</v>
      </c>
      <c r="Q111" s="677">
        <v>1</v>
      </c>
      <c r="R111" s="661">
        <v>1</v>
      </c>
      <c r="S111" s="677">
        <v>1</v>
      </c>
      <c r="T111" s="744">
        <v>1</v>
      </c>
      <c r="U111" s="700">
        <v>1</v>
      </c>
    </row>
    <row r="112" spans="1:21" ht="14.4" customHeight="1" x14ac:dyDescent="0.3">
      <c r="A112" s="660">
        <v>21</v>
      </c>
      <c r="B112" s="661" t="s">
        <v>578</v>
      </c>
      <c r="C112" s="661" t="s">
        <v>3536</v>
      </c>
      <c r="D112" s="742" t="s">
        <v>5396</v>
      </c>
      <c r="E112" s="743" t="s">
        <v>3556</v>
      </c>
      <c r="F112" s="661" t="s">
        <v>3533</v>
      </c>
      <c r="G112" s="661" t="s">
        <v>3587</v>
      </c>
      <c r="H112" s="661" t="s">
        <v>579</v>
      </c>
      <c r="I112" s="661" t="s">
        <v>2259</v>
      </c>
      <c r="J112" s="661" t="s">
        <v>2260</v>
      </c>
      <c r="K112" s="661" t="s">
        <v>2261</v>
      </c>
      <c r="L112" s="662">
        <v>33</v>
      </c>
      <c r="M112" s="662">
        <v>33</v>
      </c>
      <c r="N112" s="661">
        <v>1</v>
      </c>
      <c r="O112" s="744">
        <v>1</v>
      </c>
      <c r="P112" s="662">
        <v>33</v>
      </c>
      <c r="Q112" s="677">
        <v>1</v>
      </c>
      <c r="R112" s="661">
        <v>1</v>
      </c>
      <c r="S112" s="677">
        <v>1</v>
      </c>
      <c r="T112" s="744">
        <v>1</v>
      </c>
      <c r="U112" s="700">
        <v>1</v>
      </c>
    </row>
    <row r="113" spans="1:21" ht="14.4" customHeight="1" x14ac:dyDescent="0.3">
      <c r="A113" s="660">
        <v>21</v>
      </c>
      <c r="B113" s="661" t="s">
        <v>578</v>
      </c>
      <c r="C113" s="661" t="s">
        <v>3536</v>
      </c>
      <c r="D113" s="742" t="s">
        <v>5396</v>
      </c>
      <c r="E113" s="743" t="s">
        <v>3556</v>
      </c>
      <c r="F113" s="661" t="s">
        <v>3533</v>
      </c>
      <c r="G113" s="661" t="s">
        <v>3728</v>
      </c>
      <c r="H113" s="661" t="s">
        <v>579</v>
      </c>
      <c r="I113" s="661" t="s">
        <v>3729</v>
      </c>
      <c r="J113" s="661" t="s">
        <v>3730</v>
      </c>
      <c r="K113" s="661" t="s">
        <v>3731</v>
      </c>
      <c r="L113" s="662">
        <v>0</v>
      </c>
      <c r="M113" s="662">
        <v>0</v>
      </c>
      <c r="N113" s="661">
        <v>1</v>
      </c>
      <c r="O113" s="744">
        <v>0.5</v>
      </c>
      <c r="P113" s="662"/>
      <c r="Q113" s="677"/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21</v>
      </c>
      <c r="B114" s="661" t="s">
        <v>578</v>
      </c>
      <c r="C114" s="661" t="s">
        <v>3536</v>
      </c>
      <c r="D114" s="742" t="s">
        <v>5396</v>
      </c>
      <c r="E114" s="743" t="s">
        <v>3556</v>
      </c>
      <c r="F114" s="661" t="s">
        <v>3533</v>
      </c>
      <c r="G114" s="661" t="s">
        <v>3732</v>
      </c>
      <c r="H114" s="661" t="s">
        <v>579</v>
      </c>
      <c r="I114" s="661" t="s">
        <v>1181</v>
      </c>
      <c r="J114" s="661" t="s">
        <v>1182</v>
      </c>
      <c r="K114" s="661" t="s">
        <v>3733</v>
      </c>
      <c r="L114" s="662">
        <v>111.07</v>
      </c>
      <c r="M114" s="662">
        <v>111.07</v>
      </c>
      <c r="N114" s="661">
        <v>1</v>
      </c>
      <c r="O114" s="744">
        <v>0.5</v>
      </c>
      <c r="P114" s="662"/>
      <c r="Q114" s="677">
        <v>0</v>
      </c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21</v>
      </c>
      <c r="B115" s="661" t="s">
        <v>578</v>
      </c>
      <c r="C115" s="661" t="s">
        <v>3536</v>
      </c>
      <c r="D115" s="742" t="s">
        <v>5396</v>
      </c>
      <c r="E115" s="743" t="s">
        <v>3556</v>
      </c>
      <c r="F115" s="661" t="s">
        <v>3533</v>
      </c>
      <c r="G115" s="661" t="s">
        <v>3732</v>
      </c>
      <c r="H115" s="661" t="s">
        <v>579</v>
      </c>
      <c r="I115" s="661" t="s">
        <v>3734</v>
      </c>
      <c r="J115" s="661" t="s">
        <v>1182</v>
      </c>
      <c r="K115" s="661" t="s">
        <v>3669</v>
      </c>
      <c r="L115" s="662">
        <v>0</v>
      </c>
      <c r="M115" s="662">
        <v>0</v>
      </c>
      <c r="N115" s="661">
        <v>1</v>
      </c>
      <c r="O115" s="744">
        <v>1</v>
      </c>
      <c r="P115" s="662"/>
      <c r="Q115" s="677"/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21</v>
      </c>
      <c r="B116" s="661" t="s">
        <v>578</v>
      </c>
      <c r="C116" s="661" t="s">
        <v>3536</v>
      </c>
      <c r="D116" s="742" t="s">
        <v>5396</v>
      </c>
      <c r="E116" s="743" t="s">
        <v>3556</v>
      </c>
      <c r="F116" s="661" t="s">
        <v>3533</v>
      </c>
      <c r="G116" s="661" t="s">
        <v>3660</v>
      </c>
      <c r="H116" s="661" t="s">
        <v>579</v>
      </c>
      <c r="I116" s="661" t="s">
        <v>3735</v>
      </c>
      <c r="J116" s="661" t="s">
        <v>746</v>
      </c>
      <c r="K116" s="661" t="s">
        <v>3736</v>
      </c>
      <c r="L116" s="662">
        <v>0</v>
      </c>
      <c r="M116" s="662">
        <v>0</v>
      </c>
      <c r="N116" s="661">
        <v>1</v>
      </c>
      <c r="O116" s="744">
        <v>0.5</v>
      </c>
      <c r="P116" s="662"/>
      <c r="Q116" s="677"/>
      <c r="R116" s="661"/>
      <c r="S116" s="677">
        <v>0</v>
      </c>
      <c r="T116" s="744"/>
      <c r="U116" s="700">
        <v>0</v>
      </c>
    </row>
    <row r="117" spans="1:21" ht="14.4" customHeight="1" x14ac:dyDescent="0.3">
      <c r="A117" s="660">
        <v>21</v>
      </c>
      <c r="B117" s="661" t="s">
        <v>578</v>
      </c>
      <c r="C117" s="661" t="s">
        <v>3536</v>
      </c>
      <c r="D117" s="742" t="s">
        <v>5396</v>
      </c>
      <c r="E117" s="743" t="s">
        <v>3556</v>
      </c>
      <c r="F117" s="661" t="s">
        <v>3533</v>
      </c>
      <c r="G117" s="661" t="s">
        <v>3662</v>
      </c>
      <c r="H117" s="661" t="s">
        <v>579</v>
      </c>
      <c r="I117" s="661" t="s">
        <v>3737</v>
      </c>
      <c r="J117" s="661" t="s">
        <v>3738</v>
      </c>
      <c r="K117" s="661" t="s">
        <v>3739</v>
      </c>
      <c r="L117" s="662">
        <v>0</v>
      </c>
      <c r="M117" s="662">
        <v>0</v>
      </c>
      <c r="N117" s="661">
        <v>1</v>
      </c>
      <c r="O117" s="744">
        <v>0.5</v>
      </c>
      <c r="P117" s="662"/>
      <c r="Q117" s="677"/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21</v>
      </c>
      <c r="B118" s="661" t="s">
        <v>578</v>
      </c>
      <c r="C118" s="661" t="s">
        <v>3536</v>
      </c>
      <c r="D118" s="742" t="s">
        <v>5396</v>
      </c>
      <c r="E118" s="743" t="s">
        <v>3556</v>
      </c>
      <c r="F118" s="661" t="s">
        <v>3533</v>
      </c>
      <c r="G118" s="661" t="s">
        <v>3618</v>
      </c>
      <c r="H118" s="661" t="s">
        <v>579</v>
      </c>
      <c r="I118" s="661" t="s">
        <v>925</v>
      </c>
      <c r="J118" s="661" t="s">
        <v>3619</v>
      </c>
      <c r="K118" s="661" t="s">
        <v>3620</v>
      </c>
      <c r="L118" s="662">
        <v>53.57</v>
      </c>
      <c r="M118" s="662">
        <v>267.85000000000002</v>
      </c>
      <c r="N118" s="661">
        <v>5</v>
      </c>
      <c r="O118" s="744">
        <v>3</v>
      </c>
      <c r="P118" s="662">
        <v>160.71</v>
      </c>
      <c r="Q118" s="677">
        <v>0.6</v>
      </c>
      <c r="R118" s="661">
        <v>3</v>
      </c>
      <c r="S118" s="677">
        <v>0.6</v>
      </c>
      <c r="T118" s="744">
        <v>2</v>
      </c>
      <c r="U118" s="700">
        <v>0.66666666666666663</v>
      </c>
    </row>
    <row r="119" spans="1:21" ht="14.4" customHeight="1" x14ac:dyDescent="0.3">
      <c r="A119" s="660">
        <v>21</v>
      </c>
      <c r="B119" s="661" t="s">
        <v>578</v>
      </c>
      <c r="C119" s="661" t="s">
        <v>3536</v>
      </c>
      <c r="D119" s="742" t="s">
        <v>5396</v>
      </c>
      <c r="E119" s="743" t="s">
        <v>3556</v>
      </c>
      <c r="F119" s="661" t="s">
        <v>3533</v>
      </c>
      <c r="G119" s="661" t="s">
        <v>3675</v>
      </c>
      <c r="H119" s="661" t="s">
        <v>1684</v>
      </c>
      <c r="I119" s="661" t="s">
        <v>3740</v>
      </c>
      <c r="J119" s="661" t="s">
        <v>1714</v>
      </c>
      <c r="K119" s="661" t="s">
        <v>3741</v>
      </c>
      <c r="L119" s="662">
        <v>543.39</v>
      </c>
      <c r="M119" s="662">
        <v>2173.56</v>
      </c>
      <c r="N119" s="661">
        <v>4</v>
      </c>
      <c r="O119" s="744">
        <v>2</v>
      </c>
      <c r="P119" s="662">
        <v>2173.56</v>
      </c>
      <c r="Q119" s="677">
        <v>1</v>
      </c>
      <c r="R119" s="661">
        <v>4</v>
      </c>
      <c r="S119" s="677">
        <v>1</v>
      </c>
      <c r="T119" s="744">
        <v>2</v>
      </c>
      <c r="U119" s="700">
        <v>1</v>
      </c>
    </row>
    <row r="120" spans="1:21" ht="14.4" customHeight="1" x14ac:dyDescent="0.3">
      <c r="A120" s="660">
        <v>21</v>
      </c>
      <c r="B120" s="661" t="s">
        <v>578</v>
      </c>
      <c r="C120" s="661" t="s">
        <v>3536</v>
      </c>
      <c r="D120" s="742" t="s">
        <v>5396</v>
      </c>
      <c r="E120" s="743" t="s">
        <v>3556</v>
      </c>
      <c r="F120" s="661" t="s">
        <v>3533</v>
      </c>
      <c r="G120" s="661" t="s">
        <v>3675</v>
      </c>
      <c r="H120" s="661" t="s">
        <v>1684</v>
      </c>
      <c r="I120" s="661" t="s">
        <v>1763</v>
      </c>
      <c r="J120" s="661" t="s">
        <v>622</v>
      </c>
      <c r="K120" s="661" t="s">
        <v>623</v>
      </c>
      <c r="L120" s="662">
        <v>1385.62</v>
      </c>
      <c r="M120" s="662">
        <v>2771.24</v>
      </c>
      <c r="N120" s="661">
        <v>2</v>
      </c>
      <c r="O120" s="744">
        <v>1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21</v>
      </c>
      <c r="B121" s="661" t="s">
        <v>578</v>
      </c>
      <c r="C121" s="661" t="s">
        <v>3536</v>
      </c>
      <c r="D121" s="742" t="s">
        <v>5396</v>
      </c>
      <c r="E121" s="743" t="s">
        <v>3556</v>
      </c>
      <c r="F121" s="661" t="s">
        <v>3533</v>
      </c>
      <c r="G121" s="661" t="s">
        <v>3675</v>
      </c>
      <c r="H121" s="661" t="s">
        <v>1684</v>
      </c>
      <c r="I121" s="661" t="s">
        <v>1766</v>
      </c>
      <c r="J121" s="661" t="s">
        <v>622</v>
      </c>
      <c r="K121" s="661" t="s">
        <v>1715</v>
      </c>
      <c r="L121" s="662">
        <v>1847.49</v>
      </c>
      <c r="M121" s="662">
        <v>1847.49</v>
      </c>
      <c r="N121" s="661">
        <v>1</v>
      </c>
      <c r="O121" s="744">
        <v>0.5</v>
      </c>
      <c r="P121" s="662">
        <v>1847.49</v>
      </c>
      <c r="Q121" s="677">
        <v>1</v>
      </c>
      <c r="R121" s="661">
        <v>1</v>
      </c>
      <c r="S121" s="677">
        <v>1</v>
      </c>
      <c r="T121" s="744">
        <v>0.5</v>
      </c>
      <c r="U121" s="700">
        <v>1</v>
      </c>
    </row>
    <row r="122" spans="1:21" ht="14.4" customHeight="1" x14ac:dyDescent="0.3">
      <c r="A122" s="660">
        <v>21</v>
      </c>
      <c r="B122" s="661" t="s">
        <v>578</v>
      </c>
      <c r="C122" s="661" t="s">
        <v>3536</v>
      </c>
      <c r="D122" s="742" t="s">
        <v>5396</v>
      </c>
      <c r="E122" s="743" t="s">
        <v>3556</v>
      </c>
      <c r="F122" s="661" t="s">
        <v>3533</v>
      </c>
      <c r="G122" s="661" t="s">
        <v>3742</v>
      </c>
      <c r="H122" s="661" t="s">
        <v>579</v>
      </c>
      <c r="I122" s="661" t="s">
        <v>2575</v>
      </c>
      <c r="J122" s="661" t="s">
        <v>2576</v>
      </c>
      <c r="K122" s="661" t="s">
        <v>1256</v>
      </c>
      <c r="L122" s="662">
        <v>0</v>
      </c>
      <c r="M122" s="662">
        <v>0</v>
      </c>
      <c r="N122" s="661">
        <v>1</v>
      </c>
      <c r="O122" s="744">
        <v>0.5</v>
      </c>
      <c r="P122" s="662"/>
      <c r="Q122" s="677"/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21</v>
      </c>
      <c r="B123" s="661" t="s">
        <v>578</v>
      </c>
      <c r="C123" s="661" t="s">
        <v>3536</v>
      </c>
      <c r="D123" s="742" t="s">
        <v>5396</v>
      </c>
      <c r="E123" s="743" t="s">
        <v>3556</v>
      </c>
      <c r="F123" s="661" t="s">
        <v>3533</v>
      </c>
      <c r="G123" s="661" t="s">
        <v>3605</v>
      </c>
      <c r="H123" s="661" t="s">
        <v>579</v>
      </c>
      <c r="I123" s="661" t="s">
        <v>3606</v>
      </c>
      <c r="J123" s="661" t="s">
        <v>3607</v>
      </c>
      <c r="K123" s="661" t="s">
        <v>2164</v>
      </c>
      <c r="L123" s="662">
        <v>93.71</v>
      </c>
      <c r="M123" s="662">
        <v>93.71</v>
      </c>
      <c r="N123" s="661">
        <v>1</v>
      </c>
      <c r="O123" s="744">
        <v>0.5</v>
      </c>
      <c r="P123" s="662">
        <v>93.71</v>
      </c>
      <c r="Q123" s="677">
        <v>1</v>
      </c>
      <c r="R123" s="661">
        <v>1</v>
      </c>
      <c r="S123" s="677">
        <v>1</v>
      </c>
      <c r="T123" s="744">
        <v>0.5</v>
      </c>
      <c r="U123" s="700">
        <v>1</v>
      </c>
    </row>
    <row r="124" spans="1:21" ht="14.4" customHeight="1" x14ac:dyDescent="0.3">
      <c r="A124" s="660">
        <v>21</v>
      </c>
      <c r="B124" s="661" t="s">
        <v>578</v>
      </c>
      <c r="C124" s="661" t="s">
        <v>3536</v>
      </c>
      <c r="D124" s="742" t="s">
        <v>5396</v>
      </c>
      <c r="E124" s="743" t="s">
        <v>3556</v>
      </c>
      <c r="F124" s="661" t="s">
        <v>3533</v>
      </c>
      <c r="G124" s="661" t="s">
        <v>3605</v>
      </c>
      <c r="H124" s="661" t="s">
        <v>579</v>
      </c>
      <c r="I124" s="661" t="s">
        <v>3606</v>
      </c>
      <c r="J124" s="661" t="s">
        <v>3607</v>
      </c>
      <c r="K124" s="661" t="s">
        <v>2164</v>
      </c>
      <c r="L124" s="662">
        <v>57.64</v>
      </c>
      <c r="M124" s="662">
        <v>230.56</v>
      </c>
      <c r="N124" s="661">
        <v>4</v>
      </c>
      <c r="O124" s="744">
        <v>3</v>
      </c>
      <c r="P124" s="662"/>
      <c r="Q124" s="677">
        <v>0</v>
      </c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21</v>
      </c>
      <c r="B125" s="661" t="s">
        <v>578</v>
      </c>
      <c r="C125" s="661" t="s">
        <v>3536</v>
      </c>
      <c r="D125" s="742" t="s">
        <v>5396</v>
      </c>
      <c r="E125" s="743" t="s">
        <v>3556</v>
      </c>
      <c r="F125" s="661" t="s">
        <v>3533</v>
      </c>
      <c r="G125" s="661" t="s">
        <v>3605</v>
      </c>
      <c r="H125" s="661" t="s">
        <v>579</v>
      </c>
      <c r="I125" s="661" t="s">
        <v>3682</v>
      </c>
      <c r="J125" s="661" t="s">
        <v>3607</v>
      </c>
      <c r="K125" s="661" t="s">
        <v>782</v>
      </c>
      <c r="L125" s="662">
        <v>301.2</v>
      </c>
      <c r="M125" s="662">
        <v>301.2</v>
      </c>
      <c r="N125" s="661">
        <v>1</v>
      </c>
      <c r="O125" s="744">
        <v>0.5</v>
      </c>
      <c r="P125" s="662">
        <v>301.2</v>
      </c>
      <c r="Q125" s="677">
        <v>1</v>
      </c>
      <c r="R125" s="661">
        <v>1</v>
      </c>
      <c r="S125" s="677">
        <v>1</v>
      </c>
      <c r="T125" s="744">
        <v>0.5</v>
      </c>
      <c r="U125" s="700">
        <v>1</v>
      </c>
    </row>
    <row r="126" spans="1:21" ht="14.4" customHeight="1" x14ac:dyDescent="0.3">
      <c r="A126" s="660">
        <v>21</v>
      </c>
      <c r="B126" s="661" t="s">
        <v>578</v>
      </c>
      <c r="C126" s="661" t="s">
        <v>3536</v>
      </c>
      <c r="D126" s="742" t="s">
        <v>5396</v>
      </c>
      <c r="E126" s="743" t="s">
        <v>3556</v>
      </c>
      <c r="F126" s="661" t="s">
        <v>3533</v>
      </c>
      <c r="G126" s="661" t="s">
        <v>3589</v>
      </c>
      <c r="H126" s="661" t="s">
        <v>1684</v>
      </c>
      <c r="I126" s="661" t="s">
        <v>1867</v>
      </c>
      <c r="J126" s="661" t="s">
        <v>1868</v>
      </c>
      <c r="K126" s="661" t="s">
        <v>3353</v>
      </c>
      <c r="L126" s="662">
        <v>1300.49</v>
      </c>
      <c r="M126" s="662">
        <v>5201.96</v>
      </c>
      <c r="N126" s="661">
        <v>4</v>
      </c>
      <c r="O126" s="744">
        <v>2.5</v>
      </c>
      <c r="P126" s="662">
        <v>2600.98</v>
      </c>
      <c r="Q126" s="677">
        <v>0.5</v>
      </c>
      <c r="R126" s="661">
        <v>2</v>
      </c>
      <c r="S126" s="677">
        <v>0.5</v>
      </c>
      <c r="T126" s="744">
        <v>1.5</v>
      </c>
      <c r="U126" s="700">
        <v>0.6</v>
      </c>
    </row>
    <row r="127" spans="1:21" ht="14.4" customHeight="1" x14ac:dyDescent="0.3">
      <c r="A127" s="660">
        <v>21</v>
      </c>
      <c r="B127" s="661" t="s">
        <v>578</v>
      </c>
      <c r="C127" s="661" t="s">
        <v>3536</v>
      </c>
      <c r="D127" s="742" t="s">
        <v>5396</v>
      </c>
      <c r="E127" s="743" t="s">
        <v>3556</v>
      </c>
      <c r="F127" s="661" t="s">
        <v>3533</v>
      </c>
      <c r="G127" s="661" t="s">
        <v>3743</v>
      </c>
      <c r="H127" s="661" t="s">
        <v>579</v>
      </c>
      <c r="I127" s="661" t="s">
        <v>3744</v>
      </c>
      <c r="J127" s="661" t="s">
        <v>2145</v>
      </c>
      <c r="K127" s="661" t="s">
        <v>3745</v>
      </c>
      <c r="L127" s="662">
        <v>0</v>
      </c>
      <c r="M127" s="662">
        <v>0</v>
      </c>
      <c r="N127" s="661">
        <v>1</v>
      </c>
      <c r="O127" s="744">
        <v>0.5</v>
      </c>
      <c r="P127" s="662">
        <v>0</v>
      </c>
      <c r="Q127" s="677"/>
      <c r="R127" s="661">
        <v>1</v>
      </c>
      <c r="S127" s="677">
        <v>1</v>
      </c>
      <c r="T127" s="744">
        <v>0.5</v>
      </c>
      <c r="U127" s="700">
        <v>1</v>
      </c>
    </row>
    <row r="128" spans="1:21" ht="14.4" customHeight="1" x14ac:dyDescent="0.3">
      <c r="A128" s="660">
        <v>21</v>
      </c>
      <c r="B128" s="661" t="s">
        <v>578</v>
      </c>
      <c r="C128" s="661" t="s">
        <v>3536</v>
      </c>
      <c r="D128" s="742" t="s">
        <v>5396</v>
      </c>
      <c r="E128" s="743" t="s">
        <v>3556</v>
      </c>
      <c r="F128" s="661" t="s">
        <v>3533</v>
      </c>
      <c r="G128" s="661" t="s">
        <v>3746</v>
      </c>
      <c r="H128" s="661" t="s">
        <v>579</v>
      </c>
      <c r="I128" s="661" t="s">
        <v>3747</v>
      </c>
      <c r="J128" s="661" t="s">
        <v>1190</v>
      </c>
      <c r="K128" s="661" t="s">
        <v>3748</v>
      </c>
      <c r="L128" s="662">
        <v>0</v>
      </c>
      <c r="M128" s="662">
        <v>0</v>
      </c>
      <c r="N128" s="661">
        <v>1</v>
      </c>
      <c r="O128" s="744">
        <v>1</v>
      </c>
      <c r="P128" s="662"/>
      <c r="Q128" s="677"/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21</v>
      </c>
      <c r="B129" s="661" t="s">
        <v>578</v>
      </c>
      <c r="C129" s="661" t="s">
        <v>3536</v>
      </c>
      <c r="D129" s="742" t="s">
        <v>5396</v>
      </c>
      <c r="E129" s="743" t="s">
        <v>3556</v>
      </c>
      <c r="F129" s="661" t="s">
        <v>3533</v>
      </c>
      <c r="G129" s="661" t="s">
        <v>3746</v>
      </c>
      <c r="H129" s="661" t="s">
        <v>579</v>
      </c>
      <c r="I129" s="661" t="s">
        <v>3749</v>
      </c>
      <c r="J129" s="661" t="s">
        <v>2483</v>
      </c>
      <c r="K129" s="661" t="s">
        <v>3750</v>
      </c>
      <c r="L129" s="662">
        <v>0</v>
      </c>
      <c r="M129" s="662">
        <v>0</v>
      </c>
      <c r="N129" s="661">
        <v>1</v>
      </c>
      <c r="O129" s="744">
        <v>1</v>
      </c>
      <c r="P129" s="662">
        <v>0</v>
      </c>
      <c r="Q129" s="677"/>
      <c r="R129" s="661">
        <v>1</v>
      </c>
      <c r="S129" s="677">
        <v>1</v>
      </c>
      <c r="T129" s="744">
        <v>1</v>
      </c>
      <c r="U129" s="700">
        <v>1</v>
      </c>
    </row>
    <row r="130" spans="1:21" ht="14.4" customHeight="1" x14ac:dyDescent="0.3">
      <c r="A130" s="660">
        <v>21</v>
      </c>
      <c r="B130" s="661" t="s">
        <v>578</v>
      </c>
      <c r="C130" s="661" t="s">
        <v>3536</v>
      </c>
      <c r="D130" s="742" t="s">
        <v>5396</v>
      </c>
      <c r="E130" s="743" t="s">
        <v>3556</v>
      </c>
      <c r="F130" s="661" t="s">
        <v>3533</v>
      </c>
      <c r="G130" s="661" t="s">
        <v>3684</v>
      </c>
      <c r="H130" s="661" t="s">
        <v>579</v>
      </c>
      <c r="I130" s="661" t="s">
        <v>3751</v>
      </c>
      <c r="J130" s="661" t="s">
        <v>1560</v>
      </c>
      <c r="K130" s="661" t="s">
        <v>1276</v>
      </c>
      <c r="L130" s="662">
        <v>54.23</v>
      </c>
      <c r="M130" s="662">
        <v>108.46</v>
      </c>
      <c r="N130" s="661">
        <v>2</v>
      </c>
      <c r="O130" s="744">
        <v>1</v>
      </c>
      <c r="P130" s="662">
        <v>54.23</v>
      </c>
      <c r="Q130" s="677">
        <v>0.5</v>
      </c>
      <c r="R130" s="661">
        <v>1</v>
      </c>
      <c r="S130" s="677">
        <v>0.5</v>
      </c>
      <c r="T130" s="744">
        <v>0.5</v>
      </c>
      <c r="U130" s="700">
        <v>0.5</v>
      </c>
    </row>
    <row r="131" spans="1:21" ht="14.4" customHeight="1" x14ac:dyDescent="0.3">
      <c r="A131" s="660">
        <v>21</v>
      </c>
      <c r="B131" s="661" t="s">
        <v>578</v>
      </c>
      <c r="C131" s="661" t="s">
        <v>3536</v>
      </c>
      <c r="D131" s="742" t="s">
        <v>5396</v>
      </c>
      <c r="E131" s="743" t="s">
        <v>3556</v>
      </c>
      <c r="F131" s="661" t="s">
        <v>3533</v>
      </c>
      <c r="G131" s="661" t="s">
        <v>3752</v>
      </c>
      <c r="H131" s="661" t="s">
        <v>579</v>
      </c>
      <c r="I131" s="661" t="s">
        <v>3753</v>
      </c>
      <c r="J131" s="661" t="s">
        <v>3754</v>
      </c>
      <c r="K131" s="661" t="s">
        <v>3755</v>
      </c>
      <c r="L131" s="662">
        <v>453.8</v>
      </c>
      <c r="M131" s="662">
        <v>453.8</v>
      </c>
      <c r="N131" s="661">
        <v>1</v>
      </c>
      <c r="O131" s="744">
        <v>0.5</v>
      </c>
      <c r="P131" s="662">
        <v>453.8</v>
      </c>
      <c r="Q131" s="677">
        <v>1</v>
      </c>
      <c r="R131" s="661">
        <v>1</v>
      </c>
      <c r="S131" s="677">
        <v>1</v>
      </c>
      <c r="T131" s="744">
        <v>0.5</v>
      </c>
      <c r="U131" s="700">
        <v>1</v>
      </c>
    </row>
    <row r="132" spans="1:21" ht="14.4" customHeight="1" x14ac:dyDescent="0.3">
      <c r="A132" s="660">
        <v>21</v>
      </c>
      <c r="B132" s="661" t="s">
        <v>578</v>
      </c>
      <c r="C132" s="661" t="s">
        <v>3536</v>
      </c>
      <c r="D132" s="742" t="s">
        <v>5396</v>
      </c>
      <c r="E132" s="743" t="s">
        <v>3556</v>
      </c>
      <c r="F132" s="661" t="s">
        <v>3533</v>
      </c>
      <c r="G132" s="661" t="s">
        <v>3756</v>
      </c>
      <c r="H132" s="661" t="s">
        <v>579</v>
      </c>
      <c r="I132" s="661" t="s">
        <v>2231</v>
      </c>
      <c r="J132" s="661" t="s">
        <v>3757</v>
      </c>
      <c r="K132" s="661" t="s">
        <v>3758</v>
      </c>
      <c r="L132" s="662">
        <v>0</v>
      </c>
      <c r="M132" s="662">
        <v>0</v>
      </c>
      <c r="N132" s="661">
        <v>1</v>
      </c>
      <c r="O132" s="744">
        <v>0.5</v>
      </c>
      <c r="P132" s="662"/>
      <c r="Q132" s="677"/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21</v>
      </c>
      <c r="B133" s="661" t="s">
        <v>578</v>
      </c>
      <c r="C133" s="661" t="s">
        <v>3536</v>
      </c>
      <c r="D133" s="742" t="s">
        <v>5396</v>
      </c>
      <c r="E133" s="743" t="s">
        <v>3556</v>
      </c>
      <c r="F133" s="661" t="s">
        <v>3533</v>
      </c>
      <c r="G133" s="661" t="s">
        <v>3686</v>
      </c>
      <c r="H133" s="661" t="s">
        <v>579</v>
      </c>
      <c r="I133" s="661" t="s">
        <v>834</v>
      </c>
      <c r="J133" s="661" t="s">
        <v>3687</v>
      </c>
      <c r="K133" s="661" t="s">
        <v>3688</v>
      </c>
      <c r="L133" s="662">
        <v>0</v>
      </c>
      <c r="M133" s="662">
        <v>0</v>
      </c>
      <c r="N133" s="661">
        <v>7</v>
      </c>
      <c r="O133" s="744">
        <v>4</v>
      </c>
      <c r="P133" s="662">
        <v>0</v>
      </c>
      <c r="Q133" s="677"/>
      <c r="R133" s="661">
        <v>3</v>
      </c>
      <c r="S133" s="677">
        <v>0.42857142857142855</v>
      </c>
      <c r="T133" s="744">
        <v>2</v>
      </c>
      <c r="U133" s="700">
        <v>0.5</v>
      </c>
    </row>
    <row r="134" spans="1:21" ht="14.4" customHeight="1" x14ac:dyDescent="0.3">
      <c r="A134" s="660">
        <v>21</v>
      </c>
      <c r="B134" s="661" t="s">
        <v>578</v>
      </c>
      <c r="C134" s="661" t="s">
        <v>3536</v>
      </c>
      <c r="D134" s="742" t="s">
        <v>5396</v>
      </c>
      <c r="E134" s="743" t="s">
        <v>3556</v>
      </c>
      <c r="F134" s="661" t="s">
        <v>3533</v>
      </c>
      <c r="G134" s="661" t="s">
        <v>3759</v>
      </c>
      <c r="H134" s="661" t="s">
        <v>579</v>
      </c>
      <c r="I134" s="661" t="s">
        <v>3760</v>
      </c>
      <c r="J134" s="661" t="s">
        <v>2228</v>
      </c>
      <c r="K134" s="661" t="s">
        <v>3761</v>
      </c>
      <c r="L134" s="662">
        <v>359.21</v>
      </c>
      <c r="M134" s="662">
        <v>359.21</v>
      </c>
      <c r="N134" s="661">
        <v>1</v>
      </c>
      <c r="O134" s="744">
        <v>0.5</v>
      </c>
      <c r="P134" s="662"/>
      <c r="Q134" s="677">
        <v>0</v>
      </c>
      <c r="R134" s="661"/>
      <c r="S134" s="677">
        <v>0</v>
      </c>
      <c r="T134" s="744"/>
      <c r="U134" s="700">
        <v>0</v>
      </c>
    </row>
    <row r="135" spans="1:21" ht="14.4" customHeight="1" x14ac:dyDescent="0.3">
      <c r="A135" s="660">
        <v>21</v>
      </c>
      <c r="B135" s="661" t="s">
        <v>578</v>
      </c>
      <c r="C135" s="661" t="s">
        <v>3536</v>
      </c>
      <c r="D135" s="742" t="s">
        <v>5396</v>
      </c>
      <c r="E135" s="743" t="s">
        <v>3556</v>
      </c>
      <c r="F135" s="661" t="s">
        <v>3533</v>
      </c>
      <c r="G135" s="661" t="s">
        <v>3610</v>
      </c>
      <c r="H135" s="661" t="s">
        <v>579</v>
      </c>
      <c r="I135" s="661" t="s">
        <v>729</v>
      </c>
      <c r="J135" s="661" t="s">
        <v>730</v>
      </c>
      <c r="K135" s="661" t="s">
        <v>3762</v>
      </c>
      <c r="L135" s="662">
        <v>55.16</v>
      </c>
      <c r="M135" s="662">
        <v>55.16</v>
      </c>
      <c r="N135" s="661">
        <v>1</v>
      </c>
      <c r="O135" s="744">
        <v>0.5</v>
      </c>
      <c r="P135" s="662">
        <v>55.16</v>
      </c>
      <c r="Q135" s="677">
        <v>1</v>
      </c>
      <c r="R135" s="661">
        <v>1</v>
      </c>
      <c r="S135" s="677">
        <v>1</v>
      </c>
      <c r="T135" s="744">
        <v>0.5</v>
      </c>
      <c r="U135" s="700">
        <v>1</v>
      </c>
    </row>
    <row r="136" spans="1:21" ht="14.4" customHeight="1" x14ac:dyDescent="0.3">
      <c r="A136" s="660">
        <v>21</v>
      </c>
      <c r="B136" s="661" t="s">
        <v>578</v>
      </c>
      <c r="C136" s="661" t="s">
        <v>3536</v>
      </c>
      <c r="D136" s="742" t="s">
        <v>5396</v>
      </c>
      <c r="E136" s="743" t="s">
        <v>3556</v>
      </c>
      <c r="F136" s="661" t="s">
        <v>3533</v>
      </c>
      <c r="G136" s="661" t="s">
        <v>3693</v>
      </c>
      <c r="H136" s="661" t="s">
        <v>1684</v>
      </c>
      <c r="I136" s="661" t="s">
        <v>1859</v>
      </c>
      <c r="J136" s="661" t="s">
        <v>1860</v>
      </c>
      <c r="K136" s="661" t="s">
        <v>3418</v>
      </c>
      <c r="L136" s="662">
        <v>31.32</v>
      </c>
      <c r="M136" s="662">
        <v>31.32</v>
      </c>
      <c r="N136" s="661">
        <v>1</v>
      </c>
      <c r="O136" s="744">
        <v>0.5</v>
      </c>
      <c r="P136" s="662"/>
      <c r="Q136" s="677">
        <v>0</v>
      </c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21</v>
      </c>
      <c r="B137" s="661" t="s">
        <v>578</v>
      </c>
      <c r="C137" s="661" t="s">
        <v>3536</v>
      </c>
      <c r="D137" s="742" t="s">
        <v>5396</v>
      </c>
      <c r="E137" s="743" t="s">
        <v>3556</v>
      </c>
      <c r="F137" s="661" t="s">
        <v>3533</v>
      </c>
      <c r="G137" s="661" t="s">
        <v>3612</v>
      </c>
      <c r="H137" s="661" t="s">
        <v>579</v>
      </c>
      <c r="I137" s="661" t="s">
        <v>3763</v>
      </c>
      <c r="J137" s="661" t="s">
        <v>3764</v>
      </c>
      <c r="K137" s="661" t="s">
        <v>3765</v>
      </c>
      <c r="L137" s="662">
        <v>0</v>
      </c>
      <c r="M137" s="662">
        <v>0</v>
      </c>
      <c r="N137" s="661">
        <v>1</v>
      </c>
      <c r="O137" s="744">
        <v>0.5</v>
      </c>
      <c r="P137" s="662"/>
      <c r="Q137" s="677"/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21</v>
      </c>
      <c r="B138" s="661" t="s">
        <v>578</v>
      </c>
      <c r="C138" s="661" t="s">
        <v>3536</v>
      </c>
      <c r="D138" s="742" t="s">
        <v>5396</v>
      </c>
      <c r="E138" s="743" t="s">
        <v>3556</v>
      </c>
      <c r="F138" s="661" t="s">
        <v>3533</v>
      </c>
      <c r="G138" s="661" t="s">
        <v>3612</v>
      </c>
      <c r="H138" s="661" t="s">
        <v>579</v>
      </c>
      <c r="I138" s="661" t="s">
        <v>3766</v>
      </c>
      <c r="J138" s="661" t="s">
        <v>3764</v>
      </c>
      <c r="K138" s="661" t="s">
        <v>3765</v>
      </c>
      <c r="L138" s="662">
        <v>0</v>
      </c>
      <c r="M138" s="662">
        <v>0</v>
      </c>
      <c r="N138" s="661">
        <v>1</v>
      </c>
      <c r="O138" s="744">
        <v>1</v>
      </c>
      <c r="P138" s="662">
        <v>0</v>
      </c>
      <c r="Q138" s="677"/>
      <c r="R138" s="661">
        <v>1</v>
      </c>
      <c r="S138" s="677">
        <v>1</v>
      </c>
      <c r="T138" s="744">
        <v>1</v>
      </c>
      <c r="U138" s="700">
        <v>1</v>
      </c>
    </row>
    <row r="139" spans="1:21" ht="14.4" customHeight="1" x14ac:dyDescent="0.3">
      <c r="A139" s="660">
        <v>21</v>
      </c>
      <c r="B139" s="661" t="s">
        <v>578</v>
      </c>
      <c r="C139" s="661" t="s">
        <v>3536</v>
      </c>
      <c r="D139" s="742" t="s">
        <v>5396</v>
      </c>
      <c r="E139" s="743" t="s">
        <v>3559</v>
      </c>
      <c r="F139" s="661" t="s">
        <v>3533</v>
      </c>
      <c r="G139" s="661" t="s">
        <v>3591</v>
      </c>
      <c r="H139" s="661" t="s">
        <v>579</v>
      </c>
      <c r="I139" s="661" t="s">
        <v>710</v>
      </c>
      <c r="J139" s="661" t="s">
        <v>3630</v>
      </c>
      <c r="K139" s="661" t="s">
        <v>3631</v>
      </c>
      <c r="L139" s="662">
        <v>42.85</v>
      </c>
      <c r="M139" s="662">
        <v>42.85</v>
      </c>
      <c r="N139" s="661">
        <v>1</v>
      </c>
      <c r="O139" s="744">
        <v>1</v>
      </c>
      <c r="P139" s="662">
        <v>42.85</v>
      </c>
      <c r="Q139" s="677">
        <v>1</v>
      </c>
      <c r="R139" s="661">
        <v>1</v>
      </c>
      <c r="S139" s="677">
        <v>1</v>
      </c>
      <c r="T139" s="744">
        <v>1</v>
      </c>
      <c r="U139" s="700">
        <v>1</v>
      </c>
    </row>
    <row r="140" spans="1:21" ht="14.4" customHeight="1" x14ac:dyDescent="0.3">
      <c r="A140" s="660">
        <v>21</v>
      </c>
      <c r="B140" s="661" t="s">
        <v>578</v>
      </c>
      <c r="C140" s="661" t="s">
        <v>3536</v>
      </c>
      <c r="D140" s="742" t="s">
        <v>5396</v>
      </c>
      <c r="E140" s="743" t="s">
        <v>3559</v>
      </c>
      <c r="F140" s="661" t="s">
        <v>3533</v>
      </c>
      <c r="G140" s="661" t="s">
        <v>3767</v>
      </c>
      <c r="H140" s="661" t="s">
        <v>1684</v>
      </c>
      <c r="I140" s="661" t="s">
        <v>1852</v>
      </c>
      <c r="J140" s="661" t="s">
        <v>3436</v>
      </c>
      <c r="K140" s="661" t="s">
        <v>3437</v>
      </c>
      <c r="L140" s="662">
        <v>10.26</v>
      </c>
      <c r="M140" s="662">
        <v>10.26</v>
      </c>
      <c r="N140" s="661">
        <v>1</v>
      </c>
      <c r="O140" s="744">
        <v>1</v>
      </c>
      <c r="P140" s="662">
        <v>10.26</v>
      </c>
      <c r="Q140" s="677">
        <v>1</v>
      </c>
      <c r="R140" s="661">
        <v>1</v>
      </c>
      <c r="S140" s="677">
        <v>1</v>
      </c>
      <c r="T140" s="744">
        <v>1</v>
      </c>
      <c r="U140" s="700">
        <v>1</v>
      </c>
    </row>
    <row r="141" spans="1:21" ht="14.4" customHeight="1" x14ac:dyDescent="0.3">
      <c r="A141" s="660">
        <v>21</v>
      </c>
      <c r="B141" s="661" t="s">
        <v>578</v>
      </c>
      <c r="C141" s="661" t="s">
        <v>3536</v>
      </c>
      <c r="D141" s="742" t="s">
        <v>5396</v>
      </c>
      <c r="E141" s="743" t="s">
        <v>3559</v>
      </c>
      <c r="F141" s="661" t="s">
        <v>3533</v>
      </c>
      <c r="G141" s="661" t="s">
        <v>3632</v>
      </c>
      <c r="H141" s="661" t="s">
        <v>1684</v>
      </c>
      <c r="I141" s="661" t="s">
        <v>2040</v>
      </c>
      <c r="J141" s="661" t="s">
        <v>2923</v>
      </c>
      <c r="K141" s="661" t="s">
        <v>3388</v>
      </c>
      <c r="L141" s="662">
        <v>154.36000000000001</v>
      </c>
      <c r="M141" s="662">
        <v>154.36000000000001</v>
      </c>
      <c r="N141" s="661">
        <v>1</v>
      </c>
      <c r="O141" s="744">
        <v>1</v>
      </c>
      <c r="P141" s="662">
        <v>154.36000000000001</v>
      </c>
      <c r="Q141" s="677">
        <v>1</v>
      </c>
      <c r="R141" s="661">
        <v>1</v>
      </c>
      <c r="S141" s="677">
        <v>1</v>
      </c>
      <c r="T141" s="744">
        <v>1</v>
      </c>
      <c r="U141" s="700">
        <v>1</v>
      </c>
    </row>
    <row r="142" spans="1:21" ht="14.4" customHeight="1" x14ac:dyDescent="0.3">
      <c r="A142" s="660">
        <v>21</v>
      </c>
      <c r="B142" s="661" t="s">
        <v>578</v>
      </c>
      <c r="C142" s="661" t="s">
        <v>3536</v>
      </c>
      <c r="D142" s="742" t="s">
        <v>5396</v>
      </c>
      <c r="E142" s="743" t="s">
        <v>3559</v>
      </c>
      <c r="F142" s="661" t="s">
        <v>3533</v>
      </c>
      <c r="G142" s="661" t="s">
        <v>3768</v>
      </c>
      <c r="H142" s="661" t="s">
        <v>579</v>
      </c>
      <c r="I142" s="661" t="s">
        <v>3769</v>
      </c>
      <c r="J142" s="661" t="s">
        <v>3770</v>
      </c>
      <c r="K142" s="661" t="s">
        <v>3771</v>
      </c>
      <c r="L142" s="662">
        <v>0</v>
      </c>
      <c r="M142" s="662">
        <v>0</v>
      </c>
      <c r="N142" s="661">
        <v>1</v>
      </c>
      <c r="O142" s="744">
        <v>0.5</v>
      </c>
      <c r="P142" s="662">
        <v>0</v>
      </c>
      <c r="Q142" s="677"/>
      <c r="R142" s="661">
        <v>1</v>
      </c>
      <c r="S142" s="677">
        <v>1</v>
      </c>
      <c r="T142" s="744">
        <v>0.5</v>
      </c>
      <c r="U142" s="700">
        <v>1</v>
      </c>
    </row>
    <row r="143" spans="1:21" ht="14.4" customHeight="1" x14ac:dyDescent="0.3">
      <c r="A143" s="660">
        <v>21</v>
      </c>
      <c r="B143" s="661" t="s">
        <v>578</v>
      </c>
      <c r="C143" s="661" t="s">
        <v>3536</v>
      </c>
      <c r="D143" s="742" t="s">
        <v>5396</v>
      </c>
      <c r="E143" s="743" t="s">
        <v>3559</v>
      </c>
      <c r="F143" s="661" t="s">
        <v>3533</v>
      </c>
      <c r="G143" s="661" t="s">
        <v>3638</v>
      </c>
      <c r="H143" s="661" t="s">
        <v>1684</v>
      </c>
      <c r="I143" s="661" t="s">
        <v>1813</v>
      </c>
      <c r="J143" s="661" t="s">
        <v>1814</v>
      </c>
      <c r="K143" s="661" t="s">
        <v>3372</v>
      </c>
      <c r="L143" s="662">
        <v>65.989999999999995</v>
      </c>
      <c r="M143" s="662">
        <v>65.989999999999995</v>
      </c>
      <c r="N143" s="661">
        <v>1</v>
      </c>
      <c r="O143" s="744">
        <v>0.5</v>
      </c>
      <c r="P143" s="662"/>
      <c r="Q143" s="677">
        <v>0</v>
      </c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21</v>
      </c>
      <c r="B144" s="661" t="s">
        <v>578</v>
      </c>
      <c r="C144" s="661" t="s">
        <v>3536</v>
      </c>
      <c r="D144" s="742" t="s">
        <v>5396</v>
      </c>
      <c r="E144" s="743" t="s">
        <v>3559</v>
      </c>
      <c r="F144" s="661" t="s">
        <v>3533</v>
      </c>
      <c r="G144" s="661" t="s">
        <v>3638</v>
      </c>
      <c r="H144" s="661" t="s">
        <v>1684</v>
      </c>
      <c r="I144" s="661" t="s">
        <v>1855</v>
      </c>
      <c r="J144" s="661" t="s">
        <v>1856</v>
      </c>
      <c r="K144" s="661" t="s">
        <v>3440</v>
      </c>
      <c r="L144" s="662">
        <v>132</v>
      </c>
      <c r="M144" s="662">
        <v>132</v>
      </c>
      <c r="N144" s="661">
        <v>1</v>
      </c>
      <c r="O144" s="744">
        <v>1</v>
      </c>
      <c r="P144" s="662"/>
      <c r="Q144" s="677">
        <v>0</v>
      </c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21</v>
      </c>
      <c r="B145" s="661" t="s">
        <v>578</v>
      </c>
      <c r="C145" s="661" t="s">
        <v>3536</v>
      </c>
      <c r="D145" s="742" t="s">
        <v>5396</v>
      </c>
      <c r="E145" s="743" t="s">
        <v>3559</v>
      </c>
      <c r="F145" s="661" t="s">
        <v>3533</v>
      </c>
      <c r="G145" s="661" t="s">
        <v>3598</v>
      </c>
      <c r="H145" s="661" t="s">
        <v>579</v>
      </c>
      <c r="I145" s="661" t="s">
        <v>1200</v>
      </c>
      <c r="J145" s="661" t="s">
        <v>1201</v>
      </c>
      <c r="K145" s="661" t="s">
        <v>1202</v>
      </c>
      <c r="L145" s="662">
        <v>344</v>
      </c>
      <c r="M145" s="662">
        <v>1032</v>
      </c>
      <c r="N145" s="661">
        <v>3</v>
      </c>
      <c r="O145" s="744">
        <v>1</v>
      </c>
      <c r="P145" s="662">
        <v>688</v>
      </c>
      <c r="Q145" s="677">
        <v>0.66666666666666663</v>
      </c>
      <c r="R145" s="661">
        <v>2</v>
      </c>
      <c r="S145" s="677">
        <v>0.66666666666666663</v>
      </c>
      <c r="T145" s="744">
        <v>0.5</v>
      </c>
      <c r="U145" s="700">
        <v>0.5</v>
      </c>
    </row>
    <row r="146" spans="1:21" ht="14.4" customHeight="1" x14ac:dyDescent="0.3">
      <c r="A146" s="660">
        <v>21</v>
      </c>
      <c r="B146" s="661" t="s">
        <v>578</v>
      </c>
      <c r="C146" s="661" t="s">
        <v>3536</v>
      </c>
      <c r="D146" s="742" t="s">
        <v>5396</v>
      </c>
      <c r="E146" s="743" t="s">
        <v>3559</v>
      </c>
      <c r="F146" s="661" t="s">
        <v>3533</v>
      </c>
      <c r="G146" s="661" t="s">
        <v>3598</v>
      </c>
      <c r="H146" s="661" t="s">
        <v>579</v>
      </c>
      <c r="I146" s="661" t="s">
        <v>3617</v>
      </c>
      <c r="J146" s="661" t="s">
        <v>1201</v>
      </c>
      <c r="K146" s="661" t="s">
        <v>1808</v>
      </c>
      <c r="L146" s="662">
        <v>0</v>
      </c>
      <c r="M146" s="662">
        <v>0</v>
      </c>
      <c r="N146" s="661">
        <v>2</v>
      </c>
      <c r="O146" s="744">
        <v>1.5</v>
      </c>
      <c r="P146" s="662">
        <v>0</v>
      </c>
      <c r="Q146" s="677"/>
      <c r="R146" s="661">
        <v>1</v>
      </c>
      <c r="S146" s="677">
        <v>0.5</v>
      </c>
      <c r="T146" s="744">
        <v>1</v>
      </c>
      <c r="U146" s="700">
        <v>0.66666666666666663</v>
      </c>
    </row>
    <row r="147" spans="1:21" ht="14.4" customHeight="1" x14ac:dyDescent="0.3">
      <c r="A147" s="660">
        <v>21</v>
      </c>
      <c r="B147" s="661" t="s">
        <v>578</v>
      </c>
      <c r="C147" s="661" t="s">
        <v>3536</v>
      </c>
      <c r="D147" s="742" t="s">
        <v>5396</v>
      </c>
      <c r="E147" s="743" t="s">
        <v>3559</v>
      </c>
      <c r="F147" s="661" t="s">
        <v>3533</v>
      </c>
      <c r="G147" s="661" t="s">
        <v>3599</v>
      </c>
      <c r="H147" s="661" t="s">
        <v>579</v>
      </c>
      <c r="I147" s="661" t="s">
        <v>2478</v>
      </c>
      <c r="J147" s="661" t="s">
        <v>2479</v>
      </c>
      <c r="K147" s="661" t="s">
        <v>2480</v>
      </c>
      <c r="L147" s="662">
        <v>64.56</v>
      </c>
      <c r="M147" s="662">
        <v>64.56</v>
      </c>
      <c r="N147" s="661">
        <v>1</v>
      </c>
      <c r="O147" s="744">
        <v>1</v>
      </c>
      <c r="P147" s="662">
        <v>64.56</v>
      </c>
      <c r="Q147" s="677">
        <v>1</v>
      </c>
      <c r="R147" s="661">
        <v>1</v>
      </c>
      <c r="S147" s="677">
        <v>1</v>
      </c>
      <c r="T147" s="744">
        <v>1</v>
      </c>
      <c r="U147" s="700">
        <v>1</v>
      </c>
    </row>
    <row r="148" spans="1:21" ht="14.4" customHeight="1" x14ac:dyDescent="0.3">
      <c r="A148" s="660">
        <v>21</v>
      </c>
      <c r="B148" s="661" t="s">
        <v>578</v>
      </c>
      <c r="C148" s="661" t="s">
        <v>3536</v>
      </c>
      <c r="D148" s="742" t="s">
        <v>5396</v>
      </c>
      <c r="E148" s="743" t="s">
        <v>3559</v>
      </c>
      <c r="F148" s="661" t="s">
        <v>3533</v>
      </c>
      <c r="G148" s="661" t="s">
        <v>3715</v>
      </c>
      <c r="H148" s="661" t="s">
        <v>579</v>
      </c>
      <c r="I148" s="661" t="s">
        <v>1185</v>
      </c>
      <c r="J148" s="661" t="s">
        <v>3716</v>
      </c>
      <c r="K148" s="661" t="s">
        <v>3717</v>
      </c>
      <c r="L148" s="662">
        <v>24.68</v>
      </c>
      <c r="M148" s="662">
        <v>24.68</v>
      </c>
      <c r="N148" s="661">
        <v>1</v>
      </c>
      <c r="O148" s="744">
        <v>1</v>
      </c>
      <c r="P148" s="662">
        <v>24.68</v>
      </c>
      <c r="Q148" s="677">
        <v>1</v>
      </c>
      <c r="R148" s="661">
        <v>1</v>
      </c>
      <c r="S148" s="677">
        <v>1</v>
      </c>
      <c r="T148" s="744">
        <v>1</v>
      </c>
      <c r="U148" s="700">
        <v>1</v>
      </c>
    </row>
    <row r="149" spans="1:21" ht="14.4" customHeight="1" x14ac:dyDescent="0.3">
      <c r="A149" s="660">
        <v>21</v>
      </c>
      <c r="B149" s="661" t="s">
        <v>578</v>
      </c>
      <c r="C149" s="661" t="s">
        <v>3536</v>
      </c>
      <c r="D149" s="742" t="s">
        <v>5396</v>
      </c>
      <c r="E149" s="743" t="s">
        <v>3559</v>
      </c>
      <c r="F149" s="661" t="s">
        <v>3533</v>
      </c>
      <c r="G149" s="661" t="s">
        <v>3718</v>
      </c>
      <c r="H149" s="661" t="s">
        <v>579</v>
      </c>
      <c r="I149" s="661" t="s">
        <v>3772</v>
      </c>
      <c r="J149" s="661" t="s">
        <v>3773</v>
      </c>
      <c r="K149" s="661" t="s">
        <v>3774</v>
      </c>
      <c r="L149" s="662">
        <v>0</v>
      </c>
      <c r="M149" s="662">
        <v>0</v>
      </c>
      <c r="N149" s="661">
        <v>1</v>
      </c>
      <c r="O149" s="744">
        <v>1</v>
      </c>
      <c r="P149" s="662"/>
      <c r="Q149" s="677"/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21</v>
      </c>
      <c r="B150" s="661" t="s">
        <v>578</v>
      </c>
      <c r="C150" s="661" t="s">
        <v>3536</v>
      </c>
      <c r="D150" s="742" t="s">
        <v>5396</v>
      </c>
      <c r="E150" s="743" t="s">
        <v>3559</v>
      </c>
      <c r="F150" s="661" t="s">
        <v>3533</v>
      </c>
      <c r="G150" s="661" t="s">
        <v>3718</v>
      </c>
      <c r="H150" s="661" t="s">
        <v>579</v>
      </c>
      <c r="I150" s="661" t="s">
        <v>1449</v>
      </c>
      <c r="J150" s="661" t="s">
        <v>3719</v>
      </c>
      <c r="K150" s="661" t="s">
        <v>3720</v>
      </c>
      <c r="L150" s="662">
        <v>1938.97</v>
      </c>
      <c r="M150" s="662">
        <v>3877.94</v>
      </c>
      <c r="N150" s="661">
        <v>2</v>
      </c>
      <c r="O150" s="744">
        <v>2</v>
      </c>
      <c r="P150" s="662">
        <v>3877.94</v>
      </c>
      <c r="Q150" s="677">
        <v>1</v>
      </c>
      <c r="R150" s="661">
        <v>2</v>
      </c>
      <c r="S150" s="677">
        <v>1</v>
      </c>
      <c r="T150" s="744">
        <v>2</v>
      </c>
      <c r="U150" s="700">
        <v>1</v>
      </c>
    </row>
    <row r="151" spans="1:21" ht="14.4" customHeight="1" x14ac:dyDescent="0.3">
      <c r="A151" s="660">
        <v>21</v>
      </c>
      <c r="B151" s="661" t="s">
        <v>578</v>
      </c>
      <c r="C151" s="661" t="s">
        <v>3536</v>
      </c>
      <c r="D151" s="742" t="s">
        <v>5396</v>
      </c>
      <c r="E151" s="743" t="s">
        <v>3559</v>
      </c>
      <c r="F151" s="661" t="s">
        <v>3533</v>
      </c>
      <c r="G151" s="661" t="s">
        <v>3718</v>
      </c>
      <c r="H151" s="661" t="s">
        <v>579</v>
      </c>
      <c r="I151" s="661" t="s">
        <v>1095</v>
      </c>
      <c r="J151" s="661" t="s">
        <v>3775</v>
      </c>
      <c r="K151" s="661" t="s">
        <v>3776</v>
      </c>
      <c r="L151" s="662">
        <v>484.75</v>
      </c>
      <c r="M151" s="662">
        <v>484.75</v>
      </c>
      <c r="N151" s="661">
        <v>1</v>
      </c>
      <c r="O151" s="744">
        <v>1</v>
      </c>
      <c r="P151" s="662">
        <v>484.75</v>
      </c>
      <c r="Q151" s="677">
        <v>1</v>
      </c>
      <c r="R151" s="661">
        <v>1</v>
      </c>
      <c r="S151" s="677">
        <v>1</v>
      </c>
      <c r="T151" s="744">
        <v>1</v>
      </c>
      <c r="U151" s="700">
        <v>1</v>
      </c>
    </row>
    <row r="152" spans="1:21" ht="14.4" customHeight="1" x14ac:dyDescent="0.3">
      <c r="A152" s="660">
        <v>21</v>
      </c>
      <c r="B152" s="661" t="s">
        <v>578</v>
      </c>
      <c r="C152" s="661" t="s">
        <v>3536</v>
      </c>
      <c r="D152" s="742" t="s">
        <v>5396</v>
      </c>
      <c r="E152" s="743" t="s">
        <v>3559</v>
      </c>
      <c r="F152" s="661" t="s">
        <v>3533</v>
      </c>
      <c r="G152" s="661" t="s">
        <v>3718</v>
      </c>
      <c r="H152" s="661" t="s">
        <v>579</v>
      </c>
      <c r="I152" s="661" t="s">
        <v>1204</v>
      </c>
      <c r="J152" s="661" t="s">
        <v>3723</v>
      </c>
      <c r="K152" s="661" t="s">
        <v>3724</v>
      </c>
      <c r="L152" s="662">
        <v>969.48</v>
      </c>
      <c r="M152" s="662">
        <v>7755.8399999999992</v>
      </c>
      <c r="N152" s="661">
        <v>8</v>
      </c>
      <c r="O152" s="744">
        <v>7</v>
      </c>
      <c r="P152" s="662">
        <v>1938.96</v>
      </c>
      <c r="Q152" s="677">
        <v>0.25000000000000006</v>
      </c>
      <c r="R152" s="661">
        <v>2</v>
      </c>
      <c r="S152" s="677">
        <v>0.25</v>
      </c>
      <c r="T152" s="744">
        <v>2</v>
      </c>
      <c r="U152" s="700">
        <v>0.2857142857142857</v>
      </c>
    </row>
    <row r="153" spans="1:21" ht="14.4" customHeight="1" x14ac:dyDescent="0.3">
      <c r="A153" s="660">
        <v>21</v>
      </c>
      <c r="B153" s="661" t="s">
        <v>578</v>
      </c>
      <c r="C153" s="661" t="s">
        <v>3536</v>
      </c>
      <c r="D153" s="742" t="s">
        <v>5396</v>
      </c>
      <c r="E153" s="743" t="s">
        <v>3559</v>
      </c>
      <c r="F153" s="661" t="s">
        <v>3533</v>
      </c>
      <c r="G153" s="661" t="s">
        <v>3718</v>
      </c>
      <c r="H153" s="661" t="s">
        <v>579</v>
      </c>
      <c r="I153" s="661" t="s">
        <v>3777</v>
      </c>
      <c r="J153" s="661" t="s">
        <v>3778</v>
      </c>
      <c r="K153" s="661" t="s">
        <v>3779</v>
      </c>
      <c r="L153" s="662">
        <v>0</v>
      </c>
      <c r="M153" s="662">
        <v>0</v>
      </c>
      <c r="N153" s="661">
        <v>1</v>
      </c>
      <c r="O153" s="744">
        <v>1</v>
      </c>
      <c r="P153" s="662">
        <v>0</v>
      </c>
      <c r="Q153" s="677"/>
      <c r="R153" s="661">
        <v>1</v>
      </c>
      <c r="S153" s="677">
        <v>1</v>
      </c>
      <c r="T153" s="744">
        <v>1</v>
      </c>
      <c r="U153" s="700">
        <v>1</v>
      </c>
    </row>
    <row r="154" spans="1:21" ht="14.4" customHeight="1" x14ac:dyDescent="0.3">
      <c r="A154" s="660">
        <v>21</v>
      </c>
      <c r="B154" s="661" t="s">
        <v>578</v>
      </c>
      <c r="C154" s="661" t="s">
        <v>3536</v>
      </c>
      <c r="D154" s="742" t="s">
        <v>5396</v>
      </c>
      <c r="E154" s="743" t="s">
        <v>3559</v>
      </c>
      <c r="F154" s="661" t="s">
        <v>3533</v>
      </c>
      <c r="G154" s="661" t="s">
        <v>3718</v>
      </c>
      <c r="H154" s="661" t="s">
        <v>579</v>
      </c>
      <c r="I154" s="661" t="s">
        <v>3780</v>
      </c>
      <c r="J154" s="661" t="s">
        <v>3781</v>
      </c>
      <c r="K154" s="661" t="s">
        <v>3782</v>
      </c>
      <c r="L154" s="662">
        <v>0</v>
      </c>
      <c r="M154" s="662">
        <v>0</v>
      </c>
      <c r="N154" s="661">
        <v>1</v>
      </c>
      <c r="O154" s="744">
        <v>1</v>
      </c>
      <c r="P154" s="662">
        <v>0</v>
      </c>
      <c r="Q154" s="677"/>
      <c r="R154" s="661">
        <v>1</v>
      </c>
      <c r="S154" s="677">
        <v>1</v>
      </c>
      <c r="T154" s="744">
        <v>1</v>
      </c>
      <c r="U154" s="700">
        <v>1</v>
      </c>
    </row>
    <row r="155" spans="1:21" ht="14.4" customHeight="1" x14ac:dyDescent="0.3">
      <c r="A155" s="660">
        <v>21</v>
      </c>
      <c r="B155" s="661" t="s">
        <v>578</v>
      </c>
      <c r="C155" s="661" t="s">
        <v>3536</v>
      </c>
      <c r="D155" s="742" t="s">
        <v>5396</v>
      </c>
      <c r="E155" s="743" t="s">
        <v>3559</v>
      </c>
      <c r="F155" s="661" t="s">
        <v>3533</v>
      </c>
      <c r="G155" s="661" t="s">
        <v>3582</v>
      </c>
      <c r="H155" s="661" t="s">
        <v>579</v>
      </c>
      <c r="I155" s="661" t="s">
        <v>3644</v>
      </c>
      <c r="J155" s="661" t="s">
        <v>3645</v>
      </c>
      <c r="K155" s="661" t="s">
        <v>3646</v>
      </c>
      <c r="L155" s="662">
        <v>0</v>
      </c>
      <c r="M155" s="662">
        <v>0</v>
      </c>
      <c r="N155" s="661">
        <v>2</v>
      </c>
      <c r="O155" s="744">
        <v>1.5</v>
      </c>
      <c r="P155" s="662">
        <v>0</v>
      </c>
      <c r="Q155" s="677"/>
      <c r="R155" s="661">
        <v>1</v>
      </c>
      <c r="S155" s="677">
        <v>0.5</v>
      </c>
      <c r="T155" s="744">
        <v>0.5</v>
      </c>
      <c r="U155" s="700">
        <v>0.33333333333333331</v>
      </c>
    </row>
    <row r="156" spans="1:21" ht="14.4" customHeight="1" x14ac:dyDescent="0.3">
      <c r="A156" s="660">
        <v>21</v>
      </c>
      <c r="B156" s="661" t="s">
        <v>578</v>
      </c>
      <c r="C156" s="661" t="s">
        <v>3536</v>
      </c>
      <c r="D156" s="742" t="s">
        <v>5396</v>
      </c>
      <c r="E156" s="743" t="s">
        <v>3559</v>
      </c>
      <c r="F156" s="661" t="s">
        <v>3533</v>
      </c>
      <c r="G156" s="661" t="s">
        <v>3603</v>
      </c>
      <c r="H156" s="661" t="s">
        <v>579</v>
      </c>
      <c r="I156" s="661" t="s">
        <v>869</v>
      </c>
      <c r="J156" s="661" t="s">
        <v>870</v>
      </c>
      <c r="K156" s="661" t="s">
        <v>3604</v>
      </c>
      <c r="L156" s="662">
        <v>156.77000000000001</v>
      </c>
      <c r="M156" s="662">
        <v>156.77000000000001</v>
      </c>
      <c r="N156" s="661">
        <v>1</v>
      </c>
      <c r="O156" s="744">
        <v>1</v>
      </c>
      <c r="P156" s="662"/>
      <c r="Q156" s="677">
        <v>0</v>
      </c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21</v>
      </c>
      <c r="B157" s="661" t="s">
        <v>578</v>
      </c>
      <c r="C157" s="661" t="s">
        <v>3536</v>
      </c>
      <c r="D157" s="742" t="s">
        <v>5396</v>
      </c>
      <c r="E157" s="743" t="s">
        <v>3559</v>
      </c>
      <c r="F157" s="661" t="s">
        <v>3533</v>
      </c>
      <c r="G157" s="661" t="s">
        <v>3783</v>
      </c>
      <c r="H157" s="661" t="s">
        <v>579</v>
      </c>
      <c r="I157" s="661" t="s">
        <v>665</v>
      </c>
      <c r="J157" s="661" t="s">
        <v>666</v>
      </c>
      <c r="K157" s="661" t="s">
        <v>2188</v>
      </c>
      <c r="L157" s="662">
        <v>0</v>
      </c>
      <c r="M157" s="662">
        <v>0</v>
      </c>
      <c r="N157" s="661">
        <v>1</v>
      </c>
      <c r="O157" s="744">
        <v>1</v>
      </c>
      <c r="P157" s="662"/>
      <c r="Q157" s="677"/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21</v>
      </c>
      <c r="B158" s="661" t="s">
        <v>578</v>
      </c>
      <c r="C158" s="661" t="s">
        <v>3536</v>
      </c>
      <c r="D158" s="742" t="s">
        <v>5396</v>
      </c>
      <c r="E158" s="743" t="s">
        <v>3559</v>
      </c>
      <c r="F158" s="661" t="s">
        <v>3533</v>
      </c>
      <c r="G158" s="661" t="s">
        <v>3784</v>
      </c>
      <c r="H158" s="661" t="s">
        <v>579</v>
      </c>
      <c r="I158" s="661" t="s">
        <v>3785</v>
      </c>
      <c r="J158" s="661" t="s">
        <v>3786</v>
      </c>
      <c r="K158" s="661" t="s">
        <v>1599</v>
      </c>
      <c r="L158" s="662">
        <v>9810.82</v>
      </c>
      <c r="M158" s="662">
        <v>9810.82</v>
      </c>
      <c r="N158" s="661">
        <v>1</v>
      </c>
      <c r="O158" s="744">
        <v>1</v>
      </c>
      <c r="P158" s="662"/>
      <c r="Q158" s="677">
        <v>0</v>
      </c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21</v>
      </c>
      <c r="B159" s="661" t="s">
        <v>578</v>
      </c>
      <c r="C159" s="661" t="s">
        <v>3536</v>
      </c>
      <c r="D159" s="742" t="s">
        <v>5396</v>
      </c>
      <c r="E159" s="743" t="s">
        <v>3559</v>
      </c>
      <c r="F159" s="661" t="s">
        <v>3533</v>
      </c>
      <c r="G159" s="661" t="s">
        <v>3728</v>
      </c>
      <c r="H159" s="661" t="s">
        <v>579</v>
      </c>
      <c r="I159" s="661" t="s">
        <v>3729</v>
      </c>
      <c r="J159" s="661" t="s">
        <v>3730</v>
      </c>
      <c r="K159" s="661" t="s">
        <v>3731</v>
      </c>
      <c r="L159" s="662">
        <v>0</v>
      </c>
      <c r="M159" s="662">
        <v>0</v>
      </c>
      <c r="N159" s="661">
        <v>2</v>
      </c>
      <c r="O159" s="744">
        <v>2</v>
      </c>
      <c r="P159" s="662"/>
      <c r="Q159" s="677"/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21</v>
      </c>
      <c r="B160" s="661" t="s">
        <v>578</v>
      </c>
      <c r="C160" s="661" t="s">
        <v>3536</v>
      </c>
      <c r="D160" s="742" t="s">
        <v>5396</v>
      </c>
      <c r="E160" s="743" t="s">
        <v>3559</v>
      </c>
      <c r="F160" s="661" t="s">
        <v>3533</v>
      </c>
      <c r="G160" s="661" t="s">
        <v>3618</v>
      </c>
      <c r="H160" s="661" t="s">
        <v>579</v>
      </c>
      <c r="I160" s="661" t="s">
        <v>925</v>
      </c>
      <c r="J160" s="661" t="s">
        <v>3619</v>
      </c>
      <c r="K160" s="661" t="s">
        <v>3620</v>
      </c>
      <c r="L160" s="662">
        <v>53.57</v>
      </c>
      <c r="M160" s="662">
        <v>53.57</v>
      </c>
      <c r="N160" s="661">
        <v>1</v>
      </c>
      <c r="O160" s="744">
        <v>1</v>
      </c>
      <c r="P160" s="662"/>
      <c r="Q160" s="677">
        <v>0</v>
      </c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21</v>
      </c>
      <c r="B161" s="661" t="s">
        <v>578</v>
      </c>
      <c r="C161" s="661" t="s">
        <v>3536</v>
      </c>
      <c r="D161" s="742" t="s">
        <v>5396</v>
      </c>
      <c r="E161" s="743" t="s">
        <v>3559</v>
      </c>
      <c r="F161" s="661" t="s">
        <v>3533</v>
      </c>
      <c r="G161" s="661" t="s">
        <v>3787</v>
      </c>
      <c r="H161" s="661" t="s">
        <v>579</v>
      </c>
      <c r="I161" s="661" t="s">
        <v>1587</v>
      </c>
      <c r="J161" s="661" t="s">
        <v>1588</v>
      </c>
      <c r="K161" s="661" t="s">
        <v>1589</v>
      </c>
      <c r="L161" s="662">
        <v>389.92</v>
      </c>
      <c r="M161" s="662">
        <v>779.84</v>
      </c>
      <c r="N161" s="661">
        <v>2</v>
      </c>
      <c r="O161" s="744">
        <v>1</v>
      </c>
      <c r="P161" s="662">
        <v>779.84</v>
      </c>
      <c r="Q161" s="677">
        <v>1</v>
      </c>
      <c r="R161" s="661">
        <v>2</v>
      </c>
      <c r="S161" s="677">
        <v>1</v>
      </c>
      <c r="T161" s="744">
        <v>1</v>
      </c>
      <c r="U161" s="700">
        <v>1</v>
      </c>
    </row>
    <row r="162" spans="1:21" ht="14.4" customHeight="1" x14ac:dyDescent="0.3">
      <c r="A162" s="660">
        <v>21</v>
      </c>
      <c r="B162" s="661" t="s">
        <v>578</v>
      </c>
      <c r="C162" s="661" t="s">
        <v>3536</v>
      </c>
      <c r="D162" s="742" t="s">
        <v>5396</v>
      </c>
      <c r="E162" s="743" t="s">
        <v>3559</v>
      </c>
      <c r="F162" s="661" t="s">
        <v>3533</v>
      </c>
      <c r="G162" s="661" t="s">
        <v>3787</v>
      </c>
      <c r="H162" s="661" t="s">
        <v>579</v>
      </c>
      <c r="I162" s="661" t="s">
        <v>3788</v>
      </c>
      <c r="J162" s="661" t="s">
        <v>3789</v>
      </c>
      <c r="K162" s="661" t="s">
        <v>998</v>
      </c>
      <c r="L162" s="662">
        <v>383.18</v>
      </c>
      <c r="M162" s="662">
        <v>383.18</v>
      </c>
      <c r="N162" s="661">
        <v>1</v>
      </c>
      <c r="O162" s="744">
        <v>1</v>
      </c>
      <c r="P162" s="662">
        <v>383.18</v>
      </c>
      <c r="Q162" s="677">
        <v>1</v>
      </c>
      <c r="R162" s="661">
        <v>1</v>
      </c>
      <c r="S162" s="677">
        <v>1</v>
      </c>
      <c r="T162" s="744">
        <v>1</v>
      </c>
      <c r="U162" s="700">
        <v>1</v>
      </c>
    </row>
    <row r="163" spans="1:21" ht="14.4" customHeight="1" x14ac:dyDescent="0.3">
      <c r="A163" s="660">
        <v>21</v>
      </c>
      <c r="B163" s="661" t="s">
        <v>578</v>
      </c>
      <c r="C163" s="661" t="s">
        <v>3536</v>
      </c>
      <c r="D163" s="742" t="s">
        <v>5396</v>
      </c>
      <c r="E163" s="743" t="s">
        <v>3559</v>
      </c>
      <c r="F163" s="661" t="s">
        <v>3533</v>
      </c>
      <c r="G163" s="661" t="s">
        <v>3787</v>
      </c>
      <c r="H163" s="661" t="s">
        <v>579</v>
      </c>
      <c r="I163" s="661" t="s">
        <v>3790</v>
      </c>
      <c r="J163" s="661" t="s">
        <v>3789</v>
      </c>
      <c r="K163" s="661" t="s">
        <v>3791</v>
      </c>
      <c r="L163" s="662">
        <v>0</v>
      </c>
      <c r="M163" s="662">
        <v>0</v>
      </c>
      <c r="N163" s="661">
        <v>1</v>
      </c>
      <c r="O163" s="744">
        <v>1</v>
      </c>
      <c r="P163" s="662">
        <v>0</v>
      </c>
      <c r="Q163" s="677"/>
      <c r="R163" s="661">
        <v>1</v>
      </c>
      <c r="S163" s="677">
        <v>1</v>
      </c>
      <c r="T163" s="744">
        <v>1</v>
      </c>
      <c r="U163" s="700">
        <v>1</v>
      </c>
    </row>
    <row r="164" spans="1:21" ht="14.4" customHeight="1" x14ac:dyDescent="0.3">
      <c r="A164" s="660">
        <v>21</v>
      </c>
      <c r="B164" s="661" t="s">
        <v>578</v>
      </c>
      <c r="C164" s="661" t="s">
        <v>3536</v>
      </c>
      <c r="D164" s="742" t="s">
        <v>5396</v>
      </c>
      <c r="E164" s="743" t="s">
        <v>3559</v>
      </c>
      <c r="F164" s="661" t="s">
        <v>3533</v>
      </c>
      <c r="G164" s="661" t="s">
        <v>3675</v>
      </c>
      <c r="H164" s="661" t="s">
        <v>1684</v>
      </c>
      <c r="I164" s="661" t="s">
        <v>3740</v>
      </c>
      <c r="J164" s="661" t="s">
        <v>1714</v>
      </c>
      <c r="K164" s="661" t="s">
        <v>3741</v>
      </c>
      <c r="L164" s="662">
        <v>543.39</v>
      </c>
      <c r="M164" s="662">
        <v>1630.17</v>
      </c>
      <c r="N164" s="661">
        <v>3</v>
      </c>
      <c r="O164" s="744">
        <v>2</v>
      </c>
      <c r="P164" s="662">
        <v>1086.78</v>
      </c>
      <c r="Q164" s="677">
        <v>0.66666666666666663</v>
      </c>
      <c r="R164" s="661">
        <v>2</v>
      </c>
      <c r="S164" s="677">
        <v>0.66666666666666663</v>
      </c>
      <c r="T164" s="744">
        <v>1</v>
      </c>
      <c r="U164" s="700">
        <v>0.5</v>
      </c>
    </row>
    <row r="165" spans="1:21" ht="14.4" customHeight="1" x14ac:dyDescent="0.3">
      <c r="A165" s="660">
        <v>21</v>
      </c>
      <c r="B165" s="661" t="s">
        <v>578</v>
      </c>
      <c r="C165" s="661" t="s">
        <v>3536</v>
      </c>
      <c r="D165" s="742" t="s">
        <v>5396</v>
      </c>
      <c r="E165" s="743" t="s">
        <v>3559</v>
      </c>
      <c r="F165" s="661" t="s">
        <v>3533</v>
      </c>
      <c r="G165" s="661" t="s">
        <v>3675</v>
      </c>
      <c r="H165" s="661" t="s">
        <v>1684</v>
      </c>
      <c r="I165" s="661" t="s">
        <v>3792</v>
      </c>
      <c r="J165" s="661" t="s">
        <v>1714</v>
      </c>
      <c r="K165" s="661" t="s">
        <v>623</v>
      </c>
      <c r="L165" s="662">
        <v>815.1</v>
      </c>
      <c r="M165" s="662">
        <v>3260.4</v>
      </c>
      <c r="N165" s="661">
        <v>4</v>
      </c>
      <c r="O165" s="744">
        <v>2</v>
      </c>
      <c r="P165" s="662">
        <v>1630.2</v>
      </c>
      <c r="Q165" s="677">
        <v>0.5</v>
      </c>
      <c r="R165" s="661">
        <v>2</v>
      </c>
      <c r="S165" s="677">
        <v>0.5</v>
      </c>
      <c r="T165" s="744">
        <v>0.5</v>
      </c>
      <c r="U165" s="700">
        <v>0.25</v>
      </c>
    </row>
    <row r="166" spans="1:21" ht="14.4" customHeight="1" x14ac:dyDescent="0.3">
      <c r="A166" s="660">
        <v>21</v>
      </c>
      <c r="B166" s="661" t="s">
        <v>578</v>
      </c>
      <c r="C166" s="661" t="s">
        <v>3536</v>
      </c>
      <c r="D166" s="742" t="s">
        <v>5396</v>
      </c>
      <c r="E166" s="743" t="s">
        <v>3559</v>
      </c>
      <c r="F166" s="661" t="s">
        <v>3533</v>
      </c>
      <c r="G166" s="661" t="s">
        <v>3675</v>
      </c>
      <c r="H166" s="661" t="s">
        <v>1684</v>
      </c>
      <c r="I166" s="661" t="s">
        <v>3793</v>
      </c>
      <c r="J166" s="661" t="s">
        <v>1714</v>
      </c>
      <c r="K166" s="661" t="s">
        <v>3363</v>
      </c>
      <c r="L166" s="662">
        <v>1154.68</v>
      </c>
      <c r="M166" s="662">
        <v>1154.68</v>
      </c>
      <c r="N166" s="661">
        <v>1</v>
      </c>
      <c r="O166" s="744">
        <v>1</v>
      </c>
      <c r="P166" s="662">
        <v>1154.68</v>
      </c>
      <c r="Q166" s="677">
        <v>1</v>
      </c>
      <c r="R166" s="661">
        <v>1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21</v>
      </c>
      <c r="B167" s="661" t="s">
        <v>578</v>
      </c>
      <c r="C167" s="661" t="s">
        <v>3536</v>
      </c>
      <c r="D167" s="742" t="s">
        <v>5396</v>
      </c>
      <c r="E167" s="743" t="s">
        <v>3559</v>
      </c>
      <c r="F167" s="661" t="s">
        <v>3533</v>
      </c>
      <c r="G167" s="661" t="s">
        <v>3675</v>
      </c>
      <c r="H167" s="661" t="s">
        <v>1684</v>
      </c>
      <c r="I167" s="661" t="s">
        <v>1763</v>
      </c>
      <c r="J167" s="661" t="s">
        <v>622</v>
      </c>
      <c r="K167" s="661" t="s">
        <v>623</v>
      </c>
      <c r="L167" s="662">
        <v>1385.62</v>
      </c>
      <c r="M167" s="662">
        <v>1385.62</v>
      </c>
      <c r="N167" s="661">
        <v>1</v>
      </c>
      <c r="O167" s="744">
        <v>1</v>
      </c>
      <c r="P167" s="662"/>
      <c r="Q167" s="677">
        <v>0</v>
      </c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21</v>
      </c>
      <c r="B168" s="661" t="s">
        <v>578</v>
      </c>
      <c r="C168" s="661" t="s">
        <v>3536</v>
      </c>
      <c r="D168" s="742" t="s">
        <v>5396</v>
      </c>
      <c r="E168" s="743" t="s">
        <v>3559</v>
      </c>
      <c r="F168" s="661" t="s">
        <v>3533</v>
      </c>
      <c r="G168" s="661" t="s">
        <v>3605</v>
      </c>
      <c r="H168" s="661" t="s">
        <v>579</v>
      </c>
      <c r="I168" s="661" t="s">
        <v>3606</v>
      </c>
      <c r="J168" s="661" t="s">
        <v>3607</v>
      </c>
      <c r="K168" s="661" t="s">
        <v>2164</v>
      </c>
      <c r="L168" s="662">
        <v>93.71</v>
      </c>
      <c r="M168" s="662">
        <v>281.13</v>
      </c>
      <c r="N168" s="661">
        <v>3</v>
      </c>
      <c r="O168" s="744">
        <v>2.5</v>
      </c>
      <c r="P168" s="662">
        <v>93.71</v>
      </c>
      <c r="Q168" s="677">
        <v>0.33333333333333331</v>
      </c>
      <c r="R168" s="661">
        <v>1</v>
      </c>
      <c r="S168" s="677">
        <v>0.33333333333333331</v>
      </c>
      <c r="T168" s="744">
        <v>1</v>
      </c>
      <c r="U168" s="700">
        <v>0.4</v>
      </c>
    </row>
    <row r="169" spans="1:21" ht="14.4" customHeight="1" x14ac:dyDescent="0.3">
      <c r="A169" s="660">
        <v>21</v>
      </c>
      <c r="B169" s="661" t="s">
        <v>578</v>
      </c>
      <c r="C169" s="661" t="s">
        <v>3536</v>
      </c>
      <c r="D169" s="742" t="s">
        <v>5396</v>
      </c>
      <c r="E169" s="743" t="s">
        <v>3559</v>
      </c>
      <c r="F169" s="661" t="s">
        <v>3533</v>
      </c>
      <c r="G169" s="661" t="s">
        <v>3605</v>
      </c>
      <c r="H169" s="661" t="s">
        <v>579</v>
      </c>
      <c r="I169" s="661" t="s">
        <v>3606</v>
      </c>
      <c r="J169" s="661" t="s">
        <v>3607</v>
      </c>
      <c r="K169" s="661" t="s">
        <v>2164</v>
      </c>
      <c r="L169" s="662">
        <v>57.64</v>
      </c>
      <c r="M169" s="662">
        <v>230.56</v>
      </c>
      <c r="N169" s="661">
        <v>4</v>
      </c>
      <c r="O169" s="744">
        <v>3</v>
      </c>
      <c r="P169" s="662">
        <v>172.92000000000002</v>
      </c>
      <c r="Q169" s="677">
        <v>0.75000000000000011</v>
      </c>
      <c r="R169" s="661">
        <v>3</v>
      </c>
      <c r="S169" s="677">
        <v>0.75</v>
      </c>
      <c r="T169" s="744">
        <v>2</v>
      </c>
      <c r="U169" s="700">
        <v>0.66666666666666663</v>
      </c>
    </row>
    <row r="170" spans="1:21" ht="14.4" customHeight="1" x14ac:dyDescent="0.3">
      <c r="A170" s="660">
        <v>21</v>
      </c>
      <c r="B170" s="661" t="s">
        <v>578</v>
      </c>
      <c r="C170" s="661" t="s">
        <v>3536</v>
      </c>
      <c r="D170" s="742" t="s">
        <v>5396</v>
      </c>
      <c r="E170" s="743" t="s">
        <v>3559</v>
      </c>
      <c r="F170" s="661" t="s">
        <v>3533</v>
      </c>
      <c r="G170" s="661" t="s">
        <v>3605</v>
      </c>
      <c r="H170" s="661" t="s">
        <v>579</v>
      </c>
      <c r="I170" s="661" t="s">
        <v>3794</v>
      </c>
      <c r="J170" s="661" t="s">
        <v>781</v>
      </c>
      <c r="K170" s="661" t="s">
        <v>3795</v>
      </c>
      <c r="L170" s="662">
        <v>46.85</v>
      </c>
      <c r="M170" s="662">
        <v>93.7</v>
      </c>
      <c r="N170" s="661">
        <v>2</v>
      </c>
      <c r="O170" s="744">
        <v>1</v>
      </c>
      <c r="P170" s="662"/>
      <c r="Q170" s="677">
        <v>0</v>
      </c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21</v>
      </c>
      <c r="B171" s="661" t="s">
        <v>578</v>
      </c>
      <c r="C171" s="661" t="s">
        <v>3536</v>
      </c>
      <c r="D171" s="742" t="s">
        <v>5396</v>
      </c>
      <c r="E171" s="743" t="s">
        <v>3559</v>
      </c>
      <c r="F171" s="661" t="s">
        <v>3533</v>
      </c>
      <c r="G171" s="661" t="s">
        <v>3589</v>
      </c>
      <c r="H171" s="661" t="s">
        <v>1684</v>
      </c>
      <c r="I171" s="661" t="s">
        <v>1867</v>
      </c>
      <c r="J171" s="661" t="s">
        <v>1868</v>
      </c>
      <c r="K171" s="661" t="s">
        <v>3353</v>
      </c>
      <c r="L171" s="662">
        <v>1300.49</v>
      </c>
      <c r="M171" s="662">
        <v>1300.49</v>
      </c>
      <c r="N171" s="661">
        <v>1</v>
      </c>
      <c r="O171" s="744">
        <v>1</v>
      </c>
      <c r="P171" s="662"/>
      <c r="Q171" s="677">
        <v>0</v>
      </c>
      <c r="R171" s="661"/>
      <c r="S171" s="677">
        <v>0</v>
      </c>
      <c r="T171" s="744"/>
      <c r="U171" s="700">
        <v>0</v>
      </c>
    </row>
    <row r="172" spans="1:21" ht="14.4" customHeight="1" x14ac:dyDescent="0.3">
      <c r="A172" s="660">
        <v>21</v>
      </c>
      <c r="B172" s="661" t="s">
        <v>578</v>
      </c>
      <c r="C172" s="661" t="s">
        <v>3536</v>
      </c>
      <c r="D172" s="742" t="s">
        <v>5396</v>
      </c>
      <c r="E172" s="743" t="s">
        <v>3559</v>
      </c>
      <c r="F172" s="661" t="s">
        <v>3533</v>
      </c>
      <c r="G172" s="661" t="s">
        <v>3589</v>
      </c>
      <c r="H172" s="661" t="s">
        <v>1684</v>
      </c>
      <c r="I172" s="661" t="s">
        <v>3796</v>
      </c>
      <c r="J172" s="661" t="s">
        <v>3797</v>
      </c>
      <c r="K172" s="661" t="s">
        <v>3798</v>
      </c>
      <c r="L172" s="662">
        <v>1300.49</v>
      </c>
      <c r="M172" s="662">
        <v>1300.49</v>
      </c>
      <c r="N172" s="661">
        <v>1</v>
      </c>
      <c r="O172" s="744">
        <v>0.5</v>
      </c>
      <c r="P172" s="662"/>
      <c r="Q172" s="677">
        <v>0</v>
      </c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21</v>
      </c>
      <c r="B173" s="661" t="s">
        <v>578</v>
      </c>
      <c r="C173" s="661" t="s">
        <v>3536</v>
      </c>
      <c r="D173" s="742" t="s">
        <v>5396</v>
      </c>
      <c r="E173" s="743" t="s">
        <v>3559</v>
      </c>
      <c r="F173" s="661" t="s">
        <v>3533</v>
      </c>
      <c r="G173" s="661" t="s">
        <v>3746</v>
      </c>
      <c r="H173" s="661" t="s">
        <v>579</v>
      </c>
      <c r="I173" s="661" t="s">
        <v>3799</v>
      </c>
      <c r="J173" s="661" t="s">
        <v>1255</v>
      </c>
      <c r="K173" s="661" t="s">
        <v>3800</v>
      </c>
      <c r="L173" s="662">
        <v>0</v>
      </c>
      <c r="M173" s="662">
        <v>0</v>
      </c>
      <c r="N173" s="661">
        <v>1</v>
      </c>
      <c r="O173" s="744">
        <v>1</v>
      </c>
      <c r="P173" s="662">
        <v>0</v>
      </c>
      <c r="Q173" s="677"/>
      <c r="R173" s="661">
        <v>1</v>
      </c>
      <c r="S173" s="677">
        <v>1</v>
      </c>
      <c r="T173" s="744">
        <v>1</v>
      </c>
      <c r="U173" s="700">
        <v>1</v>
      </c>
    </row>
    <row r="174" spans="1:21" ht="14.4" customHeight="1" x14ac:dyDescent="0.3">
      <c r="A174" s="660">
        <v>21</v>
      </c>
      <c r="B174" s="661" t="s">
        <v>578</v>
      </c>
      <c r="C174" s="661" t="s">
        <v>3536</v>
      </c>
      <c r="D174" s="742" t="s">
        <v>5396</v>
      </c>
      <c r="E174" s="743" t="s">
        <v>3559</v>
      </c>
      <c r="F174" s="661" t="s">
        <v>3533</v>
      </c>
      <c r="G174" s="661" t="s">
        <v>3684</v>
      </c>
      <c r="H174" s="661" t="s">
        <v>579</v>
      </c>
      <c r="I174" s="661" t="s">
        <v>1559</v>
      </c>
      <c r="J174" s="661" t="s">
        <v>1560</v>
      </c>
      <c r="K174" s="661" t="s">
        <v>1561</v>
      </c>
      <c r="L174" s="662">
        <v>108.44</v>
      </c>
      <c r="M174" s="662">
        <v>108.44</v>
      </c>
      <c r="N174" s="661">
        <v>1</v>
      </c>
      <c r="O174" s="744">
        <v>0.5</v>
      </c>
      <c r="P174" s="662">
        <v>108.44</v>
      </c>
      <c r="Q174" s="677">
        <v>1</v>
      </c>
      <c r="R174" s="661">
        <v>1</v>
      </c>
      <c r="S174" s="677">
        <v>1</v>
      </c>
      <c r="T174" s="744">
        <v>0.5</v>
      </c>
      <c r="U174" s="700">
        <v>1</v>
      </c>
    </row>
    <row r="175" spans="1:21" ht="14.4" customHeight="1" x14ac:dyDescent="0.3">
      <c r="A175" s="660">
        <v>21</v>
      </c>
      <c r="B175" s="661" t="s">
        <v>578</v>
      </c>
      <c r="C175" s="661" t="s">
        <v>3536</v>
      </c>
      <c r="D175" s="742" t="s">
        <v>5396</v>
      </c>
      <c r="E175" s="743" t="s">
        <v>3559</v>
      </c>
      <c r="F175" s="661" t="s">
        <v>3533</v>
      </c>
      <c r="G175" s="661" t="s">
        <v>3684</v>
      </c>
      <c r="H175" s="661" t="s">
        <v>579</v>
      </c>
      <c r="I175" s="661" t="s">
        <v>3801</v>
      </c>
      <c r="J175" s="661" t="s">
        <v>3802</v>
      </c>
      <c r="K175" s="661" t="s">
        <v>820</v>
      </c>
      <c r="L175" s="662">
        <v>43.37</v>
      </c>
      <c r="M175" s="662">
        <v>43.37</v>
      </c>
      <c r="N175" s="661">
        <v>1</v>
      </c>
      <c r="O175" s="744">
        <v>0.5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21</v>
      </c>
      <c r="B176" s="661" t="s">
        <v>578</v>
      </c>
      <c r="C176" s="661" t="s">
        <v>3536</v>
      </c>
      <c r="D176" s="742" t="s">
        <v>5396</v>
      </c>
      <c r="E176" s="743" t="s">
        <v>3559</v>
      </c>
      <c r="F176" s="661" t="s">
        <v>3533</v>
      </c>
      <c r="G176" s="661" t="s">
        <v>3708</v>
      </c>
      <c r="H176" s="661" t="s">
        <v>579</v>
      </c>
      <c r="I176" s="661" t="s">
        <v>1167</v>
      </c>
      <c r="J176" s="661" t="s">
        <v>3709</v>
      </c>
      <c r="K176" s="661" t="s">
        <v>3710</v>
      </c>
      <c r="L176" s="662">
        <v>99.11</v>
      </c>
      <c r="M176" s="662">
        <v>297.33</v>
      </c>
      <c r="N176" s="661">
        <v>3</v>
      </c>
      <c r="O176" s="744">
        <v>1.5</v>
      </c>
      <c r="P176" s="662">
        <v>297.33</v>
      </c>
      <c r="Q176" s="677">
        <v>1</v>
      </c>
      <c r="R176" s="661">
        <v>3</v>
      </c>
      <c r="S176" s="677">
        <v>1</v>
      </c>
      <c r="T176" s="744">
        <v>1.5</v>
      </c>
      <c r="U176" s="700">
        <v>1</v>
      </c>
    </row>
    <row r="177" spans="1:21" ht="14.4" customHeight="1" x14ac:dyDescent="0.3">
      <c r="A177" s="660">
        <v>21</v>
      </c>
      <c r="B177" s="661" t="s">
        <v>578</v>
      </c>
      <c r="C177" s="661" t="s">
        <v>3536</v>
      </c>
      <c r="D177" s="742" t="s">
        <v>5396</v>
      </c>
      <c r="E177" s="743" t="s">
        <v>3559</v>
      </c>
      <c r="F177" s="661" t="s">
        <v>3533</v>
      </c>
      <c r="G177" s="661" t="s">
        <v>3685</v>
      </c>
      <c r="H177" s="661" t="s">
        <v>1684</v>
      </c>
      <c r="I177" s="661" t="s">
        <v>2873</v>
      </c>
      <c r="J177" s="661" t="s">
        <v>1818</v>
      </c>
      <c r="K177" s="661" t="s">
        <v>3502</v>
      </c>
      <c r="L177" s="662">
        <v>1286.2</v>
      </c>
      <c r="M177" s="662">
        <v>1286.2</v>
      </c>
      <c r="N177" s="661">
        <v>1</v>
      </c>
      <c r="O177" s="744">
        <v>0.5</v>
      </c>
      <c r="P177" s="662">
        <v>1286.2</v>
      </c>
      <c r="Q177" s="677">
        <v>1</v>
      </c>
      <c r="R177" s="661">
        <v>1</v>
      </c>
      <c r="S177" s="677">
        <v>1</v>
      </c>
      <c r="T177" s="744">
        <v>0.5</v>
      </c>
      <c r="U177" s="700">
        <v>1</v>
      </c>
    </row>
    <row r="178" spans="1:21" ht="14.4" customHeight="1" x14ac:dyDescent="0.3">
      <c r="A178" s="660">
        <v>21</v>
      </c>
      <c r="B178" s="661" t="s">
        <v>578</v>
      </c>
      <c r="C178" s="661" t="s">
        <v>3536</v>
      </c>
      <c r="D178" s="742" t="s">
        <v>5396</v>
      </c>
      <c r="E178" s="743" t="s">
        <v>3559</v>
      </c>
      <c r="F178" s="661" t="s">
        <v>3533</v>
      </c>
      <c r="G178" s="661" t="s">
        <v>3803</v>
      </c>
      <c r="H178" s="661" t="s">
        <v>1684</v>
      </c>
      <c r="I178" s="661" t="s">
        <v>1863</v>
      </c>
      <c r="J178" s="661" t="s">
        <v>3442</v>
      </c>
      <c r="K178" s="661" t="s">
        <v>3443</v>
      </c>
      <c r="L178" s="662">
        <v>123.2</v>
      </c>
      <c r="M178" s="662">
        <v>123.2</v>
      </c>
      <c r="N178" s="661">
        <v>1</v>
      </c>
      <c r="O178" s="744">
        <v>1</v>
      </c>
      <c r="P178" s="662">
        <v>123.2</v>
      </c>
      <c r="Q178" s="677">
        <v>1</v>
      </c>
      <c r="R178" s="661">
        <v>1</v>
      </c>
      <c r="S178" s="677">
        <v>1</v>
      </c>
      <c r="T178" s="744">
        <v>1</v>
      </c>
      <c r="U178" s="700">
        <v>1</v>
      </c>
    </row>
    <row r="179" spans="1:21" ht="14.4" customHeight="1" x14ac:dyDescent="0.3">
      <c r="A179" s="660">
        <v>21</v>
      </c>
      <c r="B179" s="661" t="s">
        <v>578</v>
      </c>
      <c r="C179" s="661" t="s">
        <v>3536</v>
      </c>
      <c r="D179" s="742" t="s">
        <v>5396</v>
      </c>
      <c r="E179" s="743" t="s">
        <v>3559</v>
      </c>
      <c r="F179" s="661" t="s">
        <v>3533</v>
      </c>
      <c r="G179" s="661" t="s">
        <v>3686</v>
      </c>
      <c r="H179" s="661" t="s">
        <v>579</v>
      </c>
      <c r="I179" s="661" t="s">
        <v>834</v>
      </c>
      <c r="J179" s="661" t="s">
        <v>3687</v>
      </c>
      <c r="K179" s="661" t="s">
        <v>3688</v>
      </c>
      <c r="L179" s="662">
        <v>0</v>
      </c>
      <c r="M179" s="662">
        <v>0</v>
      </c>
      <c r="N179" s="661">
        <v>1</v>
      </c>
      <c r="O179" s="744">
        <v>0.5</v>
      </c>
      <c r="P179" s="662">
        <v>0</v>
      </c>
      <c r="Q179" s="677"/>
      <c r="R179" s="661">
        <v>1</v>
      </c>
      <c r="S179" s="677">
        <v>1</v>
      </c>
      <c r="T179" s="744">
        <v>0.5</v>
      </c>
      <c r="U179" s="700">
        <v>1</v>
      </c>
    </row>
    <row r="180" spans="1:21" ht="14.4" customHeight="1" x14ac:dyDescent="0.3">
      <c r="A180" s="660">
        <v>21</v>
      </c>
      <c r="B180" s="661" t="s">
        <v>578</v>
      </c>
      <c r="C180" s="661" t="s">
        <v>3536</v>
      </c>
      <c r="D180" s="742" t="s">
        <v>5396</v>
      </c>
      <c r="E180" s="743" t="s">
        <v>3559</v>
      </c>
      <c r="F180" s="661" t="s">
        <v>3533</v>
      </c>
      <c r="G180" s="661" t="s">
        <v>3804</v>
      </c>
      <c r="H180" s="661" t="s">
        <v>579</v>
      </c>
      <c r="I180" s="661" t="s">
        <v>3805</v>
      </c>
      <c r="J180" s="661" t="s">
        <v>3806</v>
      </c>
      <c r="K180" s="661" t="s">
        <v>3807</v>
      </c>
      <c r="L180" s="662">
        <v>0</v>
      </c>
      <c r="M180" s="662">
        <v>0</v>
      </c>
      <c r="N180" s="661">
        <v>1</v>
      </c>
      <c r="O180" s="744">
        <v>0.5</v>
      </c>
      <c r="P180" s="662"/>
      <c r="Q180" s="677"/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21</v>
      </c>
      <c r="B181" s="661" t="s">
        <v>578</v>
      </c>
      <c r="C181" s="661" t="s">
        <v>3536</v>
      </c>
      <c r="D181" s="742" t="s">
        <v>5396</v>
      </c>
      <c r="E181" s="743" t="s">
        <v>3559</v>
      </c>
      <c r="F181" s="661" t="s">
        <v>3533</v>
      </c>
      <c r="G181" s="661" t="s">
        <v>3610</v>
      </c>
      <c r="H181" s="661" t="s">
        <v>579</v>
      </c>
      <c r="I181" s="661" t="s">
        <v>1074</v>
      </c>
      <c r="J181" s="661" t="s">
        <v>730</v>
      </c>
      <c r="K181" s="661" t="s">
        <v>3611</v>
      </c>
      <c r="L181" s="662">
        <v>85.76</v>
      </c>
      <c r="M181" s="662">
        <v>428.80000000000007</v>
      </c>
      <c r="N181" s="661">
        <v>5</v>
      </c>
      <c r="O181" s="744">
        <v>4</v>
      </c>
      <c r="P181" s="662">
        <v>171.52</v>
      </c>
      <c r="Q181" s="677">
        <v>0.39999999999999997</v>
      </c>
      <c r="R181" s="661">
        <v>2</v>
      </c>
      <c r="S181" s="677">
        <v>0.4</v>
      </c>
      <c r="T181" s="744">
        <v>1</v>
      </c>
      <c r="U181" s="700">
        <v>0.25</v>
      </c>
    </row>
    <row r="182" spans="1:21" ht="14.4" customHeight="1" x14ac:dyDescent="0.3">
      <c r="A182" s="660">
        <v>21</v>
      </c>
      <c r="B182" s="661" t="s">
        <v>578</v>
      </c>
      <c r="C182" s="661" t="s">
        <v>3536</v>
      </c>
      <c r="D182" s="742" t="s">
        <v>5396</v>
      </c>
      <c r="E182" s="743" t="s">
        <v>3559</v>
      </c>
      <c r="F182" s="661" t="s">
        <v>3533</v>
      </c>
      <c r="G182" s="661" t="s">
        <v>3610</v>
      </c>
      <c r="H182" s="661" t="s">
        <v>579</v>
      </c>
      <c r="I182" s="661" t="s">
        <v>729</v>
      </c>
      <c r="J182" s="661" t="s">
        <v>730</v>
      </c>
      <c r="K182" s="661" t="s">
        <v>3762</v>
      </c>
      <c r="L182" s="662">
        <v>55.16</v>
      </c>
      <c r="M182" s="662">
        <v>165.48</v>
      </c>
      <c r="N182" s="661">
        <v>3</v>
      </c>
      <c r="O182" s="744">
        <v>2</v>
      </c>
      <c r="P182" s="662">
        <v>165.48</v>
      </c>
      <c r="Q182" s="677">
        <v>1</v>
      </c>
      <c r="R182" s="661">
        <v>3</v>
      </c>
      <c r="S182" s="677">
        <v>1</v>
      </c>
      <c r="T182" s="744">
        <v>2</v>
      </c>
      <c r="U182" s="700">
        <v>1</v>
      </c>
    </row>
    <row r="183" spans="1:21" ht="14.4" customHeight="1" x14ac:dyDescent="0.3">
      <c r="A183" s="660">
        <v>21</v>
      </c>
      <c r="B183" s="661" t="s">
        <v>578</v>
      </c>
      <c r="C183" s="661" t="s">
        <v>3536</v>
      </c>
      <c r="D183" s="742" t="s">
        <v>5396</v>
      </c>
      <c r="E183" s="743" t="s">
        <v>3559</v>
      </c>
      <c r="F183" s="661" t="s">
        <v>3533</v>
      </c>
      <c r="G183" s="661" t="s">
        <v>3612</v>
      </c>
      <c r="H183" s="661" t="s">
        <v>579</v>
      </c>
      <c r="I183" s="661" t="s">
        <v>1659</v>
      </c>
      <c r="J183" s="661" t="s">
        <v>1444</v>
      </c>
      <c r="K183" s="661" t="s">
        <v>1136</v>
      </c>
      <c r="L183" s="662">
        <v>91.29</v>
      </c>
      <c r="M183" s="662">
        <v>91.29</v>
      </c>
      <c r="N183" s="661">
        <v>1</v>
      </c>
      <c r="O183" s="744">
        <v>1</v>
      </c>
      <c r="P183" s="662"/>
      <c r="Q183" s="677">
        <v>0</v>
      </c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21</v>
      </c>
      <c r="B184" s="661" t="s">
        <v>578</v>
      </c>
      <c r="C184" s="661" t="s">
        <v>3536</v>
      </c>
      <c r="D184" s="742" t="s">
        <v>5396</v>
      </c>
      <c r="E184" s="743" t="s">
        <v>3559</v>
      </c>
      <c r="F184" s="661" t="s">
        <v>3535</v>
      </c>
      <c r="G184" s="661" t="s">
        <v>3704</v>
      </c>
      <c r="H184" s="661" t="s">
        <v>579</v>
      </c>
      <c r="I184" s="661" t="s">
        <v>3705</v>
      </c>
      <c r="J184" s="661" t="s">
        <v>3706</v>
      </c>
      <c r="K184" s="661" t="s">
        <v>3707</v>
      </c>
      <c r="L184" s="662">
        <v>1000</v>
      </c>
      <c r="M184" s="662">
        <v>1000</v>
      </c>
      <c r="N184" s="661">
        <v>1</v>
      </c>
      <c r="O184" s="744">
        <v>1</v>
      </c>
      <c r="P184" s="662"/>
      <c r="Q184" s="677">
        <v>0</v>
      </c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21</v>
      </c>
      <c r="B185" s="661" t="s">
        <v>578</v>
      </c>
      <c r="C185" s="661" t="s">
        <v>3536</v>
      </c>
      <c r="D185" s="742" t="s">
        <v>5396</v>
      </c>
      <c r="E185" s="743" t="s">
        <v>3560</v>
      </c>
      <c r="F185" s="661" t="s">
        <v>3533</v>
      </c>
      <c r="G185" s="661" t="s">
        <v>3591</v>
      </c>
      <c r="H185" s="661" t="s">
        <v>579</v>
      </c>
      <c r="I185" s="661" t="s">
        <v>3808</v>
      </c>
      <c r="J185" s="661" t="s">
        <v>682</v>
      </c>
      <c r="K185" s="661" t="s">
        <v>3809</v>
      </c>
      <c r="L185" s="662">
        <v>135.25</v>
      </c>
      <c r="M185" s="662">
        <v>135.25</v>
      </c>
      <c r="N185" s="661">
        <v>1</v>
      </c>
      <c r="O185" s="744">
        <v>0.5</v>
      </c>
      <c r="P185" s="662">
        <v>135.25</v>
      </c>
      <c r="Q185" s="677">
        <v>1</v>
      </c>
      <c r="R185" s="661">
        <v>1</v>
      </c>
      <c r="S185" s="677">
        <v>1</v>
      </c>
      <c r="T185" s="744">
        <v>0.5</v>
      </c>
      <c r="U185" s="700">
        <v>1</v>
      </c>
    </row>
    <row r="186" spans="1:21" ht="14.4" customHeight="1" x14ac:dyDescent="0.3">
      <c r="A186" s="660">
        <v>21</v>
      </c>
      <c r="B186" s="661" t="s">
        <v>578</v>
      </c>
      <c r="C186" s="661" t="s">
        <v>3536</v>
      </c>
      <c r="D186" s="742" t="s">
        <v>5396</v>
      </c>
      <c r="E186" s="743" t="s">
        <v>3560</v>
      </c>
      <c r="F186" s="661" t="s">
        <v>3533</v>
      </c>
      <c r="G186" s="661" t="s">
        <v>3767</v>
      </c>
      <c r="H186" s="661" t="s">
        <v>1684</v>
      </c>
      <c r="I186" s="661" t="s">
        <v>2849</v>
      </c>
      <c r="J186" s="661" t="s">
        <v>3504</v>
      </c>
      <c r="K186" s="661" t="s">
        <v>3505</v>
      </c>
      <c r="L186" s="662">
        <v>15.57</v>
      </c>
      <c r="M186" s="662">
        <v>15.57</v>
      </c>
      <c r="N186" s="661">
        <v>1</v>
      </c>
      <c r="O186" s="744">
        <v>0.5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21</v>
      </c>
      <c r="B187" s="661" t="s">
        <v>578</v>
      </c>
      <c r="C187" s="661" t="s">
        <v>3536</v>
      </c>
      <c r="D187" s="742" t="s">
        <v>5396</v>
      </c>
      <c r="E187" s="743" t="s">
        <v>3560</v>
      </c>
      <c r="F187" s="661" t="s">
        <v>3533</v>
      </c>
      <c r="G187" s="661" t="s">
        <v>3767</v>
      </c>
      <c r="H187" s="661" t="s">
        <v>1684</v>
      </c>
      <c r="I187" s="661" t="s">
        <v>1852</v>
      </c>
      <c r="J187" s="661" t="s">
        <v>3436</v>
      </c>
      <c r="K187" s="661" t="s">
        <v>3437</v>
      </c>
      <c r="L187" s="662">
        <v>10.26</v>
      </c>
      <c r="M187" s="662">
        <v>20.52</v>
      </c>
      <c r="N187" s="661">
        <v>2</v>
      </c>
      <c r="O187" s="744">
        <v>2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21</v>
      </c>
      <c r="B188" s="661" t="s">
        <v>578</v>
      </c>
      <c r="C188" s="661" t="s">
        <v>3536</v>
      </c>
      <c r="D188" s="742" t="s">
        <v>5396</v>
      </c>
      <c r="E188" s="743" t="s">
        <v>3560</v>
      </c>
      <c r="F188" s="661" t="s">
        <v>3533</v>
      </c>
      <c r="G188" s="661" t="s">
        <v>3578</v>
      </c>
      <c r="H188" s="661" t="s">
        <v>579</v>
      </c>
      <c r="I188" s="661" t="s">
        <v>3579</v>
      </c>
      <c r="J188" s="661" t="s">
        <v>3580</v>
      </c>
      <c r="K188" s="661" t="s">
        <v>3581</v>
      </c>
      <c r="L188" s="662">
        <v>1540.82</v>
      </c>
      <c r="M188" s="662">
        <v>1540.82</v>
      </c>
      <c r="N188" s="661">
        <v>1</v>
      </c>
      <c r="O188" s="744">
        <v>1</v>
      </c>
      <c r="P188" s="662">
        <v>1540.82</v>
      </c>
      <c r="Q188" s="677">
        <v>1</v>
      </c>
      <c r="R188" s="661">
        <v>1</v>
      </c>
      <c r="S188" s="677">
        <v>1</v>
      </c>
      <c r="T188" s="744">
        <v>1</v>
      </c>
      <c r="U188" s="700">
        <v>1</v>
      </c>
    </row>
    <row r="189" spans="1:21" ht="14.4" customHeight="1" x14ac:dyDescent="0.3">
      <c r="A189" s="660">
        <v>21</v>
      </c>
      <c r="B189" s="661" t="s">
        <v>578</v>
      </c>
      <c r="C189" s="661" t="s">
        <v>3536</v>
      </c>
      <c r="D189" s="742" t="s">
        <v>5396</v>
      </c>
      <c r="E189" s="743" t="s">
        <v>3560</v>
      </c>
      <c r="F189" s="661" t="s">
        <v>3533</v>
      </c>
      <c r="G189" s="661" t="s">
        <v>3633</v>
      </c>
      <c r="H189" s="661" t="s">
        <v>579</v>
      </c>
      <c r="I189" s="661" t="s">
        <v>3008</v>
      </c>
      <c r="J189" s="661" t="s">
        <v>3009</v>
      </c>
      <c r="K189" s="661" t="s">
        <v>3058</v>
      </c>
      <c r="L189" s="662">
        <v>39.049999999999997</v>
      </c>
      <c r="M189" s="662">
        <v>39.049999999999997</v>
      </c>
      <c r="N189" s="661">
        <v>1</v>
      </c>
      <c r="O189" s="744">
        <v>1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21</v>
      </c>
      <c r="B190" s="661" t="s">
        <v>578</v>
      </c>
      <c r="C190" s="661" t="s">
        <v>3536</v>
      </c>
      <c r="D190" s="742" t="s">
        <v>5396</v>
      </c>
      <c r="E190" s="743" t="s">
        <v>3560</v>
      </c>
      <c r="F190" s="661" t="s">
        <v>3533</v>
      </c>
      <c r="G190" s="661" t="s">
        <v>3593</v>
      </c>
      <c r="H190" s="661" t="s">
        <v>1684</v>
      </c>
      <c r="I190" s="661" t="s">
        <v>1737</v>
      </c>
      <c r="J190" s="661" t="s">
        <v>1738</v>
      </c>
      <c r="K190" s="661" t="s">
        <v>1086</v>
      </c>
      <c r="L190" s="662">
        <v>35.11</v>
      </c>
      <c r="M190" s="662">
        <v>35.11</v>
      </c>
      <c r="N190" s="661">
        <v>1</v>
      </c>
      <c r="O190" s="744">
        <v>0.5</v>
      </c>
      <c r="P190" s="662">
        <v>35.11</v>
      </c>
      <c r="Q190" s="677">
        <v>1</v>
      </c>
      <c r="R190" s="661">
        <v>1</v>
      </c>
      <c r="S190" s="677">
        <v>1</v>
      </c>
      <c r="T190" s="744">
        <v>0.5</v>
      </c>
      <c r="U190" s="700">
        <v>1</v>
      </c>
    </row>
    <row r="191" spans="1:21" ht="14.4" customHeight="1" x14ac:dyDescent="0.3">
      <c r="A191" s="660">
        <v>21</v>
      </c>
      <c r="B191" s="661" t="s">
        <v>578</v>
      </c>
      <c r="C191" s="661" t="s">
        <v>3536</v>
      </c>
      <c r="D191" s="742" t="s">
        <v>5396</v>
      </c>
      <c r="E191" s="743" t="s">
        <v>3560</v>
      </c>
      <c r="F191" s="661" t="s">
        <v>3533</v>
      </c>
      <c r="G191" s="661" t="s">
        <v>3598</v>
      </c>
      <c r="H191" s="661" t="s">
        <v>579</v>
      </c>
      <c r="I191" s="661" t="s">
        <v>3617</v>
      </c>
      <c r="J191" s="661" t="s">
        <v>1201</v>
      </c>
      <c r="K191" s="661" t="s">
        <v>1808</v>
      </c>
      <c r="L191" s="662">
        <v>0</v>
      </c>
      <c r="M191" s="662">
        <v>0</v>
      </c>
      <c r="N191" s="661">
        <v>1</v>
      </c>
      <c r="O191" s="744">
        <v>0.5</v>
      </c>
      <c r="P191" s="662">
        <v>0</v>
      </c>
      <c r="Q191" s="677"/>
      <c r="R191" s="661">
        <v>1</v>
      </c>
      <c r="S191" s="677">
        <v>1</v>
      </c>
      <c r="T191" s="744">
        <v>0.5</v>
      </c>
      <c r="U191" s="700">
        <v>1</v>
      </c>
    </row>
    <row r="192" spans="1:21" ht="14.4" customHeight="1" x14ac:dyDescent="0.3">
      <c r="A192" s="660">
        <v>21</v>
      </c>
      <c r="B192" s="661" t="s">
        <v>578</v>
      </c>
      <c r="C192" s="661" t="s">
        <v>3536</v>
      </c>
      <c r="D192" s="742" t="s">
        <v>5396</v>
      </c>
      <c r="E192" s="743" t="s">
        <v>3560</v>
      </c>
      <c r="F192" s="661" t="s">
        <v>3533</v>
      </c>
      <c r="G192" s="661" t="s">
        <v>3715</v>
      </c>
      <c r="H192" s="661" t="s">
        <v>579</v>
      </c>
      <c r="I192" s="661" t="s">
        <v>3810</v>
      </c>
      <c r="J192" s="661" t="s">
        <v>3811</v>
      </c>
      <c r="K192" s="661" t="s">
        <v>3812</v>
      </c>
      <c r="L192" s="662">
        <v>74.06</v>
      </c>
      <c r="M192" s="662">
        <v>74.06</v>
      </c>
      <c r="N192" s="661">
        <v>1</v>
      </c>
      <c r="O192" s="744">
        <v>0.5</v>
      </c>
      <c r="P192" s="662"/>
      <c r="Q192" s="677">
        <v>0</v>
      </c>
      <c r="R192" s="661"/>
      <c r="S192" s="677">
        <v>0</v>
      </c>
      <c r="T192" s="744"/>
      <c r="U192" s="700">
        <v>0</v>
      </c>
    </row>
    <row r="193" spans="1:21" ht="14.4" customHeight="1" x14ac:dyDescent="0.3">
      <c r="A193" s="660">
        <v>21</v>
      </c>
      <c r="B193" s="661" t="s">
        <v>578</v>
      </c>
      <c r="C193" s="661" t="s">
        <v>3536</v>
      </c>
      <c r="D193" s="742" t="s">
        <v>5396</v>
      </c>
      <c r="E193" s="743" t="s">
        <v>3560</v>
      </c>
      <c r="F193" s="661" t="s">
        <v>3533</v>
      </c>
      <c r="G193" s="661" t="s">
        <v>3618</v>
      </c>
      <c r="H193" s="661" t="s">
        <v>579</v>
      </c>
      <c r="I193" s="661" t="s">
        <v>925</v>
      </c>
      <c r="J193" s="661" t="s">
        <v>3619</v>
      </c>
      <c r="K193" s="661" t="s">
        <v>3620</v>
      </c>
      <c r="L193" s="662">
        <v>53.57</v>
      </c>
      <c r="M193" s="662">
        <v>107.14</v>
      </c>
      <c r="N193" s="661">
        <v>2</v>
      </c>
      <c r="O193" s="744">
        <v>1</v>
      </c>
      <c r="P193" s="662">
        <v>53.57</v>
      </c>
      <c r="Q193" s="677">
        <v>0.5</v>
      </c>
      <c r="R193" s="661">
        <v>1</v>
      </c>
      <c r="S193" s="677">
        <v>0.5</v>
      </c>
      <c r="T193" s="744">
        <v>0.5</v>
      </c>
      <c r="U193" s="700">
        <v>0.5</v>
      </c>
    </row>
    <row r="194" spans="1:21" ht="14.4" customHeight="1" x14ac:dyDescent="0.3">
      <c r="A194" s="660">
        <v>21</v>
      </c>
      <c r="B194" s="661" t="s">
        <v>578</v>
      </c>
      <c r="C194" s="661" t="s">
        <v>3536</v>
      </c>
      <c r="D194" s="742" t="s">
        <v>5396</v>
      </c>
      <c r="E194" s="743" t="s">
        <v>3560</v>
      </c>
      <c r="F194" s="661" t="s">
        <v>3533</v>
      </c>
      <c r="G194" s="661" t="s">
        <v>3675</v>
      </c>
      <c r="H194" s="661" t="s">
        <v>1684</v>
      </c>
      <c r="I194" s="661" t="s">
        <v>3740</v>
      </c>
      <c r="J194" s="661" t="s">
        <v>1714</v>
      </c>
      <c r="K194" s="661" t="s">
        <v>3741</v>
      </c>
      <c r="L194" s="662">
        <v>543.39</v>
      </c>
      <c r="M194" s="662">
        <v>543.39</v>
      </c>
      <c r="N194" s="661">
        <v>1</v>
      </c>
      <c r="O194" s="744">
        <v>0.5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21</v>
      </c>
      <c r="B195" s="661" t="s">
        <v>578</v>
      </c>
      <c r="C195" s="661" t="s">
        <v>3536</v>
      </c>
      <c r="D195" s="742" t="s">
        <v>5396</v>
      </c>
      <c r="E195" s="743" t="s">
        <v>3560</v>
      </c>
      <c r="F195" s="661" t="s">
        <v>3533</v>
      </c>
      <c r="G195" s="661" t="s">
        <v>3675</v>
      </c>
      <c r="H195" s="661" t="s">
        <v>1684</v>
      </c>
      <c r="I195" s="661" t="s">
        <v>1763</v>
      </c>
      <c r="J195" s="661" t="s">
        <v>622</v>
      </c>
      <c r="K195" s="661" t="s">
        <v>623</v>
      </c>
      <c r="L195" s="662">
        <v>1385.62</v>
      </c>
      <c r="M195" s="662">
        <v>1385.62</v>
      </c>
      <c r="N195" s="661">
        <v>1</v>
      </c>
      <c r="O195" s="744">
        <v>1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21</v>
      </c>
      <c r="B196" s="661" t="s">
        <v>578</v>
      </c>
      <c r="C196" s="661" t="s">
        <v>3536</v>
      </c>
      <c r="D196" s="742" t="s">
        <v>5396</v>
      </c>
      <c r="E196" s="743" t="s">
        <v>3560</v>
      </c>
      <c r="F196" s="661" t="s">
        <v>3533</v>
      </c>
      <c r="G196" s="661" t="s">
        <v>3680</v>
      </c>
      <c r="H196" s="661" t="s">
        <v>579</v>
      </c>
      <c r="I196" s="661" t="s">
        <v>1999</v>
      </c>
      <c r="J196" s="661" t="s">
        <v>2000</v>
      </c>
      <c r="K196" s="661" t="s">
        <v>2001</v>
      </c>
      <c r="L196" s="662">
        <v>146.84</v>
      </c>
      <c r="M196" s="662">
        <v>146.84</v>
      </c>
      <c r="N196" s="661">
        <v>1</v>
      </c>
      <c r="O196" s="744">
        <v>0.5</v>
      </c>
      <c r="P196" s="662">
        <v>146.84</v>
      </c>
      <c r="Q196" s="677">
        <v>1</v>
      </c>
      <c r="R196" s="661">
        <v>1</v>
      </c>
      <c r="S196" s="677">
        <v>1</v>
      </c>
      <c r="T196" s="744">
        <v>0.5</v>
      </c>
      <c r="U196" s="700">
        <v>1</v>
      </c>
    </row>
    <row r="197" spans="1:21" ht="14.4" customHeight="1" x14ac:dyDescent="0.3">
      <c r="A197" s="660">
        <v>21</v>
      </c>
      <c r="B197" s="661" t="s">
        <v>578</v>
      </c>
      <c r="C197" s="661" t="s">
        <v>3536</v>
      </c>
      <c r="D197" s="742" t="s">
        <v>5396</v>
      </c>
      <c r="E197" s="743" t="s">
        <v>3560</v>
      </c>
      <c r="F197" s="661" t="s">
        <v>3533</v>
      </c>
      <c r="G197" s="661" t="s">
        <v>3605</v>
      </c>
      <c r="H197" s="661" t="s">
        <v>579</v>
      </c>
      <c r="I197" s="661" t="s">
        <v>3606</v>
      </c>
      <c r="J197" s="661" t="s">
        <v>3607</v>
      </c>
      <c r="K197" s="661" t="s">
        <v>2164</v>
      </c>
      <c r="L197" s="662">
        <v>93.71</v>
      </c>
      <c r="M197" s="662">
        <v>93.71</v>
      </c>
      <c r="N197" s="661">
        <v>1</v>
      </c>
      <c r="O197" s="744">
        <v>0.5</v>
      </c>
      <c r="P197" s="662">
        <v>93.71</v>
      </c>
      <c r="Q197" s="677">
        <v>1</v>
      </c>
      <c r="R197" s="661">
        <v>1</v>
      </c>
      <c r="S197" s="677">
        <v>1</v>
      </c>
      <c r="T197" s="744">
        <v>0.5</v>
      </c>
      <c r="U197" s="700">
        <v>1</v>
      </c>
    </row>
    <row r="198" spans="1:21" ht="14.4" customHeight="1" x14ac:dyDescent="0.3">
      <c r="A198" s="660">
        <v>21</v>
      </c>
      <c r="B198" s="661" t="s">
        <v>578</v>
      </c>
      <c r="C198" s="661" t="s">
        <v>3536</v>
      </c>
      <c r="D198" s="742" t="s">
        <v>5396</v>
      </c>
      <c r="E198" s="743" t="s">
        <v>3560</v>
      </c>
      <c r="F198" s="661" t="s">
        <v>3533</v>
      </c>
      <c r="G198" s="661" t="s">
        <v>3605</v>
      </c>
      <c r="H198" s="661" t="s">
        <v>579</v>
      </c>
      <c r="I198" s="661" t="s">
        <v>3682</v>
      </c>
      <c r="J198" s="661" t="s">
        <v>3607</v>
      </c>
      <c r="K198" s="661" t="s">
        <v>782</v>
      </c>
      <c r="L198" s="662">
        <v>301.2</v>
      </c>
      <c r="M198" s="662">
        <v>602.4</v>
      </c>
      <c r="N198" s="661">
        <v>2</v>
      </c>
      <c r="O198" s="744">
        <v>1</v>
      </c>
      <c r="P198" s="662">
        <v>301.2</v>
      </c>
      <c r="Q198" s="677">
        <v>0.5</v>
      </c>
      <c r="R198" s="661">
        <v>1</v>
      </c>
      <c r="S198" s="677">
        <v>0.5</v>
      </c>
      <c r="T198" s="744">
        <v>0.5</v>
      </c>
      <c r="U198" s="700">
        <v>0.5</v>
      </c>
    </row>
    <row r="199" spans="1:21" ht="14.4" customHeight="1" x14ac:dyDescent="0.3">
      <c r="A199" s="660">
        <v>21</v>
      </c>
      <c r="B199" s="661" t="s">
        <v>578</v>
      </c>
      <c r="C199" s="661" t="s">
        <v>3536</v>
      </c>
      <c r="D199" s="742" t="s">
        <v>5396</v>
      </c>
      <c r="E199" s="743" t="s">
        <v>3560</v>
      </c>
      <c r="F199" s="661" t="s">
        <v>3533</v>
      </c>
      <c r="G199" s="661" t="s">
        <v>3589</v>
      </c>
      <c r="H199" s="661" t="s">
        <v>1684</v>
      </c>
      <c r="I199" s="661" t="s">
        <v>3796</v>
      </c>
      <c r="J199" s="661" t="s">
        <v>3797</v>
      </c>
      <c r="K199" s="661" t="s">
        <v>3798</v>
      </c>
      <c r="L199" s="662">
        <v>1300.49</v>
      </c>
      <c r="M199" s="662">
        <v>3901.4700000000003</v>
      </c>
      <c r="N199" s="661">
        <v>3</v>
      </c>
      <c r="O199" s="744">
        <v>3</v>
      </c>
      <c r="P199" s="662">
        <v>2600.98</v>
      </c>
      <c r="Q199" s="677">
        <v>0.66666666666666663</v>
      </c>
      <c r="R199" s="661">
        <v>2</v>
      </c>
      <c r="S199" s="677">
        <v>0.66666666666666663</v>
      </c>
      <c r="T199" s="744">
        <v>2</v>
      </c>
      <c r="U199" s="700">
        <v>0.66666666666666663</v>
      </c>
    </row>
    <row r="200" spans="1:21" ht="14.4" customHeight="1" x14ac:dyDescent="0.3">
      <c r="A200" s="660">
        <v>21</v>
      </c>
      <c r="B200" s="661" t="s">
        <v>578</v>
      </c>
      <c r="C200" s="661" t="s">
        <v>3536</v>
      </c>
      <c r="D200" s="742" t="s">
        <v>5396</v>
      </c>
      <c r="E200" s="743" t="s">
        <v>3560</v>
      </c>
      <c r="F200" s="661" t="s">
        <v>3533</v>
      </c>
      <c r="G200" s="661" t="s">
        <v>3813</v>
      </c>
      <c r="H200" s="661" t="s">
        <v>1684</v>
      </c>
      <c r="I200" s="661" t="s">
        <v>1706</v>
      </c>
      <c r="J200" s="661" t="s">
        <v>1707</v>
      </c>
      <c r="K200" s="661" t="s">
        <v>3381</v>
      </c>
      <c r="L200" s="662">
        <v>157.01</v>
      </c>
      <c r="M200" s="662">
        <v>157.01</v>
      </c>
      <c r="N200" s="661">
        <v>1</v>
      </c>
      <c r="O200" s="744">
        <v>0.5</v>
      </c>
      <c r="P200" s="662">
        <v>157.01</v>
      </c>
      <c r="Q200" s="677">
        <v>1</v>
      </c>
      <c r="R200" s="661">
        <v>1</v>
      </c>
      <c r="S200" s="677">
        <v>1</v>
      </c>
      <c r="T200" s="744">
        <v>0.5</v>
      </c>
      <c r="U200" s="700">
        <v>1</v>
      </c>
    </row>
    <row r="201" spans="1:21" ht="14.4" customHeight="1" x14ac:dyDescent="0.3">
      <c r="A201" s="660">
        <v>21</v>
      </c>
      <c r="B201" s="661" t="s">
        <v>578</v>
      </c>
      <c r="C201" s="661" t="s">
        <v>3536</v>
      </c>
      <c r="D201" s="742" t="s">
        <v>5396</v>
      </c>
      <c r="E201" s="743" t="s">
        <v>3560</v>
      </c>
      <c r="F201" s="661" t="s">
        <v>3533</v>
      </c>
      <c r="G201" s="661" t="s">
        <v>3610</v>
      </c>
      <c r="H201" s="661" t="s">
        <v>579</v>
      </c>
      <c r="I201" s="661" t="s">
        <v>1074</v>
      </c>
      <c r="J201" s="661" t="s">
        <v>730</v>
      </c>
      <c r="K201" s="661" t="s">
        <v>3611</v>
      </c>
      <c r="L201" s="662">
        <v>85.76</v>
      </c>
      <c r="M201" s="662">
        <v>85.76</v>
      </c>
      <c r="N201" s="661">
        <v>1</v>
      </c>
      <c r="O201" s="744">
        <v>1</v>
      </c>
      <c r="P201" s="662"/>
      <c r="Q201" s="677">
        <v>0</v>
      </c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21</v>
      </c>
      <c r="B202" s="661" t="s">
        <v>578</v>
      </c>
      <c r="C202" s="661" t="s">
        <v>3536</v>
      </c>
      <c r="D202" s="742" t="s">
        <v>5396</v>
      </c>
      <c r="E202" s="743" t="s">
        <v>3560</v>
      </c>
      <c r="F202" s="661" t="s">
        <v>3533</v>
      </c>
      <c r="G202" s="661" t="s">
        <v>3693</v>
      </c>
      <c r="H202" s="661" t="s">
        <v>579</v>
      </c>
      <c r="I202" s="661" t="s">
        <v>3814</v>
      </c>
      <c r="J202" s="661" t="s">
        <v>3815</v>
      </c>
      <c r="K202" s="661" t="s">
        <v>3420</v>
      </c>
      <c r="L202" s="662">
        <v>0</v>
      </c>
      <c r="M202" s="662">
        <v>0</v>
      </c>
      <c r="N202" s="661">
        <v>1</v>
      </c>
      <c r="O202" s="744">
        <v>0.5</v>
      </c>
      <c r="P202" s="662"/>
      <c r="Q202" s="677"/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21</v>
      </c>
      <c r="B203" s="661" t="s">
        <v>578</v>
      </c>
      <c r="C203" s="661" t="s">
        <v>3536</v>
      </c>
      <c r="D203" s="742" t="s">
        <v>5396</v>
      </c>
      <c r="E203" s="743" t="s">
        <v>3561</v>
      </c>
      <c r="F203" s="661" t="s">
        <v>3533</v>
      </c>
      <c r="G203" s="661" t="s">
        <v>3591</v>
      </c>
      <c r="H203" s="661" t="s">
        <v>579</v>
      </c>
      <c r="I203" s="661" t="s">
        <v>681</v>
      </c>
      <c r="J203" s="661" t="s">
        <v>682</v>
      </c>
      <c r="K203" s="661" t="s">
        <v>3592</v>
      </c>
      <c r="L203" s="662">
        <v>40.58</v>
      </c>
      <c r="M203" s="662">
        <v>40.58</v>
      </c>
      <c r="N203" s="661">
        <v>1</v>
      </c>
      <c r="O203" s="744">
        <v>0.5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21</v>
      </c>
      <c r="B204" s="661" t="s">
        <v>578</v>
      </c>
      <c r="C204" s="661" t="s">
        <v>3536</v>
      </c>
      <c r="D204" s="742" t="s">
        <v>5396</v>
      </c>
      <c r="E204" s="743" t="s">
        <v>3561</v>
      </c>
      <c r="F204" s="661" t="s">
        <v>3533</v>
      </c>
      <c r="G204" s="661" t="s">
        <v>3591</v>
      </c>
      <c r="H204" s="661" t="s">
        <v>579</v>
      </c>
      <c r="I204" s="661" t="s">
        <v>710</v>
      </c>
      <c r="J204" s="661" t="s">
        <v>3630</v>
      </c>
      <c r="K204" s="661" t="s">
        <v>3631</v>
      </c>
      <c r="L204" s="662">
        <v>42.85</v>
      </c>
      <c r="M204" s="662">
        <v>299.95000000000005</v>
      </c>
      <c r="N204" s="661">
        <v>7</v>
      </c>
      <c r="O204" s="744">
        <v>4</v>
      </c>
      <c r="P204" s="662"/>
      <c r="Q204" s="677">
        <v>0</v>
      </c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21</v>
      </c>
      <c r="B205" s="661" t="s">
        <v>578</v>
      </c>
      <c r="C205" s="661" t="s">
        <v>3536</v>
      </c>
      <c r="D205" s="742" t="s">
        <v>5396</v>
      </c>
      <c r="E205" s="743" t="s">
        <v>3561</v>
      </c>
      <c r="F205" s="661" t="s">
        <v>3533</v>
      </c>
      <c r="G205" s="661" t="s">
        <v>3816</v>
      </c>
      <c r="H205" s="661" t="s">
        <v>579</v>
      </c>
      <c r="I205" s="661" t="s">
        <v>1033</v>
      </c>
      <c r="J205" s="661" t="s">
        <v>1034</v>
      </c>
      <c r="K205" s="661" t="s">
        <v>1035</v>
      </c>
      <c r="L205" s="662">
        <v>73.73</v>
      </c>
      <c r="M205" s="662">
        <v>73.73</v>
      </c>
      <c r="N205" s="661">
        <v>1</v>
      </c>
      <c r="O205" s="744">
        <v>1</v>
      </c>
      <c r="P205" s="662"/>
      <c r="Q205" s="677">
        <v>0</v>
      </c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21</v>
      </c>
      <c r="B206" s="661" t="s">
        <v>578</v>
      </c>
      <c r="C206" s="661" t="s">
        <v>3536</v>
      </c>
      <c r="D206" s="742" t="s">
        <v>5396</v>
      </c>
      <c r="E206" s="743" t="s">
        <v>3561</v>
      </c>
      <c r="F206" s="661" t="s">
        <v>3533</v>
      </c>
      <c r="G206" s="661" t="s">
        <v>3816</v>
      </c>
      <c r="H206" s="661" t="s">
        <v>579</v>
      </c>
      <c r="I206" s="661" t="s">
        <v>3817</v>
      </c>
      <c r="J206" s="661" t="s">
        <v>1027</v>
      </c>
      <c r="K206" s="661" t="s">
        <v>1031</v>
      </c>
      <c r="L206" s="662">
        <v>0</v>
      </c>
      <c r="M206" s="662">
        <v>0</v>
      </c>
      <c r="N206" s="661">
        <v>1</v>
      </c>
      <c r="O206" s="744">
        <v>0.5</v>
      </c>
      <c r="P206" s="662"/>
      <c r="Q206" s="677"/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21</v>
      </c>
      <c r="B207" s="661" t="s">
        <v>578</v>
      </c>
      <c r="C207" s="661" t="s">
        <v>3536</v>
      </c>
      <c r="D207" s="742" t="s">
        <v>5396</v>
      </c>
      <c r="E207" s="743" t="s">
        <v>3561</v>
      </c>
      <c r="F207" s="661" t="s">
        <v>3533</v>
      </c>
      <c r="G207" s="661" t="s">
        <v>3816</v>
      </c>
      <c r="H207" s="661" t="s">
        <v>579</v>
      </c>
      <c r="I207" s="661" t="s">
        <v>1030</v>
      </c>
      <c r="J207" s="661" t="s">
        <v>1027</v>
      </c>
      <c r="K207" s="661" t="s">
        <v>1031</v>
      </c>
      <c r="L207" s="662">
        <v>36.86</v>
      </c>
      <c r="M207" s="662">
        <v>36.86</v>
      </c>
      <c r="N207" s="661">
        <v>1</v>
      </c>
      <c r="O207" s="744">
        <v>0.5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21</v>
      </c>
      <c r="B208" s="661" t="s">
        <v>578</v>
      </c>
      <c r="C208" s="661" t="s">
        <v>3536</v>
      </c>
      <c r="D208" s="742" t="s">
        <v>5396</v>
      </c>
      <c r="E208" s="743" t="s">
        <v>3561</v>
      </c>
      <c r="F208" s="661" t="s">
        <v>3533</v>
      </c>
      <c r="G208" s="661" t="s">
        <v>3632</v>
      </c>
      <c r="H208" s="661" t="s">
        <v>1684</v>
      </c>
      <c r="I208" s="661" t="s">
        <v>2040</v>
      </c>
      <c r="J208" s="661" t="s">
        <v>2923</v>
      </c>
      <c r="K208" s="661" t="s">
        <v>3388</v>
      </c>
      <c r="L208" s="662">
        <v>154.36000000000001</v>
      </c>
      <c r="M208" s="662">
        <v>771.80000000000007</v>
      </c>
      <c r="N208" s="661">
        <v>5</v>
      </c>
      <c r="O208" s="744">
        <v>2</v>
      </c>
      <c r="P208" s="662">
        <v>463.08000000000004</v>
      </c>
      <c r="Q208" s="677">
        <v>0.6</v>
      </c>
      <c r="R208" s="661">
        <v>3</v>
      </c>
      <c r="S208" s="677">
        <v>0.6</v>
      </c>
      <c r="T208" s="744">
        <v>1.5</v>
      </c>
      <c r="U208" s="700">
        <v>0.75</v>
      </c>
    </row>
    <row r="209" spans="1:21" ht="14.4" customHeight="1" x14ac:dyDescent="0.3">
      <c r="A209" s="660">
        <v>21</v>
      </c>
      <c r="B209" s="661" t="s">
        <v>578</v>
      </c>
      <c r="C209" s="661" t="s">
        <v>3536</v>
      </c>
      <c r="D209" s="742" t="s">
        <v>5396</v>
      </c>
      <c r="E209" s="743" t="s">
        <v>3561</v>
      </c>
      <c r="F209" s="661" t="s">
        <v>3533</v>
      </c>
      <c r="G209" s="661" t="s">
        <v>3818</v>
      </c>
      <c r="H209" s="661" t="s">
        <v>579</v>
      </c>
      <c r="I209" s="661" t="s">
        <v>1274</v>
      </c>
      <c r="J209" s="661" t="s">
        <v>1275</v>
      </c>
      <c r="K209" s="661" t="s">
        <v>1276</v>
      </c>
      <c r="L209" s="662">
        <v>0</v>
      </c>
      <c r="M209" s="662">
        <v>0</v>
      </c>
      <c r="N209" s="661">
        <v>1</v>
      </c>
      <c r="O209" s="744">
        <v>0.5</v>
      </c>
      <c r="P209" s="662"/>
      <c r="Q209" s="677"/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21</v>
      </c>
      <c r="B210" s="661" t="s">
        <v>578</v>
      </c>
      <c r="C210" s="661" t="s">
        <v>3536</v>
      </c>
      <c r="D210" s="742" t="s">
        <v>5396</v>
      </c>
      <c r="E210" s="743" t="s">
        <v>3561</v>
      </c>
      <c r="F210" s="661" t="s">
        <v>3533</v>
      </c>
      <c r="G210" s="661" t="s">
        <v>3578</v>
      </c>
      <c r="H210" s="661" t="s">
        <v>579</v>
      </c>
      <c r="I210" s="661" t="s">
        <v>3579</v>
      </c>
      <c r="J210" s="661" t="s">
        <v>3580</v>
      </c>
      <c r="K210" s="661" t="s">
        <v>3581</v>
      </c>
      <c r="L210" s="662">
        <v>1540.82</v>
      </c>
      <c r="M210" s="662">
        <v>30816.400000000001</v>
      </c>
      <c r="N210" s="661">
        <v>20</v>
      </c>
      <c r="O210" s="744">
        <v>10</v>
      </c>
      <c r="P210" s="662">
        <v>20030.66</v>
      </c>
      <c r="Q210" s="677">
        <v>0.64999999999999991</v>
      </c>
      <c r="R210" s="661">
        <v>13</v>
      </c>
      <c r="S210" s="677">
        <v>0.65</v>
      </c>
      <c r="T210" s="744">
        <v>7.5</v>
      </c>
      <c r="U210" s="700">
        <v>0.75</v>
      </c>
    </row>
    <row r="211" spans="1:21" ht="14.4" customHeight="1" x14ac:dyDescent="0.3">
      <c r="A211" s="660">
        <v>21</v>
      </c>
      <c r="B211" s="661" t="s">
        <v>578</v>
      </c>
      <c r="C211" s="661" t="s">
        <v>3536</v>
      </c>
      <c r="D211" s="742" t="s">
        <v>5396</v>
      </c>
      <c r="E211" s="743" t="s">
        <v>3561</v>
      </c>
      <c r="F211" s="661" t="s">
        <v>3533</v>
      </c>
      <c r="G211" s="661" t="s">
        <v>3819</v>
      </c>
      <c r="H211" s="661" t="s">
        <v>579</v>
      </c>
      <c r="I211" s="661" t="s">
        <v>1360</v>
      </c>
      <c r="J211" s="661" t="s">
        <v>1361</v>
      </c>
      <c r="K211" s="661" t="s">
        <v>1039</v>
      </c>
      <c r="L211" s="662">
        <v>118.03</v>
      </c>
      <c r="M211" s="662">
        <v>118.03</v>
      </c>
      <c r="N211" s="661">
        <v>1</v>
      </c>
      <c r="O211" s="744">
        <v>0.5</v>
      </c>
      <c r="P211" s="662"/>
      <c r="Q211" s="677">
        <v>0</v>
      </c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21</v>
      </c>
      <c r="B212" s="661" t="s">
        <v>578</v>
      </c>
      <c r="C212" s="661" t="s">
        <v>3536</v>
      </c>
      <c r="D212" s="742" t="s">
        <v>5396</v>
      </c>
      <c r="E212" s="743" t="s">
        <v>3561</v>
      </c>
      <c r="F212" s="661" t="s">
        <v>3533</v>
      </c>
      <c r="G212" s="661" t="s">
        <v>3820</v>
      </c>
      <c r="H212" s="661" t="s">
        <v>1684</v>
      </c>
      <c r="I212" s="661" t="s">
        <v>2773</v>
      </c>
      <c r="J212" s="661" t="s">
        <v>2774</v>
      </c>
      <c r="K212" s="661" t="s">
        <v>2775</v>
      </c>
      <c r="L212" s="662">
        <v>65.540000000000006</v>
      </c>
      <c r="M212" s="662">
        <v>65.540000000000006</v>
      </c>
      <c r="N212" s="661">
        <v>1</v>
      </c>
      <c r="O212" s="744">
        <v>0.5</v>
      </c>
      <c r="P212" s="662"/>
      <c r="Q212" s="677">
        <v>0</v>
      </c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21</v>
      </c>
      <c r="B213" s="661" t="s">
        <v>578</v>
      </c>
      <c r="C213" s="661" t="s">
        <v>3536</v>
      </c>
      <c r="D213" s="742" t="s">
        <v>5396</v>
      </c>
      <c r="E213" s="743" t="s">
        <v>3561</v>
      </c>
      <c r="F213" s="661" t="s">
        <v>3533</v>
      </c>
      <c r="G213" s="661" t="s">
        <v>3821</v>
      </c>
      <c r="H213" s="661" t="s">
        <v>579</v>
      </c>
      <c r="I213" s="661" t="s">
        <v>3822</v>
      </c>
      <c r="J213" s="661" t="s">
        <v>1988</v>
      </c>
      <c r="K213" s="661" t="s">
        <v>2978</v>
      </c>
      <c r="L213" s="662">
        <v>0</v>
      </c>
      <c r="M213" s="662">
        <v>0</v>
      </c>
      <c r="N213" s="661">
        <v>1</v>
      </c>
      <c r="O213" s="744">
        <v>1</v>
      </c>
      <c r="P213" s="662">
        <v>0</v>
      </c>
      <c r="Q213" s="677"/>
      <c r="R213" s="661">
        <v>1</v>
      </c>
      <c r="S213" s="677">
        <v>1</v>
      </c>
      <c r="T213" s="744">
        <v>1</v>
      </c>
      <c r="U213" s="700">
        <v>1</v>
      </c>
    </row>
    <row r="214" spans="1:21" ht="14.4" customHeight="1" x14ac:dyDescent="0.3">
      <c r="A214" s="660">
        <v>21</v>
      </c>
      <c r="B214" s="661" t="s">
        <v>578</v>
      </c>
      <c r="C214" s="661" t="s">
        <v>3536</v>
      </c>
      <c r="D214" s="742" t="s">
        <v>5396</v>
      </c>
      <c r="E214" s="743" t="s">
        <v>3561</v>
      </c>
      <c r="F214" s="661" t="s">
        <v>3533</v>
      </c>
      <c r="G214" s="661" t="s">
        <v>3823</v>
      </c>
      <c r="H214" s="661" t="s">
        <v>1684</v>
      </c>
      <c r="I214" s="661" t="s">
        <v>3824</v>
      </c>
      <c r="J214" s="661" t="s">
        <v>1691</v>
      </c>
      <c r="K214" s="661" t="s">
        <v>3825</v>
      </c>
      <c r="L214" s="662">
        <v>0</v>
      </c>
      <c r="M214" s="662">
        <v>0</v>
      </c>
      <c r="N214" s="661">
        <v>1</v>
      </c>
      <c r="O214" s="744">
        <v>0.5</v>
      </c>
      <c r="P214" s="662">
        <v>0</v>
      </c>
      <c r="Q214" s="677"/>
      <c r="R214" s="661">
        <v>1</v>
      </c>
      <c r="S214" s="677">
        <v>1</v>
      </c>
      <c r="T214" s="744">
        <v>0.5</v>
      </c>
      <c r="U214" s="700">
        <v>1</v>
      </c>
    </row>
    <row r="215" spans="1:21" ht="14.4" customHeight="1" x14ac:dyDescent="0.3">
      <c r="A215" s="660">
        <v>21</v>
      </c>
      <c r="B215" s="661" t="s">
        <v>578</v>
      </c>
      <c r="C215" s="661" t="s">
        <v>3536</v>
      </c>
      <c r="D215" s="742" t="s">
        <v>5396</v>
      </c>
      <c r="E215" s="743" t="s">
        <v>3561</v>
      </c>
      <c r="F215" s="661" t="s">
        <v>3533</v>
      </c>
      <c r="G215" s="661" t="s">
        <v>3823</v>
      </c>
      <c r="H215" s="661" t="s">
        <v>1684</v>
      </c>
      <c r="I215" s="661" t="s">
        <v>2791</v>
      </c>
      <c r="J215" s="661" t="s">
        <v>1691</v>
      </c>
      <c r="K215" s="661" t="s">
        <v>1742</v>
      </c>
      <c r="L215" s="662">
        <v>113.66</v>
      </c>
      <c r="M215" s="662">
        <v>340.98</v>
      </c>
      <c r="N215" s="661">
        <v>3</v>
      </c>
      <c r="O215" s="744">
        <v>3</v>
      </c>
      <c r="P215" s="662">
        <v>113.66</v>
      </c>
      <c r="Q215" s="677">
        <v>0.33333333333333331</v>
      </c>
      <c r="R215" s="661">
        <v>1</v>
      </c>
      <c r="S215" s="677">
        <v>0.33333333333333331</v>
      </c>
      <c r="T215" s="744">
        <v>1</v>
      </c>
      <c r="U215" s="700">
        <v>0.33333333333333331</v>
      </c>
    </row>
    <row r="216" spans="1:21" ht="14.4" customHeight="1" x14ac:dyDescent="0.3">
      <c r="A216" s="660">
        <v>21</v>
      </c>
      <c r="B216" s="661" t="s">
        <v>578</v>
      </c>
      <c r="C216" s="661" t="s">
        <v>3536</v>
      </c>
      <c r="D216" s="742" t="s">
        <v>5396</v>
      </c>
      <c r="E216" s="743" t="s">
        <v>3561</v>
      </c>
      <c r="F216" s="661" t="s">
        <v>3533</v>
      </c>
      <c r="G216" s="661" t="s">
        <v>3638</v>
      </c>
      <c r="H216" s="661" t="s">
        <v>1684</v>
      </c>
      <c r="I216" s="661" t="s">
        <v>1813</v>
      </c>
      <c r="J216" s="661" t="s">
        <v>1814</v>
      </c>
      <c r="K216" s="661" t="s">
        <v>3372</v>
      </c>
      <c r="L216" s="662">
        <v>65.989999999999995</v>
      </c>
      <c r="M216" s="662">
        <v>131.97999999999999</v>
      </c>
      <c r="N216" s="661">
        <v>2</v>
      </c>
      <c r="O216" s="744">
        <v>1</v>
      </c>
      <c r="P216" s="662">
        <v>65.989999999999995</v>
      </c>
      <c r="Q216" s="677">
        <v>0.5</v>
      </c>
      <c r="R216" s="661">
        <v>1</v>
      </c>
      <c r="S216" s="677">
        <v>0.5</v>
      </c>
      <c r="T216" s="744">
        <v>0.5</v>
      </c>
      <c r="U216" s="700">
        <v>0.5</v>
      </c>
    </row>
    <row r="217" spans="1:21" ht="14.4" customHeight="1" x14ac:dyDescent="0.3">
      <c r="A217" s="660">
        <v>21</v>
      </c>
      <c r="B217" s="661" t="s">
        <v>578</v>
      </c>
      <c r="C217" s="661" t="s">
        <v>3536</v>
      </c>
      <c r="D217" s="742" t="s">
        <v>5396</v>
      </c>
      <c r="E217" s="743" t="s">
        <v>3561</v>
      </c>
      <c r="F217" s="661" t="s">
        <v>3533</v>
      </c>
      <c r="G217" s="661" t="s">
        <v>3638</v>
      </c>
      <c r="H217" s="661" t="s">
        <v>1684</v>
      </c>
      <c r="I217" s="661" t="s">
        <v>3826</v>
      </c>
      <c r="J217" s="661" t="s">
        <v>1856</v>
      </c>
      <c r="K217" s="661" t="s">
        <v>3440</v>
      </c>
      <c r="L217" s="662">
        <v>132</v>
      </c>
      <c r="M217" s="662">
        <v>132</v>
      </c>
      <c r="N217" s="661">
        <v>1</v>
      </c>
      <c r="O217" s="744">
        <v>0.5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21</v>
      </c>
      <c r="B218" s="661" t="s">
        <v>578</v>
      </c>
      <c r="C218" s="661" t="s">
        <v>3536</v>
      </c>
      <c r="D218" s="742" t="s">
        <v>5396</v>
      </c>
      <c r="E218" s="743" t="s">
        <v>3561</v>
      </c>
      <c r="F218" s="661" t="s">
        <v>3533</v>
      </c>
      <c r="G218" s="661" t="s">
        <v>3598</v>
      </c>
      <c r="H218" s="661" t="s">
        <v>579</v>
      </c>
      <c r="I218" s="661" t="s">
        <v>1200</v>
      </c>
      <c r="J218" s="661" t="s">
        <v>1201</v>
      </c>
      <c r="K218" s="661" t="s">
        <v>1202</v>
      </c>
      <c r="L218" s="662">
        <v>344</v>
      </c>
      <c r="M218" s="662">
        <v>1720</v>
      </c>
      <c r="N218" s="661">
        <v>5</v>
      </c>
      <c r="O218" s="744">
        <v>2</v>
      </c>
      <c r="P218" s="662">
        <v>688</v>
      </c>
      <c r="Q218" s="677">
        <v>0.4</v>
      </c>
      <c r="R218" s="661">
        <v>2</v>
      </c>
      <c r="S218" s="677">
        <v>0.4</v>
      </c>
      <c r="T218" s="744">
        <v>1</v>
      </c>
      <c r="U218" s="700">
        <v>0.5</v>
      </c>
    </row>
    <row r="219" spans="1:21" ht="14.4" customHeight="1" x14ac:dyDescent="0.3">
      <c r="A219" s="660">
        <v>21</v>
      </c>
      <c r="B219" s="661" t="s">
        <v>578</v>
      </c>
      <c r="C219" s="661" t="s">
        <v>3536</v>
      </c>
      <c r="D219" s="742" t="s">
        <v>5396</v>
      </c>
      <c r="E219" s="743" t="s">
        <v>3561</v>
      </c>
      <c r="F219" s="661" t="s">
        <v>3533</v>
      </c>
      <c r="G219" s="661" t="s">
        <v>3827</v>
      </c>
      <c r="H219" s="661" t="s">
        <v>579</v>
      </c>
      <c r="I219" s="661" t="s">
        <v>3828</v>
      </c>
      <c r="J219" s="661" t="s">
        <v>3829</v>
      </c>
      <c r="K219" s="661" t="s">
        <v>3830</v>
      </c>
      <c r="L219" s="662">
        <v>0</v>
      </c>
      <c r="M219" s="662">
        <v>0</v>
      </c>
      <c r="N219" s="661">
        <v>1</v>
      </c>
      <c r="O219" s="744">
        <v>1</v>
      </c>
      <c r="P219" s="662"/>
      <c r="Q219" s="677"/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21</v>
      </c>
      <c r="B220" s="661" t="s">
        <v>578</v>
      </c>
      <c r="C220" s="661" t="s">
        <v>3536</v>
      </c>
      <c r="D220" s="742" t="s">
        <v>5396</v>
      </c>
      <c r="E220" s="743" t="s">
        <v>3561</v>
      </c>
      <c r="F220" s="661" t="s">
        <v>3533</v>
      </c>
      <c r="G220" s="661" t="s">
        <v>3827</v>
      </c>
      <c r="H220" s="661" t="s">
        <v>579</v>
      </c>
      <c r="I220" s="661" t="s">
        <v>3831</v>
      </c>
      <c r="J220" s="661" t="s">
        <v>3832</v>
      </c>
      <c r="K220" s="661" t="s">
        <v>3833</v>
      </c>
      <c r="L220" s="662">
        <v>0</v>
      </c>
      <c r="M220" s="662">
        <v>0</v>
      </c>
      <c r="N220" s="661">
        <v>1</v>
      </c>
      <c r="O220" s="744">
        <v>0.5</v>
      </c>
      <c r="P220" s="662">
        <v>0</v>
      </c>
      <c r="Q220" s="677"/>
      <c r="R220" s="661">
        <v>1</v>
      </c>
      <c r="S220" s="677">
        <v>1</v>
      </c>
      <c r="T220" s="744">
        <v>0.5</v>
      </c>
      <c r="U220" s="700">
        <v>1</v>
      </c>
    </row>
    <row r="221" spans="1:21" ht="14.4" customHeight="1" x14ac:dyDescent="0.3">
      <c r="A221" s="660">
        <v>21</v>
      </c>
      <c r="B221" s="661" t="s">
        <v>578</v>
      </c>
      <c r="C221" s="661" t="s">
        <v>3536</v>
      </c>
      <c r="D221" s="742" t="s">
        <v>5396</v>
      </c>
      <c r="E221" s="743" t="s">
        <v>3561</v>
      </c>
      <c r="F221" s="661" t="s">
        <v>3533</v>
      </c>
      <c r="G221" s="661" t="s">
        <v>3834</v>
      </c>
      <c r="H221" s="661" t="s">
        <v>579</v>
      </c>
      <c r="I221" s="661" t="s">
        <v>3835</v>
      </c>
      <c r="J221" s="661" t="s">
        <v>1100</v>
      </c>
      <c r="K221" s="661" t="s">
        <v>3836</v>
      </c>
      <c r="L221" s="662">
        <v>0</v>
      </c>
      <c r="M221" s="662">
        <v>0</v>
      </c>
      <c r="N221" s="661">
        <v>1</v>
      </c>
      <c r="O221" s="744">
        <v>0.5</v>
      </c>
      <c r="P221" s="662"/>
      <c r="Q221" s="677"/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21</v>
      </c>
      <c r="B222" s="661" t="s">
        <v>578</v>
      </c>
      <c r="C222" s="661" t="s">
        <v>3536</v>
      </c>
      <c r="D222" s="742" t="s">
        <v>5396</v>
      </c>
      <c r="E222" s="743" t="s">
        <v>3561</v>
      </c>
      <c r="F222" s="661" t="s">
        <v>3533</v>
      </c>
      <c r="G222" s="661" t="s">
        <v>3715</v>
      </c>
      <c r="H222" s="661" t="s">
        <v>579</v>
      </c>
      <c r="I222" s="661" t="s">
        <v>1185</v>
      </c>
      <c r="J222" s="661" t="s">
        <v>3716</v>
      </c>
      <c r="K222" s="661" t="s">
        <v>3717</v>
      </c>
      <c r="L222" s="662">
        <v>24.68</v>
      </c>
      <c r="M222" s="662">
        <v>123.39999999999999</v>
      </c>
      <c r="N222" s="661">
        <v>5</v>
      </c>
      <c r="O222" s="744">
        <v>2.5</v>
      </c>
      <c r="P222" s="662">
        <v>74.039999999999992</v>
      </c>
      <c r="Q222" s="677">
        <v>0.6</v>
      </c>
      <c r="R222" s="661">
        <v>3</v>
      </c>
      <c r="S222" s="677">
        <v>0.6</v>
      </c>
      <c r="T222" s="744">
        <v>1.5</v>
      </c>
      <c r="U222" s="700">
        <v>0.6</v>
      </c>
    </row>
    <row r="223" spans="1:21" ht="14.4" customHeight="1" x14ac:dyDescent="0.3">
      <c r="A223" s="660">
        <v>21</v>
      </c>
      <c r="B223" s="661" t="s">
        <v>578</v>
      </c>
      <c r="C223" s="661" t="s">
        <v>3536</v>
      </c>
      <c r="D223" s="742" t="s">
        <v>5396</v>
      </c>
      <c r="E223" s="743" t="s">
        <v>3561</v>
      </c>
      <c r="F223" s="661" t="s">
        <v>3533</v>
      </c>
      <c r="G223" s="661" t="s">
        <v>3715</v>
      </c>
      <c r="H223" s="661" t="s">
        <v>579</v>
      </c>
      <c r="I223" s="661" t="s">
        <v>3810</v>
      </c>
      <c r="J223" s="661" t="s">
        <v>3811</v>
      </c>
      <c r="K223" s="661" t="s">
        <v>3812</v>
      </c>
      <c r="L223" s="662">
        <v>74.06</v>
      </c>
      <c r="M223" s="662">
        <v>74.06</v>
      </c>
      <c r="N223" s="661">
        <v>1</v>
      </c>
      <c r="O223" s="744">
        <v>0.5</v>
      </c>
      <c r="P223" s="662">
        <v>74.06</v>
      </c>
      <c r="Q223" s="677">
        <v>1</v>
      </c>
      <c r="R223" s="661">
        <v>1</v>
      </c>
      <c r="S223" s="677">
        <v>1</v>
      </c>
      <c r="T223" s="744">
        <v>0.5</v>
      </c>
      <c r="U223" s="700">
        <v>1</v>
      </c>
    </row>
    <row r="224" spans="1:21" ht="14.4" customHeight="1" x14ac:dyDescent="0.3">
      <c r="A224" s="660">
        <v>21</v>
      </c>
      <c r="B224" s="661" t="s">
        <v>578</v>
      </c>
      <c r="C224" s="661" t="s">
        <v>3536</v>
      </c>
      <c r="D224" s="742" t="s">
        <v>5396</v>
      </c>
      <c r="E224" s="743" t="s">
        <v>3561</v>
      </c>
      <c r="F224" s="661" t="s">
        <v>3533</v>
      </c>
      <c r="G224" s="661" t="s">
        <v>3640</v>
      </c>
      <c r="H224" s="661" t="s">
        <v>579</v>
      </c>
      <c r="I224" s="661" t="s">
        <v>3837</v>
      </c>
      <c r="J224" s="661" t="s">
        <v>3838</v>
      </c>
      <c r="K224" s="661" t="s">
        <v>3839</v>
      </c>
      <c r="L224" s="662">
        <v>79.48</v>
      </c>
      <c r="M224" s="662">
        <v>79.48</v>
      </c>
      <c r="N224" s="661">
        <v>1</v>
      </c>
      <c r="O224" s="744">
        <v>0.5</v>
      </c>
      <c r="P224" s="662"/>
      <c r="Q224" s="677">
        <v>0</v>
      </c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21</v>
      </c>
      <c r="B225" s="661" t="s">
        <v>578</v>
      </c>
      <c r="C225" s="661" t="s">
        <v>3536</v>
      </c>
      <c r="D225" s="742" t="s">
        <v>5396</v>
      </c>
      <c r="E225" s="743" t="s">
        <v>3561</v>
      </c>
      <c r="F225" s="661" t="s">
        <v>3533</v>
      </c>
      <c r="G225" s="661" t="s">
        <v>3840</v>
      </c>
      <c r="H225" s="661" t="s">
        <v>579</v>
      </c>
      <c r="I225" s="661" t="s">
        <v>3841</v>
      </c>
      <c r="J225" s="661" t="s">
        <v>3842</v>
      </c>
      <c r="K225" s="661" t="s">
        <v>3843</v>
      </c>
      <c r="L225" s="662">
        <v>80.650000000000006</v>
      </c>
      <c r="M225" s="662">
        <v>80.650000000000006</v>
      </c>
      <c r="N225" s="661">
        <v>1</v>
      </c>
      <c r="O225" s="744">
        <v>0.5</v>
      </c>
      <c r="P225" s="662"/>
      <c r="Q225" s="677">
        <v>0</v>
      </c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21</v>
      </c>
      <c r="B226" s="661" t="s">
        <v>578</v>
      </c>
      <c r="C226" s="661" t="s">
        <v>3536</v>
      </c>
      <c r="D226" s="742" t="s">
        <v>5396</v>
      </c>
      <c r="E226" s="743" t="s">
        <v>3561</v>
      </c>
      <c r="F226" s="661" t="s">
        <v>3533</v>
      </c>
      <c r="G226" s="661" t="s">
        <v>3844</v>
      </c>
      <c r="H226" s="661" t="s">
        <v>579</v>
      </c>
      <c r="I226" s="661" t="s">
        <v>1297</v>
      </c>
      <c r="J226" s="661" t="s">
        <v>3845</v>
      </c>
      <c r="K226" s="661" t="s">
        <v>3846</v>
      </c>
      <c r="L226" s="662">
        <v>0</v>
      </c>
      <c r="M226" s="662">
        <v>0</v>
      </c>
      <c r="N226" s="661">
        <v>1</v>
      </c>
      <c r="O226" s="744">
        <v>0.5</v>
      </c>
      <c r="P226" s="662"/>
      <c r="Q226" s="677"/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21</v>
      </c>
      <c r="B227" s="661" t="s">
        <v>578</v>
      </c>
      <c r="C227" s="661" t="s">
        <v>3536</v>
      </c>
      <c r="D227" s="742" t="s">
        <v>5396</v>
      </c>
      <c r="E227" s="743" t="s">
        <v>3561</v>
      </c>
      <c r="F227" s="661" t="s">
        <v>3533</v>
      </c>
      <c r="G227" s="661" t="s">
        <v>3718</v>
      </c>
      <c r="H227" s="661" t="s">
        <v>579</v>
      </c>
      <c r="I227" s="661" t="s">
        <v>3847</v>
      </c>
      <c r="J227" s="661" t="s">
        <v>3773</v>
      </c>
      <c r="K227" s="661" t="s">
        <v>3848</v>
      </c>
      <c r="L227" s="662">
        <v>5322.08</v>
      </c>
      <c r="M227" s="662">
        <v>5322.08</v>
      </c>
      <c r="N227" s="661">
        <v>1</v>
      </c>
      <c r="O227" s="744">
        <v>1</v>
      </c>
      <c r="P227" s="662">
        <v>5322.08</v>
      </c>
      <c r="Q227" s="677">
        <v>1</v>
      </c>
      <c r="R227" s="661">
        <v>1</v>
      </c>
      <c r="S227" s="677">
        <v>1</v>
      </c>
      <c r="T227" s="744">
        <v>1</v>
      </c>
      <c r="U227" s="700">
        <v>1</v>
      </c>
    </row>
    <row r="228" spans="1:21" ht="14.4" customHeight="1" x14ac:dyDescent="0.3">
      <c r="A228" s="660">
        <v>21</v>
      </c>
      <c r="B228" s="661" t="s">
        <v>578</v>
      </c>
      <c r="C228" s="661" t="s">
        <v>3536</v>
      </c>
      <c r="D228" s="742" t="s">
        <v>5396</v>
      </c>
      <c r="E228" s="743" t="s">
        <v>3561</v>
      </c>
      <c r="F228" s="661" t="s">
        <v>3533</v>
      </c>
      <c r="G228" s="661" t="s">
        <v>3718</v>
      </c>
      <c r="H228" s="661" t="s">
        <v>579</v>
      </c>
      <c r="I228" s="661" t="s">
        <v>1449</v>
      </c>
      <c r="J228" s="661" t="s">
        <v>3719</v>
      </c>
      <c r="K228" s="661" t="s">
        <v>3720</v>
      </c>
      <c r="L228" s="662">
        <v>1938.97</v>
      </c>
      <c r="M228" s="662">
        <v>3877.94</v>
      </c>
      <c r="N228" s="661">
        <v>2</v>
      </c>
      <c r="O228" s="744">
        <v>2</v>
      </c>
      <c r="P228" s="662">
        <v>3877.94</v>
      </c>
      <c r="Q228" s="677">
        <v>1</v>
      </c>
      <c r="R228" s="661">
        <v>2</v>
      </c>
      <c r="S228" s="677">
        <v>1</v>
      </c>
      <c r="T228" s="744">
        <v>2</v>
      </c>
      <c r="U228" s="700">
        <v>1</v>
      </c>
    </row>
    <row r="229" spans="1:21" ht="14.4" customHeight="1" x14ac:dyDescent="0.3">
      <c r="A229" s="660">
        <v>21</v>
      </c>
      <c r="B229" s="661" t="s">
        <v>578</v>
      </c>
      <c r="C229" s="661" t="s">
        <v>3536</v>
      </c>
      <c r="D229" s="742" t="s">
        <v>5396</v>
      </c>
      <c r="E229" s="743" t="s">
        <v>3561</v>
      </c>
      <c r="F229" s="661" t="s">
        <v>3533</v>
      </c>
      <c r="G229" s="661" t="s">
        <v>3718</v>
      </c>
      <c r="H229" s="661" t="s">
        <v>579</v>
      </c>
      <c r="I229" s="661" t="s">
        <v>2514</v>
      </c>
      <c r="J229" s="661" t="s">
        <v>3721</v>
      </c>
      <c r="K229" s="661" t="s">
        <v>3722</v>
      </c>
      <c r="L229" s="662">
        <v>1454.23</v>
      </c>
      <c r="M229" s="662">
        <v>1454.23</v>
      </c>
      <c r="N229" s="661">
        <v>1</v>
      </c>
      <c r="O229" s="744">
        <v>1</v>
      </c>
      <c r="P229" s="662">
        <v>1454.23</v>
      </c>
      <c r="Q229" s="677">
        <v>1</v>
      </c>
      <c r="R229" s="661">
        <v>1</v>
      </c>
      <c r="S229" s="677">
        <v>1</v>
      </c>
      <c r="T229" s="744">
        <v>1</v>
      </c>
      <c r="U229" s="700">
        <v>1</v>
      </c>
    </row>
    <row r="230" spans="1:21" ht="14.4" customHeight="1" x14ac:dyDescent="0.3">
      <c r="A230" s="660">
        <v>21</v>
      </c>
      <c r="B230" s="661" t="s">
        <v>578</v>
      </c>
      <c r="C230" s="661" t="s">
        <v>3536</v>
      </c>
      <c r="D230" s="742" t="s">
        <v>5396</v>
      </c>
      <c r="E230" s="743" t="s">
        <v>3561</v>
      </c>
      <c r="F230" s="661" t="s">
        <v>3533</v>
      </c>
      <c r="G230" s="661" t="s">
        <v>3718</v>
      </c>
      <c r="H230" s="661" t="s">
        <v>579</v>
      </c>
      <c r="I230" s="661" t="s">
        <v>1204</v>
      </c>
      <c r="J230" s="661" t="s">
        <v>3723</v>
      </c>
      <c r="K230" s="661" t="s">
        <v>3724</v>
      </c>
      <c r="L230" s="662">
        <v>969.48</v>
      </c>
      <c r="M230" s="662">
        <v>1938.96</v>
      </c>
      <c r="N230" s="661">
        <v>2</v>
      </c>
      <c r="O230" s="744">
        <v>2</v>
      </c>
      <c r="P230" s="662">
        <v>1938.96</v>
      </c>
      <c r="Q230" s="677">
        <v>1</v>
      </c>
      <c r="R230" s="661">
        <v>2</v>
      </c>
      <c r="S230" s="677">
        <v>1</v>
      </c>
      <c r="T230" s="744">
        <v>2</v>
      </c>
      <c r="U230" s="700">
        <v>1</v>
      </c>
    </row>
    <row r="231" spans="1:21" ht="14.4" customHeight="1" x14ac:dyDescent="0.3">
      <c r="A231" s="660">
        <v>21</v>
      </c>
      <c r="B231" s="661" t="s">
        <v>578</v>
      </c>
      <c r="C231" s="661" t="s">
        <v>3536</v>
      </c>
      <c r="D231" s="742" t="s">
        <v>5396</v>
      </c>
      <c r="E231" s="743" t="s">
        <v>3561</v>
      </c>
      <c r="F231" s="661" t="s">
        <v>3533</v>
      </c>
      <c r="G231" s="661" t="s">
        <v>3582</v>
      </c>
      <c r="H231" s="661" t="s">
        <v>579</v>
      </c>
      <c r="I231" s="661" t="s">
        <v>3644</v>
      </c>
      <c r="J231" s="661" t="s">
        <v>3645</v>
      </c>
      <c r="K231" s="661" t="s">
        <v>3646</v>
      </c>
      <c r="L231" s="662">
        <v>0</v>
      </c>
      <c r="M231" s="662">
        <v>0</v>
      </c>
      <c r="N231" s="661">
        <v>5</v>
      </c>
      <c r="O231" s="744">
        <v>3</v>
      </c>
      <c r="P231" s="662">
        <v>0</v>
      </c>
      <c r="Q231" s="677"/>
      <c r="R231" s="661">
        <v>2</v>
      </c>
      <c r="S231" s="677">
        <v>0.4</v>
      </c>
      <c r="T231" s="744">
        <v>1.5</v>
      </c>
      <c r="U231" s="700">
        <v>0.5</v>
      </c>
    </row>
    <row r="232" spans="1:21" ht="14.4" customHeight="1" x14ac:dyDescent="0.3">
      <c r="A232" s="660">
        <v>21</v>
      </c>
      <c r="B232" s="661" t="s">
        <v>578</v>
      </c>
      <c r="C232" s="661" t="s">
        <v>3536</v>
      </c>
      <c r="D232" s="742" t="s">
        <v>5396</v>
      </c>
      <c r="E232" s="743" t="s">
        <v>3561</v>
      </c>
      <c r="F232" s="661" t="s">
        <v>3533</v>
      </c>
      <c r="G232" s="661" t="s">
        <v>3584</v>
      </c>
      <c r="H232" s="661" t="s">
        <v>1684</v>
      </c>
      <c r="I232" s="661" t="s">
        <v>3585</v>
      </c>
      <c r="J232" s="661" t="s">
        <v>3500</v>
      </c>
      <c r="K232" s="661" t="s">
        <v>3586</v>
      </c>
      <c r="L232" s="662">
        <v>537.12</v>
      </c>
      <c r="M232" s="662">
        <v>537.12</v>
      </c>
      <c r="N232" s="661">
        <v>1</v>
      </c>
      <c r="O232" s="744">
        <v>0.5</v>
      </c>
      <c r="P232" s="662">
        <v>537.12</v>
      </c>
      <c r="Q232" s="677">
        <v>1</v>
      </c>
      <c r="R232" s="661">
        <v>1</v>
      </c>
      <c r="S232" s="677">
        <v>1</v>
      </c>
      <c r="T232" s="744">
        <v>0.5</v>
      </c>
      <c r="U232" s="700">
        <v>1</v>
      </c>
    </row>
    <row r="233" spans="1:21" ht="14.4" customHeight="1" x14ac:dyDescent="0.3">
      <c r="A233" s="660">
        <v>21</v>
      </c>
      <c r="B233" s="661" t="s">
        <v>578</v>
      </c>
      <c r="C233" s="661" t="s">
        <v>3536</v>
      </c>
      <c r="D233" s="742" t="s">
        <v>5396</v>
      </c>
      <c r="E233" s="743" t="s">
        <v>3561</v>
      </c>
      <c r="F233" s="661" t="s">
        <v>3533</v>
      </c>
      <c r="G233" s="661" t="s">
        <v>3584</v>
      </c>
      <c r="H233" s="661" t="s">
        <v>1684</v>
      </c>
      <c r="I233" s="661" t="s">
        <v>1772</v>
      </c>
      <c r="J233" s="661" t="s">
        <v>3427</v>
      </c>
      <c r="K233" s="661" t="s">
        <v>3428</v>
      </c>
      <c r="L233" s="662">
        <v>424.24</v>
      </c>
      <c r="M233" s="662">
        <v>424.24</v>
      </c>
      <c r="N233" s="661">
        <v>1</v>
      </c>
      <c r="O233" s="744">
        <v>0.5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21</v>
      </c>
      <c r="B234" s="661" t="s">
        <v>578</v>
      </c>
      <c r="C234" s="661" t="s">
        <v>3536</v>
      </c>
      <c r="D234" s="742" t="s">
        <v>5396</v>
      </c>
      <c r="E234" s="743" t="s">
        <v>3561</v>
      </c>
      <c r="F234" s="661" t="s">
        <v>3533</v>
      </c>
      <c r="G234" s="661" t="s">
        <v>3849</v>
      </c>
      <c r="H234" s="661" t="s">
        <v>579</v>
      </c>
      <c r="I234" s="661" t="s">
        <v>721</v>
      </c>
      <c r="J234" s="661" t="s">
        <v>3850</v>
      </c>
      <c r="K234" s="661" t="s">
        <v>3851</v>
      </c>
      <c r="L234" s="662">
        <v>0</v>
      </c>
      <c r="M234" s="662">
        <v>0</v>
      </c>
      <c r="N234" s="661">
        <v>1</v>
      </c>
      <c r="O234" s="744">
        <v>0.5</v>
      </c>
      <c r="P234" s="662"/>
      <c r="Q234" s="677"/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21</v>
      </c>
      <c r="B235" s="661" t="s">
        <v>578</v>
      </c>
      <c r="C235" s="661" t="s">
        <v>3536</v>
      </c>
      <c r="D235" s="742" t="s">
        <v>5396</v>
      </c>
      <c r="E235" s="743" t="s">
        <v>3561</v>
      </c>
      <c r="F235" s="661" t="s">
        <v>3533</v>
      </c>
      <c r="G235" s="661" t="s">
        <v>3852</v>
      </c>
      <c r="H235" s="661" t="s">
        <v>579</v>
      </c>
      <c r="I235" s="661" t="s">
        <v>703</v>
      </c>
      <c r="J235" s="661" t="s">
        <v>3853</v>
      </c>
      <c r="K235" s="661" t="s">
        <v>3854</v>
      </c>
      <c r="L235" s="662">
        <v>48.74</v>
      </c>
      <c r="M235" s="662">
        <v>48.74</v>
      </c>
      <c r="N235" s="661">
        <v>1</v>
      </c>
      <c r="O235" s="744">
        <v>0.5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21</v>
      </c>
      <c r="B236" s="661" t="s">
        <v>578</v>
      </c>
      <c r="C236" s="661" t="s">
        <v>3536</v>
      </c>
      <c r="D236" s="742" t="s">
        <v>5396</v>
      </c>
      <c r="E236" s="743" t="s">
        <v>3561</v>
      </c>
      <c r="F236" s="661" t="s">
        <v>3533</v>
      </c>
      <c r="G236" s="661" t="s">
        <v>3587</v>
      </c>
      <c r="H236" s="661" t="s">
        <v>579</v>
      </c>
      <c r="I236" s="661" t="s">
        <v>2259</v>
      </c>
      <c r="J236" s="661" t="s">
        <v>2260</v>
      </c>
      <c r="K236" s="661" t="s">
        <v>2261</v>
      </c>
      <c r="L236" s="662">
        <v>33</v>
      </c>
      <c r="M236" s="662">
        <v>66</v>
      </c>
      <c r="N236" s="661">
        <v>2</v>
      </c>
      <c r="O236" s="744">
        <v>1</v>
      </c>
      <c r="P236" s="662"/>
      <c r="Q236" s="677">
        <v>0</v>
      </c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21</v>
      </c>
      <c r="B237" s="661" t="s">
        <v>578</v>
      </c>
      <c r="C237" s="661" t="s">
        <v>3536</v>
      </c>
      <c r="D237" s="742" t="s">
        <v>5396</v>
      </c>
      <c r="E237" s="743" t="s">
        <v>3561</v>
      </c>
      <c r="F237" s="661" t="s">
        <v>3533</v>
      </c>
      <c r="G237" s="661" t="s">
        <v>3587</v>
      </c>
      <c r="H237" s="661" t="s">
        <v>579</v>
      </c>
      <c r="I237" s="661" t="s">
        <v>3855</v>
      </c>
      <c r="J237" s="661" t="s">
        <v>3124</v>
      </c>
      <c r="K237" s="661" t="s">
        <v>3856</v>
      </c>
      <c r="L237" s="662">
        <v>0</v>
      </c>
      <c r="M237" s="662">
        <v>0</v>
      </c>
      <c r="N237" s="661">
        <v>3</v>
      </c>
      <c r="O237" s="744">
        <v>2</v>
      </c>
      <c r="P237" s="662">
        <v>0</v>
      </c>
      <c r="Q237" s="677"/>
      <c r="R237" s="661">
        <v>1</v>
      </c>
      <c r="S237" s="677">
        <v>0.33333333333333331</v>
      </c>
      <c r="T237" s="744">
        <v>0.5</v>
      </c>
      <c r="U237" s="700">
        <v>0.25</v>
      </c>
    </row>
    <row r="238" spans="1:21" ht="14.4" customHeight="1" x14ac:dyDescent="0.3">
      <c r="A238" s="660">
        <v>21</v>
      </c>
      <c r="B238" s="661" t="s">
        <v>578</v>
      </c>
      <c r="C238" s="661" t="s">
        <v>3536</v>
      </c>
      <c r="D238" s="742" t="s">
        <v>5396</v>
      </c>
      <c r="E238" s="743" t="s">
        <v>3561</v>
      </c>
      <c r="F238" s="661" t="s">
        <v>3533</v>
      </c>
      <c r="G238" s="661" t="s">
        <v>3700</v>
      </c>
      <c r="H238" s="661" t="s">
        <v>579</v>
      </c>
      <c r="I238" s="661" t="s">
        <v>3857</v>
      </c>
      <c r="J238" s="661" t="s">
        <v>3702</v>
      </c>
      <c r="K238" s="661"/>
      <c r="L238" s="662">
        <v>0</v>
      </c>
      <c r="M238" s="662">
        <v>0</v>
      </c>
      <c r="N238" s="661">
        <v>1</v>
      </c>
      <c r="O238" s="744">
        <v>0.5</v>
      </c>
      <c r="P238" s="662"/>
      <c r="Q238" s="677"/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21</v>
      </c>
      <c r="B239" s="661" t="s">
        <v>578</v>
      </c>
      <c r="C239" s="661" t="s">
        <v>3536</v>
      </c>
      <c r="D239" s="742" t="s">
        <v>5396</v>
      </c>
      <c r="E239" s="743" t="s">
        <v>3561</v>
      </c>
      <c r="F239" s="661" t="s">
        <v>3533</v>
      </c>
      <c r="G239" s="661" t="s">
        <v>3858</v>
      </c>
      <c r="H239" s="661" t="s">
        <v>579</v>
      </c>
      <c r="I239" s="661" t="s">
        <v>699</v>
      </c>
      <c r="J239" s="661" t="s">
        <v>700</v>
      </c>
      <c r="K239" s="661" t="s">
        <v>3859</v>
      </c>
      <c r="L239" s="662">
        <v>27.28</v>
      </c>
      <c r="M239" s="662">
        <v>54.56</v>
      </c>
      <c r="N239" s="661">
        <v>2</v>
      </c>
      <c r="O239" s="744">
        <v>1</v>
      </c>
      <c r="P239" s="662">
        <v>54.56</v>
      </c>
      <c r="Q239" s="677">
        <v>1</v>
      </c>
      <c r="R239" s="661">
        <v>2</v>
      </c>
      <c r="S239" s="677">
        <v>1</v>
      </c>
      <c r="T239" s="744">
        <v>1</v>
      </c>
      <c r="U239" s="700">
        <v>1</v>
      </c>
    </row>
    <row r="240" spans="1:21" ht="14.4" customHeight="1" x14ac:dyDescent="0.3">
      <c r="A240" s="660">
        <v>21</v>
      </c>
      <c r="B240" s="661" t="s">
        <v>578</v>
      </c>
      <c r="C240" s="661" t="s">
        <v>3536</v>
      </c>
      <c r="D240" s="742" t="s">
        <v>5396</v>
      </c>
      <c r="E240" s="743" t="s">
        <v>3561</v>
      </c>
      <c r="F240" s="661" t="s">
        <v>3533</v>
      </c>
      <c r="G240" s="661" t="s">
        <v>3860</v>
      </c>
      <c r="H240" s="661" t="s">
        <v>579</v>
      </c>
      <c r="I240" s="661" t="s">
        <v>996</v>
      </c>
      <c r="J240" s="661" t="s">
        <v>997</v>
      </c>
      <c r="K240" s="661" t="s">
        <v>3861</v>
      </c>
      <c r="L240" s="662">
        <v>0</v>
      </c>
      <c r="M240" s="662">
        <v>0</v>
      </c>
      <c r="N240" s="661">
        <v>1</v>
      </c>
      <c r="O240" s="744">
        <v>0.5</v>
      </c>
      <c r="P240" s="662"/>
      <c r="Q240" s="677"/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21</v>
      </c>
      <c r="B241" s="661" t="s">
        <v>578</v>
      </c>
      <c r="C241" s="661" t="s">
        <v>3536</v>
      </c>
      <c r="D241" s="742" t="s">
        <v>5396</v>
      </c>
      <c r="E241" s="743" t="s">
        <v>3561</v>
      </c>
      <c r="F241" s="661" t="s">
        <v>3533</v>
      </c>
      <c r="G241" s="661" t="s">
        <v>3860</v>
      </c>
      <c r="H241" s="661" t="s">
        <v>579</v>
      </c>
      <c r="I241" s="661" t="s">
        <v>3862</v>
      </c>
      <c r="J241" s="661" t="s">
        <v>997</v>
      </c>
      <c r="K241" s="661" t="s">
        <v>3863</v>
      </c>
      <c r="L241" s="662">
        <v>0</v>
      </c>
      <c r="M241" s="662">
        <v>0</v>
      </c>
      <c r="N241" s="661">
        <v>1</v>
      </c>
      <c r="O241" s="744">
        <v>0.5</v>
      </c>
      <c r="P241" s="662">
        <v>0</v>
      </c>
      <c r="Q241" s="677"/>
      <c r="R241" s="661">
        <v>1</v>
      </c>
      <c r="S241" s="677">
        <v>1</v>
      </c>
      <c r="T241" s="744">
        <v>0.5</v>
      </c>
      <c r="U241" s="700">
        <v>1</v>
      </c>
    </row>
    <row r="242" spans="1:21" ht="14.4" customHeight="1" x14ac:dyDescent="0.3">
      <c r="A242" s="660">
        <v>21</v>
      </c>
      <c r="B242" s="661" t="s">
        <v>578</v>
      </c>
      <c r="C242" s="661" t="s">
        <v>3536</v>
      </c>
      <c r="D242" s="742" t="s">
        <v>5396</v>
      </c>
      <c r="E242" s="743" t="s">
        <v>3561</v>
      </c>
      <c r="F242" s="661" t="s">
        <v>3533</v>
      </c>
      <c r="G242" s="661" t="s">
        <v>3588</v>
      </c>
      <c r="H242" s="661" t="s">
        <v>579</v>
      </c>
      <c r="I242" s="661" t="s">
        <v>922</v>
      </c>
      <c r="J242" s="661" t="s">
        <v>734</v>
      </c>
      <c r="K242" s="661" t="s">
        <v>923</v>
      </c>
      <c r="L242" s="662">
        <v>0</v>
      </c>
      <c r="M242" s="662">
        <v>0</v>
      </c>
      <c r="N242" s="661">
        <v>1</v>
      </c>
      <c r="O242" s="744">
        <v>0.5</v>
      </c>
      <c r="P242" s="662"/>
      <c r="Q242" s="677"/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21</v>
      </c>
      <c r="B243" s="661" t="s">
        <v>578</v>
      </c>
      <c r="C243" s="661" t="s">
        <v>3536</v>
      </c>
      <c r="D243" s="742" t="s">
        <v>5396</v>
      </c>
      <c r="E243" s="743" t="s">
        <v>3561</v>
      </c>
      <c r="F243" s="661" t="s">
        <v>3533</v>
      </c>
      <c r="G243" s="661" t="s">
        <v>3864</v>
      </c>
      <c r="H243" s="661" t="s">
        <v>579</v>
      </c>
      <c r="I243" s="661" t="s">
        <v>3865</v>
      </c>
      <c r="J243" s="661" t="s">
        <v>3866</v>
      </c>
      <c r="K243" s="661" t="s">
        <v>3867</v>
      </c>
      <c r="L243" s="662">
        <v>0</v>
      </c>
      <c r="M243" s="662">
        <v>0</v>
      </c>
      <c r="N243" s="661">
        <v>1</v>
      </c>
      <c r="O243" s="744">
        <v>1</v>
      </c>
      <c r="P243" s="662"/>
      <c r="Q243" s="677"/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21</v>
      </c>
      <c r="B244" s="661" t="s">
        <v>578</v>
      </c>
      <c r="C244" s="661" t="s">
        <v>3536</v>
      </c>
      <c r="D244" s="742" t="s">
        <v>5396</v>
      </c>
      <c r="E244" s="743" t="s">
        <v>3561</v>
      </c>
      <c r="F244" s="661" t="s">
        <v>3533</v>
      </c>
      <c r="G244" s="661" t="s">
        <v>3864</v>
      </c>
      <c r="H244" s="661" t="s">
        <v>579</v>
      </c>
      <c r="I244" s="661" t="s">
        <v>3868</v>
      </c>
      <c r="J244" s="661" t="s">
        <v>3869</v>
      </c>
      <c r="K244" s="661" t="s">
        <v>3870</v>
      </c>
      <c r="L244" s="662">
        <v>0</v>
      </c>
      <c r="M244" s="662">
        <v>0</v>
      </c>
      <c r="N244" s="661">
        <v>3</v>
      </c>
      <c r="O244" s="744">
        <v>2.5</v>
      </c>
      <c r="P244" s="662"/>
      <c r="Q244" s="677"/>
      <c r="R244" s="661"/>
      <c r="S244" s="677">
        <v>0</v>
      </c>
      <c r="T244" s="744"/>
      <c r="U244" s="700">
        <v>0</v>
      </c>
    </row>
    <row r="245" spans="1:21" ht="14.4" customHeight="1" x14ac:dyDescent="0.3">
      <c r="A245" s="660">
        <v>21</v>
      </c>
      <c r="B245" s="661" t="s">
        <v>578</v>
      </c>
      <c r="C245" s="661" t="s">
        <v>3536</v>
      </c>
      <c r="D245" s="742" t="s">
        <v>5396</v>
      </c>
      <c r="E245" s="743" t="s">
        <v>3561</v>
      </c>
      <c r="F245" s="661" t="s">
        <v>3533</v>
      </c>
      <c r="G245" s="661" t="s">
        <v>3618</v>
      </c>
      <c r="H245" s="661" t="s">
        <v>579</v>
      </c>
      <c r="I245" s="661" t="s">
        <v>925</v>
      </c>
      <c r="J245" s="661" t="s">
        <v>3619</v>
      </c>
      <c r="K245" s="661" t="s">
        <v>3620</v>
      </c>
      <c r="L245" s="662">
        <v>53.57</v>
      </c>
      <c r="M245" s="662">
        <v>1446.3900000000003</v>
      </c>
      <c r="N245" s="661">
        <v>27</v>
      </c>
      <c r="O245" s="744">
        <v>15.5</v>
      </c>
      <c r="P245" s="662">
        <v>535.70000000000005</v>
      </c>
      <c r="Q245" s="677">
        <v>0.37037037037037029</v>
      </c>
      <c r="R245" s="661">
        <v>10</v>
      </c>
      <c r="S245" s="677">
        <v>0.37037037037037035</v>
      </c>
      <c r="T245" s="744">
        <v>5.5</v>
      </c>
      <c r="U245" s="700">
        <v>0.35483870967741937</v>
      </c>
    </row>
    <row r="246" spans="1:21" ht="14.4" customHeight="1" x14ac:dyDescent="0.3">
      <c r="A246" s="660">
        <v>21</v>
      </c>
      <c r="B246" s="661" t="s">
        <v>578</v>
      </c>
      <c r="C246" s="661" t="s">
        <v>3536</v>
      </c>
      <c r="D246" s="742" t="s">
        <v>5396</v>
      </c>
      <c r="E246" s="743" t="s">
        <v>3561</v>
      </c>
      <c r="F246" s="661" t="s">
        <v>3533</v>
      </c>
      <c r="G246" s="661" t="s">
        <v>3675</v>
      </c>
      <c r="H246" s="661" t="s">
        <v>1684</v>
      </c>
      <c r="I246" s="661" t="s">
        <v>3740</v>
      </c>
      <c r="J246" s="661" t="s">
        <v>1714</v>
      </c>
      <c r="K246" s="661" t="s">
        <v>3741</v>
      </c>
      <c r="L246" s="662">
        <v>543.39</v>
      </c>
      <c r="M246" s="662">
        <v>1630.17</v>
      </c>
      <c r="N246" s="661">
        <v>3</v>
      </c>
      <c r="O246" s="744">
        <v>2</v>
      </c>
      <c r="P246" s="662"/>
      <c r="Q246" s="677">
        <v>0</v>
      </c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21</v>
      </c>
      <c r="B247" s="661" t="s">
        <v>578</v>
      </c>
      <c r="C247" s="661" t="s">
        <v>3536</v>
      </c>
      <c r="D247" s="742" t="s">
        <v>5396</v>
      </c>
      <c r="E247" s="743" t="s">
        <v>3561</v>
      </c>
      <c r="F247" s="661" t="s">
        <v>3533</v>
      </c>
      <c r="G247" s="661" t="s">
        <v>3675</v>
      </c>
      <c r="H247" s="661" t="s">
        <v>1684</v>
      </c>
      <c r="I247" s="661" t="s">
        <v>3792</v>
      </c>
      <c r="J247" s="661" t="s">
        <v>1714</v>
      </c>
      <c r="K247" s="661" t="s">
        <v>623</v>
      </c>
      <c r="L247" s="662">
        <v>815.1</v>
      </c>
      <c r="M247" s="662">
        <v>815.1</v>
      </c>
      <c r="N247" s="661">
        <v>1</v>
      </c>
      <c r="O247" s="744">
        <v>1</v>
      </c>
      <c r="P247" s="662"/>
      <c r="Q247" s="677">
        <v>0</v>
      </c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21</v>
      </c>
      <c r="B248" s="661" t="s">
        <v>578</v>
      </c>
      <c r="C248" s="661" t="s">
        <v>3536</v>
      </c>
      <c r="D248" s="742" t="s">
        <v>5396</v>
      </c>
      <c r="E248" s="743" t="s">
        <v>3561</v>
      </c>
      <c r="F248" s="661" t="s">
        <v>3533</v>
      </c>
      <c r="G248" s="661" t="s">
        <v>3675</v>
      </c>
      <c r="H248" s="661" t="s">
        <v>1684</v>
      </c>
      <c r="I248" s="661" t="s">
        <v>3793</v>
      </c>
      <c r="J248" s="661" t="s">
        <v>1714</v>
      </c>
      <c r="K248" s="661" t="s">
        <v>3363</v>
      </c>
      <c r="L248" s="662">
        <v>1154.68</v>
      </c>
      <c r="M248" s="662">
        <v>1154.68</v>
      </c>
      <c r="N248" s="661">
        <v>1</v>
      </c>
      <c r="O248" s="744">
        <v>1</v>
      </c>
      <c r="P248" s="662">
        <v>1154.68</v>
      </c>
      <c r="Q248" s="677">
        <v>1</v>
      </c>
      <c r="R248" s="661">
        <v>1</v>
      </c>
      <c r="S248" s="677">
        <v>1</v>
      </c>
      <c r="T248" s="744">
        <v>1</v>
      </c>
      <c r="U248" s="700">
        <v>1</v>
      </c>
    </row>
    <row r="249" spans="1:21" ht="14.4" customHeight="1" x14ac:dyDescent="0.3">
      <c r="A249" s="660">
        <v>21</v>
      </c>
      <c r="B249" s="661" t="s">
        <v>578</v>
      </c>
      <c r="C249" s="661" t="s">
        <v>3536</v>
      </c>
      <c r="D249" s="742" t="s">
        <v>5396</v>
      </c>
      <c r="E249" s="743" t="s">
        <v>3561</v>
      </c>
      <c r="F249" s="661" t="s">
        <v>3533</v>
      </c>
      <c r="G249" s="661" t="s">
        <v>3675</v>
      </c>
      <c r="H249" s="661" t="s">
        <v>1684</v>
      </c>
      <c r="I249" s="661" t="s">
        <v>1763</v>
      </c>
      <c r="J249" s="661" t="s">
        <v>622</v>
      </c>
      <c r="K249" s="661" t="s">
        <v>623</v>
      </c>
      <c r="L249" s="662">
        <v>1385.62</v>
      </c>
      <c r="M249" s="662">
        <v>2771.24</v>
      </c>
      <c r="N249" s="661">
        <v>2</v>
      </c>
      <c r="O249" s="744">
        <v>1</v>
      </c>
      <c r="P249" s="662">
        <v>2771.24</v>
      </c>
      <c r="Q249" s="677">
        <v>1</v>
      </c>
      <c r="R249" s="661">
        <v>2</v>
      </c>
      <c r="S249" s="677">
        <v>1</v>
      </c>
      <c r="T249" s="744">
        <v>1</v>
      </c>
      <c r="U249" s="700">
        <v>1</v>
      </c>
    </row>
    <row r="250" spans="1:21" ht="14.4" customHeight="1" x14ac:dyDescent="0.3">
      <c r="A250" s="660">
        <v>21</v>
      </c>
      <c r="B250" s="661" t="s">
        <v>578</v>
      </c>
      <c r="C250" s="661" t="s">
        <v>3536</v>
      </c>
      <c r="D250" s="742" t="s">
        <v>5396</v>
      </c>
      <c r="E250" s="743" t="s">
        <v>3561</v>
      </c>
      <c r="F250" s="661" t="s">
        <v>3533</v>
      </c>
      <c r="G250" s="661" t="s">
        <v>3675</v>
      </c>
      <c r="H250" s="661" t="s">
        <v>1684</v>
      </c>
      <c r="I250" s="661" t="s">
        <v>1766</v>
      </c>
      <c r="J250" s="661" t="s">
        <v>622</v>
      </c>
      <c r="K250" s="661" t="s">
        <v>1715</v>
      </c>
      <c r="L250" s="662">
        <v>1847.49</v>
      </c>
      <c r="M250" s="662">
        <v>1847.49</v>
      </c>
      <c r="N250" s="661">
        <v>1</v>
      </c>
      <c r="O250" s="744">
        <v>1</v>
      </c>
      <c r="P250" s="662">
        <v>1847.49</v>
      </c>
      <c r="Q250" s="677">
        <v>1</v>
      </c>
      <c r="R250" s="661">
        <v>1</v>
      </c>
      <c r="S250" s="677">
        <v>1</v>
      </c>
      <c r="T250" s="744">
        <v>1</v>
      </c>
      <c r="U250" s="700">
        <v>1</v>
      </c>
    </row>
    <row r="251" spans="1:21" ht="14.4" customHeight="1" x14ac:dyDescent="0.3">
      <c r="A251" s="660">
        <v>21</v>
      </c>
      <c r="B251" s="661" t="s">
        <v>578</v>
      </c>
      <c r="C251" s="661" t="s">
        <v>3536</v>
      </c>
      <c r="D251" s="742" t="s">
        <v>5396</v>
      </c>
      <c r="E251" s="743" t="s">
        <v>3561</v>
      </c>
      <c r="F251" s="661" t="s">
        <v>3533</v>
      </c>
      <c r="G251" s="661" t="s">
        <v>3680</v>
      </c>
      <c r="H251" s="661" t="s">
        <v>579</v>
      </c>
      <c r="I251" s="661" t="s">
        <v>1999</v>
      </c>
      <c r="J251" s="661" t="s">
        <v>2000</v>
      </c>
      <c r="K251" s="661" t="s">
        <v>2001</v>
      </c>
      <c r="L251" s="662">
        <v>146.84</v>
      </c>
      <c r="M251" s="662">
        <v>146.84</v>
      </c>
      <c r="N251" s="661">
        <v>1</v>
      </c>
      <c r="O251" s="744">
        <v>1</v>
      </c>
      <c r="P251" s="662"/>
      <c r="Q251" s="677">
        <v>0</v>
      </c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21</v>
      </c>
      <c r="B252" s="661" t="s">
        <v>578</v>
      </c>
      <c r="C252" s="661" t="s">
        <v>3536</v>
      </c>
      <c r="D252" s="742" t="s">
        <v>5396</v>
      </c>
      <c r="E252" s="743" t="s">
        <v>3561</v>
      </c>
      <c r="F252" s="661" t="s">
        <v>3533</v>
      </c>
      <c r="G252" s="661" t="s">
        <v>3605</v>
      </c>
      <c r="H252" s="661" t="s">
        <v>579</v>
      </c>
      <c r="I252" s="661" t="s">
        <v>3606</v>
      </c>
      <c r="J252" s="661" t="s">
        <v>3607</v>
      </c>
      <c r="K252" s="661" t="s">
        <v>2164</v>
      </c>
      <c r="L252" s="662">
        <v>93.71</v>
      </c>
      <c r="M252" s="662">
        <v>93.71</v>
      </c>
      <c r="N252" s="661">
        <v>1</v>
      </c>
      <c r="O252" s="744">
        <v>0.5</v>
      </c>
      <c r="P252" s="662"/>
      <c r="Q252" s="677">
        <v>0</v>
      </c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21</v>
      </c>
      <c r="B253" s="661" t="s">
        <v>578</v>
      </c>
      <c r="C253" s="661" t="s">
        <v>3536</v>
      </c>
      <c r="D253" s="742" t="s">
        <v>5396</v>
      </c>
      <c r="E253" s="743" t="s">
        <v>3561</v>
      </c>
      <c r="F253" s="661" t="s">
        <v>3533</v>
      </c>
      <c r="G253" s="661" t="s">
        <v>3605</v>
      </c>
      <c r="H253" s="661" t="s">
        <v>579</v>
      </c>
      <c r="I253" s="661" t="s">
        <v>3606</v>
      </c>
      <c r="J253" s="661" t="s">
        <v>3607</v>
      </c>
      <c r="K253" s="661" t="s">
        <v>2164</v>
      </c>
      <c r="L253" s="662">
        <v>57.64</v>
      </c>
      <c r="M253" s="662">
        <v>57.64</v>
      </c>
      <c r="N253" s="661">
        <v>1</v>
      </c>
      <c r="O253" s="744">
        <v>1</v>
      </c>
      <c r="P253" s="662"/>
      <c r="Q253" s="677">
        <v>0</v>
      </c>
      <c r="R253" s="661"/>
      <c r="S253" s="677">
        <v>0</v>
      </c>
      <c r="T253" s="744"/>
      <c r="U253" s="700">
        <v>0</v>
      </c>
    </row>
    <row r="254" spans="1:21" ht="14.4" customHeight="1" x14ac:dyDescent="0.3">
      <c r="A254" s="660">
        <v>21</v>
      </c>
      <c r="B254" s="661" t="s">
        <v>578</v>
      </c>
      <c r="C254" s="661" t="s">
        <v>3536</v>
      </c>
      <c r="D254" s="742" t="s">
        <v>5396</v>
      </c>
      <c r="E254" s="743" t="s">
        <v>3561</v>
      </c>
      <c r="F254" s="661" t="s">
        <v>3533</v>
      </c>
      <c r="G254" s="661" t="s">
        <v>3605</v>
      </c>
      <c r="H254" s="661" t="s">
        <v>579</v>
      </c>
      <c r="I254" s="661" t="s">
        <v>2163</v>
      </c>
      <c r="J254" s="661" t="s">
        <v>781</v>
      </c>
      <c r="K254" s="661" t="s">
        <v>2164</v>
      </c>
      <c r="L254" s="662">
        <v>93.71</v>
      </c>
      <c r="M254" s="662">
        <v>93.71</v>
      </c>
      <c r="N254" s="661">
        <v>1</v>
      </c>
      <c r="O254" s="744">
        <v>1</v>
      </c>
      <c r="P254" s="662"/>
      <c r="Q254" s="677">
        <v>0</v>
      </c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21</v>
      </c>
      <c r="B255" s="661" t="s">
        <v>578</v>
      </c>
      <c r="C255" s="661" t="s">
        <v>3536</v>
      </c>
      <c r="D255" s="742" t="s">
        <v>5396</v>
      </c>
      <c r="E255" s="743" t="s">
        <v>3561</v>
      </c>
      <c r="F255" s="661" t="s">
        <v>3533</v>
      </c>
      <c r="G255" s="661" t="s">
        <v>3605</v>
      </c>
      <c r="H255" s="661" t="s">
        <v>579</v>
      </c>
      <c r="I255" s="661" t="s">
        <v>2163</v>
      </c>
      <c r="J255" s="661" t="s">
        <v>781</v>
      </c>
      <c r="K255" s="661" t="s">
        <v>2164</v>
      </c>
      <c r="L255" s="662">
        <v>57.64</v>
      </c>
      <c r="M255" s="662">
        <v>172.92000000000002</v>
      </c>
      <c r="N255" s="661">
        <v>3</v>
      </c>
      <c r="O255" s="744">
        <v>1.5</v>
      </c>
      <c r="P255" s="662">
        <v>57.64</v>
      </c>
      <c r="Q255" s="677">
        <v>0.33333333333333331</v>
      </c>
      <c r="R255" s="661">
        <v>1</v>
      </c>
      <c r="S255" s="677">
        <v>0.33333333333333331</v>
      </c>
      <c r="T255" s="744">
        <v>0.5</v>
      </c>
      <c r="U255" s="700">
        <v>0.33333333333333331</v>
      </c>
    </row>
    <row r="256" spans="1:21" ht="14.4" customHeight="1" x14ac:dyDescent="0.3">
      <c r="A256" s="660">
        <v>21</v>
      </c>
      <c r="B256" s="661" t="s">
        <v>578</v>
      </c>
      <c r="C256" s="661" t="s">
        <v>3536</v>
      </c>
      <c r="D256" s="742" t="s">
        <v>5396</v>
      </c>
      <c r="E256" s="743" t="s">
        <v>3561</v>
      </c>
      <c r="F256" s="661" t="s">
        <v>3533</v>
      </c>
      <c r="G256" s="661" t="s">
        <v>3589</v>
      </c>
      <c r="H256" s="661" t="s">
        <v>1684</v>
      </c>
      <c r="I256" s="661" t="s">
        <v>1867</v>
      </c>
      <c r="J256" s="661" t="s">
        <v>1868</v>
      </c>
      <c r="K256" s="661" t="s">
        <v>3353</v>
      </c>
      <c r="L256" s="662">
        <v>1300.49</v>
      </c>
      <c r="M256" s="662">
        <v>20807.84</v>
      </c>
      <c r="N256" s="661">
        <v>16</v>
      </c>
      <c r="O256" s="744">
        <v>9</v>
      </c>
      <c r="P256" s="662">
        <v>11704.41</v>
      </c>
      <c r="Q256" s="677">
        <v>0.5625</v>
      </c>
      <c r="R256" s="661">
        <v>9</v>
      </c>
      <c r="S256" s="677">
        <v>0.5625</v>
      </c>
      <c r="T256" s="744">
        <v>5.5</v>
      </c>
      <c r="U256" s="700">
        <v>0.61111111111111116</v>
      </c>
    </row>
    <row r="257" spans="1:21" ht="14.4" customHeight="1" x14ac:dyDescent="0.3">
      <c r="A257" s="660">
        <v>21</v>
      </c>
      <c r="B257" s="661" t="s">
        <v>578</v>
      </c>
      <c r="C257" s="661" t="s">
        <v>3536</v>
      </c>
      <c r="D257" s="742" t="s">
        <v>5396</v>
      </c>
      <c r="E257" s="743" t="s">
        <v>3561</v>
      </c>
      <c r="F257" s="661" t="s">
        <v>3533</v>
      </c>
      <c r="G257" s="661" t="s">
        <v>3589</v>
      </c>
      <c r="H257" s="661" t="s">
        <v>1684</v>
      </c>
      <c r="I257" s="661" t="s">
        <v>1867</v>
      </c>
      <c r="J257" s="661" t="s">
        <v>1868</v>
      </c>
      <c r="K257" s="661" t="s">
        <v>3353</v>
      </c>
      <c r="L257" s="662">
        <v>668.54</v>
      </c>
      <c r="M257" s="662">
        <v>2005.62</v>
      </c>
      <c r="N257" s="661">
        <v>3</v>
      </c>
      <c r="O257" s="744">
        <v>1.5</v>
      </c>
      <c r="P257" s="662">
        <v>668.54</v>
      </c>
      <c r="Q257" s="677">
        <v>0.33333333333333331</v>
      </c>
      <c r="R257" s="661">
        <v>1</v>
      </c>
      <c r="S257" s="677">
        <v>0.33333333333333331</v>
      </c>
      <c r="T257" s="744">
        <v>0.5</v>
      </c>
      <c r="U257" s="700">
        <v>0.33333333333333331</v>
      </c>
    </row>
    <row r="258" spans="1:21" ht="14.4" customHeight="1" x14ac:dyDescent="0.3">
      <c r="A258" s="660">
        <v>21</v>
      </c>
      <c r="B258" s="661" t="s">
        <v>578</v>
      </c>
      <c r="C258" s="661" t="s">
        <v>3536</v>
      </c>
      <c r="D258" s="742" t="s">
        <v>5396</v>
      </c>
      <c r="E258" s="743" t="s">
        <v>3561</v>
      </c>
      <c r="F258" s="661" t="s">
        <v>3533</v>
      </c>
      <c r="G258" s="661" t="s">
        <v>3743</v>
      </c>
      <c r="H258" s="661" t="s">
        <v>579</v>
      </c>
      <c r="I258" s="661" t="s">
        <v>2144</v>
      </c>
      <c r="J258" s="661" t="s">
        <v>2145</v>
      </c>
      <c r="K258" s="661" t="s">
        <v>3871</v>
      </c>
      <c r="L258" s="662">
        <v>0</v>
      </c>
      <c r="M258" s="662">
        <v>0</v>
      </c>
      <c r="N258" s="661">
        <v>1</v>
      </c>
      <c r="O258" s="744">
        <v>1</v>
      </c>
      <c r="P258" s="662"/>
      <c r="Q258" s="677"/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21</v>
      </c>
      <c r="B259" s="661" t="s">
        <v>578</v>
      </c>
      <c r="C259" s="661" t="s">
        <v>3536</v>
      </c>
      <c r="D259" s="742" t="s">
        <v>5396</v>
      </c>
      <c r="E259" s="743" t="s">
        <v>3561</v>
      </c>
      <c r="F259" s="661" t="s">
        <v>3533</v>
      </c>
      <c r="G259" s="661" t="s">
        <v>3746</v>
      </c>
      <c r="H259" s="661" t="s">
        <v>579</v>
      </c>
      <c r="I259" s="661" t="s">
        <v>3872</v>
      </c>
      <c r="J259" s="661" t="s">
        <v>3873</v>
      </c>
      <c r="K259" s="661" t="s">
        <v>3874</v>
      </c>
      <c r="L259" s="662">
        <v>3354.59</v>
      </c>
      <c r="M259" s="662">
        <v>3354.59</v>
      </c>
      <c r="N259" s="661">
        <v>1</v>
      </c>
      <c r="O259" s="744">
        <v>1</v>
      </c>
      <c r="P259" s="662"/>
      <c r="Q259" s="677">
        <v>0</v>
      </c>
      <c r="R259" s="661"/>
      <c r="S259" s="677">
        <v>0</v>
      </c>
      <c r="T259" s="744"/>
      <c r="U259" s="700">
        <v>0</v>
      </c>
    </row>
    <row r="260" spans="1:21" ht="14.4" customHeight="1" x14ac:dyDescent="0.3">
      <c r="A260" s="660">
        <v>21</v>
      </c>
      <c r="B260" s="661" t="s">
        <v>578</v>
      </c>
      <c r="C260" s="661" t="s">
        <v>3536</v>
      </c>
      <c r="D260" s="742" t="s">
        <v>5396</v>
      </c>
      <c r="E260" s="743" t="s">
        <v>3561</v>
      </c>
      <c r="F260" s="661" t="s">
        <v>3533</v>
      </c>
      <c r="G260" s="661" t="s">
        <v>3746</v>
      </c>
      <c r="H260" s="661" t="s">
        <v>579</v>
      </c>
      <c r="I260" s="661" t="s">
        <v>3875</v>
      </c>
      <c r="J260" s="661" t="s">
        <v>2483</v>
      </c>
      <c r="K260" s="661" t="s">
        <v>3876</v>
      </c>
      <c r="L260" s="662">
        <v>583.70000000000005</v>
      </c>
      <c r="M260" s="662">
        <v>583.70000000000005</v>
      </c>
      <c r="N260" s="661">
        <v>1</v>
      </c>
      <c r="O260" s="744">
        <v>1</v>
      </c>
      <c r="P260" s="662"/>
      <c r="Q260" s="677">
        <v>0</v>
      </c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21</v>
      </c>
      <c r="B261" s="661" t="s">
        <v>578</v>
      </c>
      <c r="C261" s="661" t="s">
        <v>3536</v>
      </c>
      <c r="D261" s="742" t="s">
        <v>5396</v>
      </c>
      <c r="E261" s="743" t="s">
        <v>3561</v>
      </c>
      <c r="F261" s="661" t="s">
        <v>3533</v>
      </c>
      <c r="G261" s="661" t="s">
        <v>3746</v>
      </c>
      <c r="H261" s="661" t="s">
        <v>579</v>
      </c>
      <c r="I261" s="661" t="s">
        <v>3877</v>
      </c>
      <c r="J261" s="661" t="s">
        <v>1190</v>
      </c>
      <c r="K261" s="661" t="s">
        <v>3878</v>
      </c>
      <c r="L261" s="662">
        <v>1677.3</v>
      </c>
      <c r="M261" s="662">
        <v>1677.3</v>
      </c>
      <c r="N261" s="661">
        <v>1</v>
      </c>
      <c r="O261" s="744">
        <v>1</v>
      </c>
      <c r="P261" s="662">
        <v>1677.3</v>
      </c>
      <c r="Q261" s="677">
        <v>1</v>
      </c>
      <c r="R261" s="661">
        <v>1</v>
      </c>
      <c r="S261" s="677">
        <v>1</v>
      </c>
      <c r="T261" s="744">
        <v>1</v>
      </c>
      <c r="U261" s="700">
        <v>1</v>
      </c>
    </row>
    <row r="262" spans="1:21" ht="14.4" customHeight="1" x14ac:dyDescent="0.3">
      <c r="A262" s="660">
        <v>21</v>
      </c>
      <c r="B262" s="661" t="s">
        <v>578</v>
      </c>
      <c r="C262" s="661" t="s">
        <v>3536</v>
      </c>
      <c r="D262" s="742" t="s">
        <v>5396</v>
      </c>
      <c r="E262" s="743" t="s">
        <v>3561</v>
      </c>
      <c r="F262" s="661" t="s">
        <v>3533</v>
      </c>
      <c r="G262" s="661" t="s">
        <v>3746</v>
      </c>
      <c r="H262" s="661" t="s">
        <v>579</v>
      </c>
      <c r="I262" s="661" t="s">
        <v>3879</v>
      </c>
      <c r="J262" s="661" t="s">
        <v>1255</v>
      </c>
      <c r="K262" s="661" t="s">
        <v>3880</v>
      </c>
      <c r="L262" s="662">
        <v>0</v>
      </c>
      <c r="M262" s="662">
        <v>0</v>
      </c>
      <c r="N262" s="661">
        <v>1</v>
      </c>
      <c r="O262" s="744">
        <v>1</v>
      </c>
      <c r="P262" s="662"/>
      <c r="Q262" s="677"/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21</v>
      </c>
      <c r="B263" s="661" t="s">
        <v>578</v>
      </c>
      <c r="C263" s="661" t="s">
        <v>3536</v>
      </c>
      <c r="D263" s="742" t="s">
        <v>5396</v>
      </c>
      <c r="E263" s="743" t="s">
        <v>3561</v>
      </c>
      <c r="F263" s="661" t="s">
        <v>3533</v>
      </c>
      <c r="G263" s="661" t="s">
        <v>3746</v>
      </c>
      <c r="H263" s="661" t="s">
        <v>579</v>
      </c>
      <c r="I263" s="661" t="s">
        <v>3881</v>
      </c>
      <c r="J263" s="661" t="s">
        <v>3873</v>
      </c>
      <c r="K263" s="661" t="s">
        <v>2157</v>
      </c>
      <c r="L263" s="662">
        <v>0</v>
      </c>
      <c r="M263" s="662">
        <v>0</v>
      </c>
      <c r="N263" s="661">
        <v>1</v>
      </c>
      <c r="O263" s="744">
        <v>1</v>
      </c>
      <c r="P263" s="662">
        <v>0</v>
      </c>
      <c r="Q263" s="677"/>
      <c r="R263" s="661">
        <v>1</v>
      </c>
      <c r="S263" s="677">
        <v>1</v>
      </c>
      <c r="T263" s="744">
        <v>1</v>
      </c>
      <c r="U263" s="700">
        <v>1</v>
      </c>
    </row>
    <row r="264" spans="1:21" ht="14.4" customHeight="1" x14ac:dyDescent="0.3">
      <c r="A264" s="660">
        <v>21</v>
      </c>
      <c r="B264" s="661" t="s">
        <v>578</v>
      </c>
      <c r="C264" s="661" t="s">
        <v>3536</v>
      </c>
      <c r="D264" s="742" t="s">
        <v>5396</v>
      </c>
      <c r="E264" s="743" t="s">
        <v>3561</v>
      </c>
      <c r="F264" s="661" t="s">
        <v>3533</v>
      </c>
      <c r="G264" s="661" t="s">
        <v>3882</v>
      </c>
      <c r="H264" s="661" t="s">
        <v>579</v>
      </c>
      <c r="I264" s="661" t="s">
        <v>3883</v>
      </c>
      <c r="J264" s="661" t="s">
        <v>2445</v>
      </c>
      <c r="K264" s="661" t="s">
        <v>3884</v>
      </c>
      <c r="L264" s="662">
        <v>27.49</v>
      </c>
      <c r="M264" s="662">
        <v>27.49</v>
      </c>
      <c r="N264" s="661">
        <v>1</v>
      </c>
      <c r="O264" s="744">
        <v>0.5</v>
      </c>
      <c r="P264" s="662"/>
      <c r="Q264" s="677">
        <v>0</v>
      </c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21</v>
      </c>
      <c r="B265" s="661" t="s">
        <v>578</v>
      </c>
      <c r="C265" s="661" t="s">
        <v>3536</v>
      </c>
      <c r="D265" s="742" t="s">
        <v>5396</v>
      </c>
      <c r="E265" s="743" t="s">
        <v>3561</v>
      </c>
      <c r="F265" s="661" t="s">
        <v>3533</v>
      </c>
      <c r="G265" s="661" t="s">
        <v>3684</v>
      </c>
      <c r="H265" s="661" t="s">
        <v>579</v>
      </c>
      <c r="I265" s="661" t="s">
        <v>1559</v>
      </c>
      <c r="J265" s="661" t="s">
        <v>1560</v>
      </c>
      <c r="K265" s="661" t="s">
        <v>1561</v>
      </c>
      <c r="L265" s="662">
        <v>108.44</v>
      </c>
      <c r="M265" s="662">
        <v>433.76</v>
      </c>
      <c r="N265" s="661">
        <v>4</v>
      </c>
      <c r="O265" s="744">
        <v>2</v>
      </c>
      <c r="P265" s="662">
        <v>216.88</v>
      </c>
      <c r="Q265" s="677">
        <v>0.5</v>
      </c>
      <c r="R265" s="661">
        <v>2</v>
      </c>
      <c r="S265" s="677">
        <v>0.5</v>
      </c>
      <c r="T265" s="744">
        <v>1</v>
      </c>
      <c r="U265" s="700">
        <v>0.5</v>
      </c>
    </row>
    <row r="266" spans="1:21" ht="14.4" customHeight="1" x14ac:dyDescent="0.3">
      <c r="A266" s="660">
        <v>21</v>
      </c>
      <c r="B266" s="661" t="s">
        <v>578</v>
      </c>
      <c r="C266" s="661" t="s">
        <v>3536</v>
      </c>
      <c r="D266" s="742" t="s">
        <v>5396</v>
      </c>
      <c r="E266" s="743" t="s">
        <v>3561</v>
      </c>
      <c r="F266" s="661" t="s">
        <v>3533</v>
      </c>
      <c r="G266" s="661" t="s">
        <v>3590</v>
      </c>
      <c r="H266" s="661" t="s">
        <v>1684</v>
      </c>
      <c r="I266" s="661" t="s">
        <v>2943</v>
      </c>
      <c r="J266" s="661" t="s">
        <v>2944</v>
      </c>
      <c r="K266" s="661" t="s">
        <v>2945</v>
      </c>
      <c r="L266" s="662">
        <v>127.34</v>
      </c>
      <c r="M266" s="662">
        <v>2419.46</v>
      </c>
      <c r="N266" s="661">
        <v>19</v>
      </c>
      <c r="O266" s="744">
        <v>1</v>
      </c>
      <c r="P266" s="662">
        <v>1782.76</v>
      </c>
      <c r="Q266" s="677">
        <v>0.73684210526315785</v>
      </c>
      <c r="R266" s="661">
        <v>14</v>
      </c>
      <c r="S266" s="677">
        <v>0.73684210526315785</v>
      </c>
      <c r="T266" s="744">
        <v>0.5</v>
      </c>
      <c r="U266" s="700">
        <v>0.5</v>
      </c>
    </row>
    <row r="267" spans="1:21" ht="14.4" customHeight="1" x14ac:dyDescent="0.3">
      <c r="A267" s="660">
        <v>21</v>
      </c>
      <c r="B267" s="661" t="s">
        <v>578</v>
      </c>
      <c r="C267" s="661" t="s">
        <v>3536</v>
      </c>
      <c r="D267" s="742" t="s">
        <v>5396</v>
      </c>
      <c r="E267" s="743" t="s">
        <v>3561</v>
      </c>
      <c r="F267" s="661" t="s">
        <v>3533</v>
      </c>
      <c r="G267" s="661" t="s">
        <v>3590</v>
      </c>
      <c r="H267" s="661" t="s">
        <v>1684</v>
      </c>
      <c r="I267" s="661" t="s">
        <v>3608</v>
      </c>
      <c r="J267" s="661" t="s">
        <v>3609</v>
      </c>
      <c r="K267" s="661" t="s">
        <v>2945</v>
      </c>
      <c r="L267" s="662">
        <v>82.04</v>
      </c>
      <c r="M267" s="662">
        <v>820.40000000000009</v>
      </c>
      <c r="N267" s="661">
        <v>10</v>
      </c>
      <c r="O267" s="744">
        <v>0.5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21</v>
      </c>
      <c r="B268" s="661" t="s">
        <v>578</v>
      </c>
      <c r="C268" s="661" t="s">
        <v>3536</v>
      </c>
      <c r="D268" s="742" t="s">
        <v>5396</v>
      </c>
      <c r="E268" s="743" t="s">
        <v>3561</v>
      </c>
      <c r="F268" s="661" t="s">
        <v>3533</v>
      </c>
      <c r="G268" s="661" t="s">
        <v>3590</v>
      </c>
      <c r="H268" s="661" t="s">
        <v>1684</v>
      </c>
      <c r="I268" s="661" t="s">
        <v>1967</v>
      </c>
      <c r="J268" s="661" t="s">
        <v>1968</v>
      </c>
      <c r="K268" s="661" t="s">
        <v>1969</v>
      </c>
      <c r="L268" s="662">
        <v>87.6</v>
      </c>
      <c r="M268" s="662">
        <v>876</v>
      </c>
      <c r="N268" s="661">
        <v>10</v>
      </c>
      <c r="O268" s="744">
        <v>1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21</v>
      </c>
      <c r="B269" s="661" t="s">
        <v>578</v>
      </c>
      <c r="C269" s="661" t="s">
        <v>3536</v>
      </c>
      <c r="D269" s="742" t="s">
        <v>5396</v>
      </c>
      <c r="E269" s="743" t="s">
        <v>3561</v>
      </c>
      <c r="F269" s="661" t="s">
        <v>3533</v>
      </c>
      <c r="G269" s="661" t="s">
        <v>3885</v>
      </c>
      <c r="H269" s="661" t="s">
        <v>579</v>
      </c>
      <c r="I269" s="661" t="s">
        <v>1004</v>
      </c>
      <c r="J269" s="661" t="s">
        <v>3886</v>
      </c>
      <c r="K269" s="661" t="s">
        <v>3710</v>
      </c>
      <c r="L269" s="662">
        <v>0</v>
      </c>
      <c r="M269" s="662">
        <v>0</v>
      </c>
      <c r="N269" s="661">
        <v>1</v>
      </c>
      <c r="O269" s="744">
        <v>0.5</v>
      </c>
      <c r="P269" s="662"/>
      <c r="Q269" s="677"/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21</v>
      </c>
      <c r="B270" s="661" t="s">
        <v>578</v>
      </c>
      <c r="C270" s="661" t="s">
        <v>3536</v>
      </c>
      <c r="D270" s="742" t="s">
        <v>5396</v>
      </c>
      <c r="E270" s="743" t="s">
        <v>3561</v>
      </c>
      <c r="F270" s="661" t="s">
        <v>3533</v>
      </c>
      <c r="G270" s="661" t="s">
        <v>3887</v>
      </c>
      <c r="H270" s="661" t="s">
        <v>1684</v>
      </c>
      <c r="I270" s="661" t="s">
        <v>2739</v>
      </c>
      <c r="J270" s="661" t="s">
        <v>2740</v>
      </c>
      <c r="K270" s="661" t="s">
        <v>2741</v>
      </c>
      <c r="L270" s="662">
        <v>10.41</v>
      </c>
      <c r="M270" s="662">
        <v>10.41</v>
      </c>
      <c r="N270" s="661">
        <v>1</v>
      </c>
      <c r="O270" s="744">
        <v>0.5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21</v>
      </c>
      <c r="B271" s="661" t="s">
        <v>578</v>
      </c>
      <c r="C271" s="661" t="s">
        <v>3536</v>
      </c>
      <c r="D271" s="742" t="s">
        <v>5396</v>
      </c>
      <c r="E271" s="743" t="s">
        <v>3561</v>
      </c>
      <c r="F271" s="661" t="s">
        <v>3533</v>
      </c>
      <c r="G271" s="661" t="s">
        <v>3888</v>
      </c>
      <c r="H271" s="661" t="s">
        <v>579</v>
      </c>
      <c r="I271" s="661" t="s">
        <v>2434</v>
      </c>
      <c r="J271" s="661" t="s">
        <v>742</v>
      </c>
      <c r="K271" s="661" t="s">
        <v>3889</v>
      </c>
      <c r="L271" s="662">
        <v>609.78</v>
      </c>
      <c r="M271" s="662">
        <v>1829.34</v>
      </c>
      <c r="N271" s="661">
        <v>3</v>
      </c>
      <c r="O271" s="744">
        <v>2.5</v>
      </c>
      <c r="P271" s="662">
        <v>609.78</v>
      </c>
      <c r="Q271" s="677">
        <v>0.33333333333333331</v>
      </c>
      <c r="R271" s="661">
        <v>1</v>
      </c>
      <c r="S271" s="677">
        <v>0.33333333333333331</v>
      </c>
      <c r="T271" s="744">
        <v>1</v>
      </c>
      <c r="U271" s="700">
        <v>0.4</v>
      </c>
    </row>
    <row r="272" spans="1:21" ht="14.4" customHeight="1" x14ac:dyDescent="0.3">
      <c r="A272" s="660">
        <v>21</v>
      </c>
      <c r="B272" s="661" t="s">
        <v>578</v>
      </c>
      <c r="C272" s="661" t="s">
        <v>3536</v>
      </c>
      <c r="D272" s="742" t="s">
        <v>5396</v>
      </c>
      <c r="E272" s="743" t="s">
        <v>3561</v>
      </c>
      <c r="F272" s="661" t="s">
        <v>3533</v>
      </c>
      <c r="G272" s="661" t="s">
        <v>3686</v>
      </c>
      <c r="H272" s="661" t="s">
        <v>579</v>
      </c>
      <c r="I272" s="661" t="s">
        <v>834</v>
      </c>
      <c r="J272" s="661" t="s">
        <v>3687</v>
      </c>
      <c r="K272" s="661" t="s">
        <v>3688</v>
      </c>
      <c r="L272" s="662">
        <v>0</v>
      </c>
      <c r="M272" s="662">
        <v>0</v>
      </c>
      <c r="N272" s="661">
        <v>16</v>
      </c>
      <c r="O272" s="744">
        <v>5</v>
      </c>
      <c r="P272" s="662">
        <v>0</v>
      </c>
      <c r="Q272" s="677"/>
      <c r="R272" s="661">
        <v>2</v>
      </c>
      <c r="S272" s="677">
        <v>0.125</v>
      </c>
      <c r="T272" s="744">
        <v>0.5</v>
      </c>
      <c r="U272" s="700">
        <v>0.1</v>
      </c>
    </row>
    <row r="273" spans="1:21" ht="14.4" customHeight="1" x14ac:dyDescent="0.3">
      <c r="A273" s="660">
        <v>21</v>
      </c>
      <c r="B273" s="661" t="s">
        <v>578</v>
      </c>
      <c r="C273" s="661" t="s">
        <v>3536</v>
      </c>
      <c r="D273" s="742" t="s">
        <v>5396</v>
      </c>
      <c r="E273" s="743" t="s">
        <v>3561</v>
      </c>
      <c r="F273" s="661" t="s">
        <v>3533</v>
      </c>
      <c r="G273" s="661" t="s">
        <v>3689</v>
      </c>
      <c r="H273" s="661" t="s">
        <v>579</v>
      </c>
      <c r="I273" s="661" t="s">
        <v>2138</v>
      </c>
      <c r="J273" s="661" t="s">
        <v>785</v>
      </c>
      <c r="K273" s="661" t="s">
        <v>3690</v>
      </c>
      <c r="L273" s="662">
        <v>30.47</v>
      </c>
      <c r="M273" s="662">
        <v>91.41</v>
      </c>
      <c r="N273" s="661">
        <v>3</v>
      </c>
      <c r="O273" s="744">
        <v>2</v>
      </c>
      <c r="P273" s="662">
        <v>30.47</v>
      </c>
      <c r="Q273" s="677">
        <v>0.33333333333333331</v>
      </c>
      <c r="R273" s="661">
        <v>1</v>
      </c>
      <c r="S273" s="677">
        <v>0.33333333333333331</v>
      </c>
      <c r="T273" s="744">
        <v>0.5</v>
      </c>
      <c r="U273" s="700">
        <v>0.25</v>
      </c>
    </row>
    <row r="274" spans="1:21" ht="14.4" customHeight="1" x14ac:dyDescent="0.3">
      <c r="A274" s="660">
        <v>21</v>
      </c>
      <c r="B274" s="661" t="s">
        <v>578</v>
      </c>
      <c r="C274" s="661" t="s">
        <v>3536</v>
      </c>
      <c r="D274" s="742" t="s">
        <v>5396</v>
      </c>
      <c r="E274" s="743" t="s">
        <v>3561</v>
      </c>
      <c r="F274" s="661" t="s">
        <v>3533</v>
      </c>
      <c r="G274" s="661" t="s">
        <v>3689</v>
      </c>
      <c r="H274" s="661" t="s">
        <v>579</v>
      </c>
      <c r="I274" s="661" t="s">
        <v>3890</v>
      </c>
      <c r="J274" s="661" t="s">
        <v>3891</v>
      </c>
      <c r="K274" s="661" t="s">
        <v>3201</v>
      </c>
      <c r="L274" s="662">
        <v>91.4</v>
      </c>
      <c r="M274" s="662">
        <v>91.4</v>
      </c>
      <c r="N274" s="661">
        <v>1</v>
      </c>
      <c r="O274" s="744">
        <v>0.5</v>
      </c>
      <c r="P274" s="662"/>
      <c r="Q274" s="677">
        <v>0</v>
      </c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21</v>
      </c>
      <c r="B275" s="661" t="s">
        <v>578</v>
      </c>
      <c r="C275" s="661" t="s">
        <v>3536</v>
      </c>
      <c r="D275" s="742" t="s">
        <v>5396</v>
      </c>
      <c r="E275" s="743" t="s">
        <v>3561</v>
      </c>
      <c r="F275" s="661" t="s">
        <v>3533</v>
      </c>
      <c r="G275" s="661" t="s">
        <v>3613</v>
      </c>
      <c r="H275" s="661" t="s">
        <v>579</v>
      </c>
      <c r="I275" s="661" t="s">
        <v>3892</v>
      </c>
      <c r="J275" s="661" t="s">
        <v>3615</v>
      </c>
      <c r="K275" s="661" t="s">
        <v>3893</v>
      </c>
      <c r="L275" s="662">
        <v>25.6</v>
      </c>
      <c r="M275" s="662">
        <v>25.6</v>
      </c>
      <c r="N275" s="661">
        <v>1</v>
      </c>
      <c r="O275" s="744">
        <v>1</v>
      </c>
      <c r="P275" s="662"/>
      <c r="Q275" s="677">
        <v>0</v>
      </c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21</v>
      </c>
      <c r="B276" s="661" t="s">
        <v>578</v>
      </c>
      <c r="C276" s="661" t="s">
        <v>3536</v>
      </c>
      <c r="D276" s="742" t="s">
        <v>5396</v>
      </c>
      <c r="E276" s="743" t="s">
        <v>3561</v>
      </c>
      <c r="F276" s="661" t="s">
        <v>3533</v>
      </c>
      <c r="G276" s="661" t="s">
        <v>3894</v>
      </c>
      <c r="H276" s="661" t="s">
        <v>579</v>
      </c>
      <c r="I276" s="661" t="s">
        <v>3895</v>
      </c>
      <c r="J276" s="661" t="s">
        <v>793</v>
      </c>
      <c r="K276" s="661" t="s">
        <v>3896</v>
      </c>
      <c r="L276" s="662">
        <v>0</v>
      </c>
      <c r="M276" s="662">
        <v>0</v>
      </c>
      <c r="N276" s="661">
        <v>1</v>
      </c>
      <c r="O276" s="744">
        <v>1</v>
      </c>
      <c r="P276" s="662">
        <v>0</v>
      </c>
      <c r="Q276" s="677"/>
      <c r="R276" s="661">
        <v>1</v>
      </c>
      <c r="S276" s="677">
        <v>1</v>
      </c>
      <c r="T276" s="744">
        <v>1</v>
      </c>
      <c r="U276" s="700">
        <v>1</v>
      </c>
    </row>
    <row r="277" spans="1:21" ht="14.4" customHeight="1" x14ac:dyDescent="0.3">
      <c r="A277" s="660">
        <v>21</v>
      </c>
      <c r="B277" s="661" t="s">
        <v>578</v>
      </c>
      <c r="C277" s="661" t="s">
        <v>3536</v>
      </c>
      <c r="D277" s="742" t="s">
        <v>5396</v>
      </c>
      <c r="E277" s="743" t="s">
        <v>3561</v>
      </c>
      <c r="F277" s="661" t="s">
        <v>3533</v>
      </c>
      <c r="G277" s="661" t="s">
        <v>3610</v>
      </c>
      <c r="H277" s="661" t="s">
        <v>579</v>
      </c>
      <c r="I277" s="661" t="s">
        <v>729</v>
      </c>
      <c r="J277" s="661" t="s">
        <v>730</v>
      </c>
      <c r="K277" s="661" t="s">
        <v>3762</v>
      </c>
      <c r="L277" s="662">
        <v>55.16</v>
      </c>
      <c r="M277" s="662">
        <v>165.48</v>
      </c>
      <c r="N277" s="661">
        <v>3</v>
      </c>
      <c r="O277" s="744">
        <v>1.5</v>
      </c>
      <c r="P277" s="662">
        <v>55.16</v>
      </c>
      <c r="Q277" s="677">
        <v>0.33333333333333331</v>
      </c>
      <c r="R277" s="661">
        <v>1</v>
      </c>
      <c r="S277" s="677">
        <v>0.33333333333333331</v>
      </c>
      <c r="T277" s="744">
        <v>1</v>
      </c>
      <c r="U277" s="700">
        <v>0.66666666666666663</v>
      </c>
    </row>
    <row r="278" spans="1:21" ht="14.4" customHeight="1" x14ac:dyDescent="0.3">
      <c r="A278" s="660">
        <v>21</v>
      </c>
      <c r="B278" s="661" t="s">
        <v>578</v>
      </c>
      <c r="C278" s="661" t="s">
        <v>3536</v>
      </c>
      <c r="D278" s="742" t="s">
        <v>5396</v>
      </c>
      <c r="E278" s="743" t="s">
        <v>3561</v>
      </c>
      <c r="F278" s="661" t="s">
        <v>3533</v>
      </c>
      <c r="G278" s="661" t="s">
        <v>3692</v>
      </c>
      <c r="H278" s="661" t="s">
        <v>579</v>
      </c>
      <c r="I278" s="661" t="s">
        <v>2178</v>
      </c>
      <c r="J278" s="661" t="s">
        <v>2179</v>
      </c>
      <c r="K278" s="661" t="s">
        <v>3631</v>
      </c>
      <c r="L278" s="662">
        <v>94.04</v>
      </c>
      <c r="M278" s="662">
        <v>94.04</v>
      </c>
      <c r="N278" s="661">
        <v>1</v>
      </c>
      <c r="O278" s="744">
        <v>0.5</v>
      </c>
      <c r="P278" s="662"/>
      <c r="Q278" s="677">
        <v>0</v>
      </c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21</v>
      </c>
      <c r="B279" s="661" t="s">
        <v>578</v>
      </c>
      <c r="C279" s="661" t="s">
        <v>3536</v>
      </c>
      <c r="D279" s="742" t="s">
        <v>5396</v>
      </c>
      <c r="E279" s="743" t="s">
        <v>3561</v>
      </c>
      <c r="F279" s="661" t="s">
        <v>3533</v>
      </c>
      <c r="G279" s="661" t="s">
        <v>3693</v>
      </c>
      <c r="H279" s="661" t="s">
        <v>1684</v>
      </c>
      <c r="I279" s="661" t="s">
        <v>1717</v>
      </c>
      <c r="J279" s="661" t="s">
        <v>1718</v>
      </c>
      <c r="K279" s="661" t="s">
        <v>1719</v>
      </c>
      <c r="L279" s="662">
        <v>31.32</v>
      </c>
      <c r="M279" s="662">
        <v>62.64</v>
      </c>
      <c r="N279" s="661">
        <v>2</v>
      </c>
      <c r="O279" s="744">
        <v>0.5</v>
      </c>
      <c r="P279" s="662">
        <v>62.64</v>
      </c>
      <c r="Q279" s="677">
        <v>1</v>
      </c>
      <c r="R279" s="661">
        <v>2</v>
      </c>
      <c r="S279" s="677">
        <v>1</v>
      </c>
      <c r="T279" s="744">
        <v>0.5</v>
      </c>
      <c r="U279" s="700">
        <v>1</v>
      </c>
    </row>
    <row r="280" spans="1:21" ht="14.4" customHeight="1" x14ac:dyDescent="0.3">
      <c r="A280" s="660">
        <v>21</v>
      </c>
      <c r="B280" s="661" t="s">
        <v>578</v>
      </c>
      <c r="C280" s="661" t="s">
        <v>3536</v>
      </c>
      <c r="D280" s="742" t="s">
        <v>5396</v>
      </c>
      <c r="E280" s="743" t="s">
        <v>3561</v>
      </c>
      <c r="F280" s="661" t="s">
        <v>3533</v>
      </c>
      <c r="G280" s="661" t="s">
        <v>3693</v>
      </c>
      <c r="H280" s="661" t="s">
        <v>1684</v>
      </c>
      <c r="I280" s="661" t="s">
        <v>2769</v>
      </c>
      <c r="J280" s="661" t="s">
        <v>2770</v>
      </c>
      <c r="K280" s="661" t="s">
        <v>3497</v>
      </c>
      <c r="L280" s="662">
        <v>140.94999999999999</v>
      </c>
      <c r="M280" s="662">
        <v>563.79999999999995</v>
      </c>
      <c r="N280" s="661">
        <v>4</v>
      </c>
      <c r="O280" s="744">
        <v>4</v>
      </c>
      <c r="P280" s="662">
        <v>422.84999999999997</v>
      </c>
      <c r="Q280" s="677">
        <v>0.75</v>
      </c>
      <c r="R280" s="661">
        <v>3</v>
      </c>
      <c r="S280" s="677">
        <v>0.75</v>
      </c>
      <c r="T280" s="744">
        <v>3</v>
      </c>
      <c r="U280" s="700">
        <v>0.75</v>
      </c>
    </row>
    <row r="281" spans="1:21" ht="14.4" customHeight="1" x14ac:dyDescent="0.3">
      <c r="A281" s="660">
        <v>21</v>
      </c>
      <c r="B281" s="661" t="s">
        <v>578</v>
      </c>
      <c r="C281" s="661" t="s">
        <v>3536</v>
      </c>
      <c r="D281" s="742" t="s">
        <v>5396</v>
      </c>
      <c r="E281" s="743" t="s">
        <v>3561</v>
      </c>
      <c r="F281" s="661" t="s">
        <v>3533</v>
      </c>
      <c r="G281" s="661" t="s">
        <v>3612</v>
      </c>
      <c r="H281" s="661" t="s">
        <v>579</v>
      </c>
      <c r="I281" s="661" t="s">
        <v>1651</v>
      </c>
      <c r="J281" s="661" t="s">
        <v>1444</v>
      </c>
      <c r="K281" s="661" t="s">
        <v>1652</v>
      </c>
      <c r="L281" s="662">
        <v>410.78</v>
      </c>
      <c r="M281" s="662">
        <v>410.78</v>
      </c>
      <c r="N281" s="661">
        <v>1</v>
      </c>
      <c r="O281" s="744">
        <v>0.5</v>
      </c>
      <c r="P281" s="662"/>
      <c r="Q281" s="677">
        <v>0</v>
      </c>
      <c r="R281" s="661"/>
      <c r="S281" s="677">
        <v>0</v>
      </c>
      <c r="T281" s="744"/>
      <c r="U281" s="700">
        <v>0</v>
      </c>
    </row>
    <row r="282" spans="1:21" ht="14.4" customHeight="1" x14ac:dyDescent="0.3">
      <c r="A282" s="660">
        <v>21</v>
      </c>
      <c r="B282" s="661" t="s">
        <v>578</v>
      </c>
      <c r="C282" s="661" t="s">
        <v>3536</v>
      </c>
      <c r="D282" s="742" t="s">
        <v>5396</v>
      </c>
      <c r="E282" s="743" t="s">
        <v>3561</v>
      </c>
      <c r="F282" s="661" t="s">
        <v>3533</v>
      </c>
      <c r="G282" s="661" t="s">
        <v>3612</v>
      </c>
      <c r="H282" s="661" t="s">
        <v>579</v>
      </c>
      <c r="I282" s="661" t="s">
        <v>3897</v>
      </c>
      <c r="J282" s="661" t="s">
        <v>1672</v>
      </c>
      <c r="K282" s="661" t="s">
        <v>3758</v>
      </c>
      <c r="L282" s="662">
        <v>125.36</v>
      </c>
      <c r="M282" s="662">
        <v>125.36</v>
      </c>
      <c r="N282" s="661">
        <v>1</v>
      </c>
      <c r="O282" s="744">
        <v>0.5</v>
      </c>
      <c r="P282" s="662">
        <v>125.36</v>
      </c>
      <c r="Q282" s="677">
        <v>1</v>
      </c>
      <c r="R282" s="661">
        <v>1</v>
      </c>
      <c r="S282" s="677">
        <v>1</v>
      </c>
      <c r="T282" s="744">
        <v>0.5</v>
      </c>
      <c r="U282" s="700">
        <v>1</v>
      </c>
    </row>
    <row r="283" spans="1:21" ht="14.4" customHeight="1" x14ac:dyDescent="0.3">
      <c r="A283" s="660">
        <v>21</v>
      </c>
      <c r="B283" s="661" t="s">
        <v>578</v>
      </c>
      <c r="C283" s="661" t="s">
        <v>3536</v>
      </c>
      <c r="D283" s="742" t="s">
        <v>5396</v>
      </c>
      <c r="E283" s="743" t="s">
        <v>3561</v>
      </c>
      <c r="F283" s="661" t="s">
        <v>3533</v>
      </c>
      <c r="G283" s="661" t="s">
        <v>3898</v>
      </c>
      <c r="H283" s="661" t="s">
        <v>579</v>
      </c>
      <c r="I283" s="661" t="s">
        <v>3899</v>
      </c>
      <c r="J283" s="661" t="s">
        <v>3900</v>
      </c>
      <c r="K283" s="661" t="s">
        <v>3901</v>
      </c>
      <c r="L283" s="662">
        <v>65.989999999999995</v>
      </c>
      <c r="M283" s="662">
        <v>65.989999999999995</v>
      </c>
      <c r="N283" s="661">
        <v>1</v>
      </c>
      <c r="O283" s="744">
        <v>1</v>
      </c>
      <c r="P283" s="662"/>
      <c r="Q283" s="677">
        <v>0</v>
      </c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21</v>
      </c>
      <c r="B284" s="661" t="s">
        <v>578</v>
      </c>
      <c r="C284" s="661" t="s">
        <v>3536</v>
      </c>
      <c r="D284" s="742" t="s">
        <v>5396</v>
      </c>
      <c r="E284" s="743" t="s">
        <v>3561</v>
      </c>
      <c r="F284" s="661" t="s">
        <v>3533</v>
      </c>
      <c r="G284" s="661" t="s">
        <v>3902</v>
      </c>
      <c r="H284" s="661" t="s">
        <v>579</v>
      </c>
      <c r="I284" s="661" t="s">
        <v>761</v>
      </c>
      <c r="J284" s="661" t="s">
        <v>762</v>
      </c>
      <c r="K284" s="661" t="s">
        <v>763</v>
      </c>
      <c r="L284" s="662">
        <v>79.069999999999993</v>
      </c>
      <c r="M284" s="662">
        <v>79.069999999999993</v>
      </c>
      <c r="N284" s="661">
        <v>1</v>
      </c>
      <c r="O284" s="744">
        <v>0.5</v>
      </c>
      <c r="P284" s="662"/>
      <c r="Q284" s="677">
        <v>0</v>
      </c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21</v>
      </c>
      <c r="B285" s="661" t="s">
        <v>578</v>
      </c>
      <c r="C285" s="661" t="s">
        <v>3536</v>
      </c>
      <c r="D285" s="742" t="s">
        <v>5396</v>
      </c>
      <c r="E285" s="743" t="s">
        <v>3561</v>
      </c>
      <c r="F285" s="661" t="s">
        <v>3533</v>
      </c>
      <c r="G285" s="661" t="s">
        <v>3903</v>
      </c>
      <c r="H285" s="661" t="s">
        <v>1684</v>
      </c>
      <c r="I285" s="661" t="s">
        <v>3904</v>
      </c>
      <c r="J285" s="661" t="s">
        <v>3905</v>
      </c>
      <c r="K285" s="661" t="s">
        <v>3906</v>
      </c>
      <c r="L285" s="662">
        <v>120.61</v>
      </c>
      <c r="M285" s="662">
        <v>120.61</v>
      </c>
      <c r="N285" s="661">
        <v>1</v>
      </c>
      <c r="O285" s="744">
        <v>1</v>
      </c>
      <c r="P285" s="662"/>
      <c r="Q285" s="677">
        <v>0</v>
      </c>
      <c r="R285" s="661"/>
      <c r="S285" s="677">
        <v>0</v>
      </c>
      <c r="T285" s="744"/>
      <c r="U285" s="700">
        <v>0</v>
      </c>
    </row>
    <row r="286" spans="1:21" ht="14.4" customHeight="1" x14ac:dyDescent="0.3">
      <c r="A286" s="660">
        <v>21</v>
      </c>
      <c r="B286" s="661" t="s">
        <v>578</v>
      </c>
      <c r="C286" s="661" t="s">
        <v>3536</v>
      </c>
      <c r="D286" s="742" t="s">
        <v>5396</v>
      </c>
      <c r="E286" s="743" t="s">
        <v>3561</v>
      </c>
      <c r="F286" s="661" t="s">
        <v>3534</v>
      </c>
      <c r="G286" s="661" t="s">
        <v>3700</v>
      </c>
      <c r="H286" s="661" t="s">
        <v>579</v>
      </c>
      <c r="I286" s="661" t="s">
        <v>3703</v>
      </c>
      <c r="J286" s="661" t="s">
        <v>3702</v>
      </c>
      <c r="K286" s="661"/>
      <c r="L286" s="662">
        <v>0</v>
      </c>
      <c r="M286" s="662">
        <v>0</v>
      </c>
      <c r="N286" s="661">
        <v>2</v>
      </c>
      <c r="O286" s="744">
        <v>2</v>
      </c>
      <c r="P286" s="662">
        <v>0</v>
      </c>
      <c r="Q286" s="677"/>
      <c r="R286" s="661">
        <v>1</v>
      </c>
      <c r="S286" s="677">
        <v>0.5</v>
      </c>
      <c r="T286" s="744">
        <v>1</v>
      </c>
      <c r="U286" s="700">
        <v>0.5</v>
      </c>
    </row>
    <row r="287" spans="1:21" ht="14.4" customHeight="1" x14ac:dyDescent="0.3">
      <c r="A287" s="660">
        <v>21</v>
      </c>
      <c r="B287" s="661" t="s">
        <v>578</v>
      </c>
      <c r="C287" s="661" t="s">
        <v>3536</v>
      </c>
      <c r="D287" s="742" t="s">
        <v>5396</v>
      </c>
      <c r="E287" s="743" t="s">
        <v>3561</v>
      </c>
      <c r="F287" s="661" t="s">
        <v>3535</v>
      </c>
      <c r="G287" s="661" t="s">
        <v>3704</v>
      </c>
      <c r="H287" s="661" t="s">
        <v>579</v>
      </c>
      <c r="I287" s="661" t="s">
        <v>1415</v>
      </c>
      <c r="J287" s="661" t="s">
        <v>3907</v>
      </c>
      <c r="K287" s="661" t="s">
        <v>1670</v>
      </c>
      <c r="L287" s="662">
        <v>1267.1199999999999</v>
      </c>
      <c r="M287" s="662">
        <v>2534.2399999999998</v>
      </c>
      <c r="N287" s="661">
        <v>2</v>
      </c>
      <c r="O287" s="744">
        <v>2</v>
      </c>
      <c r="P287" s="662">
        <v>1267.1199999999999</v>
      </c>
      <c r="Q287" s="677">
        <v>0.5</v>
      </c>
      <c r="R287" s="661">
        <v>1</v>
      </c>
      <c r="S287" s="677">
        <v>0.5</v>
      </c>
      <c r="T287" s="744">
        <v>1</v>
      </c>
      <c r="U287" s="700">
        <v>0.5</v>
      </c>
    </row>
    <row r="288" spans="1:21" ht="14.4" customHeight="1" x14ac:dyDescent="0.3">
      <c r="A288" s="660">
        <v>21</v>
      </c>
      <c r="B288" s="661" t="s">
        <v>578</v>
      </c>
      <c r="C288" s="661" t="s">
        <v>3536</v>
      </c>
      <c r="D288" s="742" t="s">
        <v>5396</v>
      </c>
      <c r="E288" s="743" t="s">
        <v>3561</v>
      </c>
      <c r="F288" s="661" t="s">
        <v>3535</v>
      </c>
      <c r="G288" s="661" t="s">
        <v>3704</v>
      </c>
      <c r="H288" s="661" t="s">
        <v>579</v>
      </c>
      <c r="I288" s="661" t="s">
        <v>3705</v>
      </c>
      <c r="J288" s="661" t="s">
        <v>3706</v>
      </c>
      <c r="K288" s="661" t="s">
        <v>3707</v>
      </c>
      <c r="L288" s="662">
        <v>1000</v>
      </c>
      <c r="M288" s="662">
        <v>2000</v>
      </c>
      <c r="N288" s="661">
        <v>2</v>
      </c>
      <c r="O288" s="744">
        <v>2</v>
      </c>
      <c r="P288" s="662"/>
      <c r="Q288" s="677">
        <v>0</v>
      </c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21</v>
      </c>
      <c r="B289" s="661" t="s">
        <v>578</v>
      </c>
      <c r="C289" s="661" t="s">
        <v>3536</v>
      </c>
      <c r="D289" s="742" t="s">
        <v>5396</v>
      </c>
      <c r="E289" s="743" t="s">
        <v>3565</v>
      </c>
      <c r="F289" s="661" t="s">
        <v>3533</v>
      </c>
      <c r="G289" s="661" t="s">
        <v>3588</v>
      </c>
      <c r="H289" s="661" t="s">
        <v>579</v>
      </c>
      <c r="I289" s="661" t="s">
        <v>922</v>
      </c>
      <c r="J289" s="661" t="s">
        <v>734</v>
      </c>
      <c r="K289" s="661" t="s">
        <v>923</v>
      </c>
      <c r="L289" s="662">
        <v>0</v>
      </c>
      <c r="M289" s="662">
        <v>0</v>
      </c>
      <c r="N289" s="661">
        <v>1</v>
      </c>
      <c r="O289" s="744">
        <v>0.5</v>
      </c>
      <c r="P289" s="662"/>
      <c r="Q289" s="677"/>
      <c r="R289" s="661"/>
      <c r="S289" s="677">
        <v>0</v>
      </c>
      <c r="T289" s="744"/>
      <c r="U289" s="700">
        <v>0</v>
      </c>
    </row>
    <row r="290" spans="1:21" ht="14.4" customHeight="1" x14ac:dyDescent="0.3">
      <c r="A290" s="660">
        <v>21</v>
      </c>
      <c r="B290" s="661" t="s">
        <v>578</v>
      </c>
      <c r="C290" s="661" t="s">
        <v>3536</v>
      </c>
      <c r="D290" s="742" t="s">
        <v>5396</v>
      </c>
      <c r="E290" s="743" t="s">
        <v>3565</v>
      </c>
      <c r="F290" s="661" t="s">
        <v>3533</v>
      </c>
      <c r="G290" s="661" t="s">
        <v>3618</v>
      </c>
      <c r="H290" s="661" t="s">
        <v>579</v>
      </c>
      <c r="I290" s="661" t="s">
        <v>925</v>
      </c>
      <c r="J290" s="661" t="s">
        <v>3619</v>
      </c>
      <c r="K290" s="661" t="s">
        <v>3620</v>
      </c>
      <c r="L290" s="662">
        <v>53.57</v>
      </c>
      <c r="M290" s="662">
        <v>53.57</v>
      </c>
      <c r="N290" s="661">
        <v>1</v>
      </c>
      <c r="O290" s="744">
        <v>0.5</v>
      </c>
      <c r="P290" s="662"/>
      <c r="Q290" s="677">
        <v>0</v>
      </c>
      <c r="R290" s="661"/>
      <c r="S290" s="677">
        <v>0</v>
      </c>
      <c r="T290" s="744"/>
      <c r="U290" s="700">
        <v>0</v>
      </c>
    </row>
    <row r="291" spans="1:21" ht="14.4" customHeight="1" x14ac:dyDescent="0.3">
      <c r="A291" s="660">
        <v>21</v>
      </c>
      <c r="B291" s="661" t="s">
        <v>578</v>
      </c>
      <c r="C291" s="661" t="s">
        <v>3536</v>
      </c>
      <c r="D291" s="742" t="s">
        <v>5396</v>
      </c>
      <c r="E291" s="743" t="s">
        <v>3567</v>
      </c>
      <c r="F291" s="661" t="s">
        <v>3533</v>
      </c>
      <c r="G291" s="661" t="s">
        <v>3908</v>
      </c>
      <c r="H291" s="661" t="s">
        <v>579</v>
      </c>
      <c r="I291" s="661" t="s">
        <v>3909</v>
      </c>
      <c r="J291" s="661" t="s">
        <v>3910</v>
      </c>
      <c r="K291" s="661" t="s">
        <v>3911</v>
      </c>
      <c r="L291" s="662">
        <v>0</v>
      </c>
      <c r="M291" s="662">
        <v>0</v>
      </c>
      <c r="N291" s="661">
        <v>1</v>
      </c>
      <c r="O291" s="744">
        <v>0.5</v>
      </c>
      <c r="P291" s="662"/>
      <c r="Q291" s="677"/>
      <c r="R291" s="661"/>
      <c r="S291" s="677">
        <v>0</v>
      </c>
      <c r="T291" s="744"/>
      <c r="U291" s="700">
        <v>0</v>
      </c>
    </row>
    <row r="292" spans="1:21" ht="14.4" customHeight="1" x14ac:dyDescent="0.3">
      <c r="A292" s="660">
        <v>21</v>
      </c>
      <c r="B292" s="661" t="s">
        <v>578</v>
      </c>
      <c r="C292" s="661" t="s">
        <v>3536</v>
      </c>
      <c r="D292" s="742" t="s">
        <v>5396</v>
      </c>
      <c r="E292" s="743" t="s">
        <v>3567</v>
      </c>
      <c r="F292" s="661" t="s">
        <v>3533</v>
      </c>
      <c r="G292" s="661" t="s">
        <v>3605</v>
      </c>
      <c r="H292" s="661" t="s">
        <v>579</v>
      </c>
      <c r="I292" s="661" t="s">
        <v>2910</v>
      </c>
      <c r="J292" s="661" t="s">
        <v>781</v>
      </c>
      <c r="K292" s="661" t="s">
        <v>2164</v>
      </c>
      <c r="L292" s="662">
        <v>0</v>
      </c>
      <c r="M292" s="662">
        <v>0</v>
      </c>
      <c r="N292" s="661">
        <v>1</v>
      </c>
      <c r="O292" s="744">
        <v>0.5</v>
      </c>
      <c r="P292" s="662"/>
      <c r="Q292" s="677"/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21</v>
      </c>
      <c r="B293" s="661" t="s">
        <v>578</v>
      </c>
      <c r="C293" s="661" t="s">
        <v>3536</v>
      </c>
      <c r="D293" s="742" t="s">
        <v>5396</v>
      </c>
      <c r="E293" s="743" t="s">
        <v>3568</v>
      </c>
      <c r="F293" s="661" t="s">
        <v>3533</v>
      </c>
      <c r="G293" s="661" t="s">
        <v>3912</v>
      </c>
      <c r="H293" s="661" t="s">
        <v>579</v>
      </c>
      <c r="I293" s="661" t="s">
        <v>696</v>
      </c>
      <c r="J293" s="661" t="s">
        <v>3913</v>
      </c>
      <c r="K293" s="661" t="s">
        <v>3914</v>
      </c>
      <c r="L293" s="662">
        <v>18.11</v>
      </c>
      <c r="M293" s="662">
        <v>18.11</v>
      </c>
      <c r="N293" s="661">
        <v>1</v>
      </c>
      <c r="O293" s="744">
        <v>0.5</v>
      </c>
      <c r="P293" s="662">
        <v>18.11</v>
      </c>
      <c r="Q293" s="677">
        <v>1</v>
      </c>
      <c r="R293" s="661">
        <v>1</v>
      </c>
      <c r="S293" s="677">
        <v>1</v>
      </c>
      <c r="T293" s="744">
        <v>0.5</v>
      </c>
      <c r="U293" s="700">
        <v>1</v>
      </c>
    </row>
    <row r="294" spans="1:21" ht="14.4" customHeight="1" x14ac:dyDescent="0.3">
      <c r="A294" s="660">
        <v>21</v>
      </c>
      <c r="B294" s="661" t="s">
        <v>578</v>
      </c>
      <c r="C294" s="661" t="s">
        <v>3536</v>
      </c>
      <c r="D294" s="742" t="s">
        <v>5396</v>
      </c>
      <c r="E294" s="743" t="s">
        <v>3568</v>
      </c>
      <c r="F294" s="661" t="s">
        <v>3533</v>
      </c>
      <c r="G294" s="661" t="s">
        <v>3603</v>
      </c>
      <c r="H294" s="661" t="s">
        <v>579</v>
      </c>
      <c r="I294" s="661" t="s">
        <v>869</v>
      </c>
      <c r="J294" s="661" t="s">
        <v>870</v>
      </c>
      <c r="K294" s="661" t="s">
        <v>3604</v>
      </c>
      <c r="L294" s="662">
        <v>156.77000000000001</v>
      </c>
      <c r="M294" s="662">
        <v>156.77000000000001</v>
      </c>
      <c r="N294" s="661">
        <v>1</v>
      </c>
      <c r="O294" s="744">
        <v>0.5</v>
      </c>
      <c r="P294" s="662"/>
      <c r="Q294" s="677">
        <v>0</v>
      </c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21</v>
      </c>
      <c r="B295" s="661" t="s">
        <v>578</v>
      </c>
      <c r="C295" s="661" t="s">
        <v>3536</v>
      </c>
      <c r="D295" s="742" t="s">
        <v>5396</v>
      </c>
      <c r="E295" s="743" t="s">
        <v>3568</v>
      </c>
      <c r="F295" s="661" t="s">
        <v>3533</v>
      </c>
      <c r="G295" s="661" t="s">
        <v>3664</v>
      </c>
      <c r="H295" s="661" t="s">
        <v>579</v>
      </c>
      <c r="I295" s="661" t="s">
        <v>3665</v>
      </c>
      <c r="J295" s="661" t="s">
        <v>3666</v>
      </c>
      <c r="K295" s="661" t="s">
        <v>3667</v>
      </c>
      <c r="L295" s="662">
        <v>1454.05</v>
      </c>
      <c r="M295" s="662">
        <v>1454.05</v>
      </c>
      <c r="N295" s="661">
        <v>1</v>
      </c>
      <c r="O295" s="744">
        <v>0.5</v>
      </c>
      <c r="P295" s="662">
        <v>1454.05</v>
      </c>
      <c r="Q295" s="677">
        <v>1</v>
      </c>
      <c r="R295" s="661">
        <v>1</v>
      </c>
      <c r="S295" s="677">
        <v>1</v>
      </c>
      <c r="T295" s="744">
        <v>0.5</v>
      </c>
      <c r="U295" s="700">
        <v>1</v>
      </c>
    </row>
    <row r="296" spans="1:21" ht="14.4" customHeight="1" x14ac:dyDescent="0.3">
      <c r="A296" s="660">
        <v>21</v>
      </c>
      <c r="B296" s="661" t="s">
        <v>578</v>
      </c>
      <c r="C296" s="661" t="s">
        <v>3536</v>
      </c>
      <c r="D296" s="742" t="s">
        <v>5396</v>
      </c>
      <c r="E296" s="743" t="s">
        <v>3568</v>
      </c>
      <c r="F296" s="661" t="s">
        <v>3533</v>
      </c>
      <c r="G296" s="661" t="s">
        <v>3612</v>
      </c>
      <c r="H296" s="661" t="s">
        <v>579</v>
      </c>
      <c r="I296" s="661" t="s">
        <v>1659</v>
      </c>
      <c r="J296" s="661" t="s">
        <v>1444</v>
      </c>
      <c r="K296" s="661" t="s">
        <v>1136</v>
      </c>
      <c r="L296" s="662">
        <v>91.29</v>
      </c>
      <c r="M296" s="662">
        <v>91.29</v>
      </c>
      <c r="N296" s="661">
        <v>1</v>
      </c>
      <c r="O296" s="744">
        <v>0.5</v>
      </c>
      <c r="P296" s="662"/>
      <c r="Q296" s="677">
        <v>0</v>
      </c>
      <c r="R296" s="661"/>
      <c r="S296" s="677">
        <v>0</v>
      </c>
      <c r="T296" s="744"/>
      <c r="U296" s="700">
        <v>0</v>
      </c>
    </row>
    <row r="297" spans="1:21" ht="14.4" customHeight="1" x14ac:dyDescent="0.3">
      <c r="A297" s="660">
        <v>21</v>
      </c>
      <c r="B297" s="661" t="s">
        <v>578</v>
      </c>
      <c r="C297" s="661" t="s">
        <v>3536</v>
      </c>
      <c r="D297" s="742" t="s">
        <v>5396</v>
      </c>
      <c r="E297" s="743" t="s">
        <v>3569</v>
      </c>
      <c r="F297" s="661" t="s">
        <v>3533</v>
      </c>
      <c r="G297" s="661" t="s">
        <v>3591</v>
      </c>
      <c r="H297" s="661" t="s">
        <v>579</v>
      </c>
      <c r="I297" s="661" t="s">
        <v>681</v>
      </c>
      <c r="J297" s="661" t="s">
        <v>682</v>
      </c>
      <c r="K297" s="661" t="s">
        <v>3592</v>
      </c>
      <c r="L297" s="662">
        <v>40.58</v>
      </c>
      <c r="M297" s="662">
        <v>284.05999999999995</v>
      </c>
      <c r="N297" s="661">
        <v>7</v>
      </c>
      <c r="O297" s="744">
        <v>4</v>
      </c>
      <c r="P297" s="662">
        <v>202.89999999999998</v>
      </c>
      <c r="Q297" s="677">
        <v>0.7142857142857143</v>
      </c>
      <c r="R297" s="661">
        <v>5</v>
      </c>
      <c r="S297" s="677">
        <v>0.7142857142857143</v>
      </c>
      <c r="T297" s="744">
        <v>3</v>
      </c>
      <c r="U297" s="700">
        <v>0.75</v>
      </c>
    </row>
    <row r="298" spans="1:21" ht="14.4" customHeight="1" x14ac:dyDescent="0.3">
      <c r="A298" s="660">
        <v>21</v>
      </c>
      <c r="B298" s="661" t="s">
        <v>578</v>
      </c>
      <c r="C298" s="661" t="s">
        <v>3536</v>
      </c>
      <c r="D298" s="742" t="s">
        <v>5396</v>
      </c>
      <c r="E298" s="743" t="s">
        <v>3569</v>
      </c>
      <c r="F298" s="661" t="s">
        <v>3533</v>
      </c>
      <c r="G298" s="661" t="s">
        <v>3767</v>
      </c>
      <c r="H298" s="661" t="s">
        <v>1684</v>
      </c>
      <c r="I298" s="661" t="s">
        <v>1852</v>
      </c>
      <c r="J298" s="661" t="s">
        <v>3436</v>
      </c>
      <c r="K298" s="661" t="s">
        <v>3437</v>
      </c>
      <c r="L298" s="662">
        <v>10.26</v>
      </c>
      <c r="M298" s="662">
        <v>20.52</v>
      </c>
      <c r="N298" s="661">
        <v>2</v>
      </c>
      <c r="O298" s="744">
        <v>1.5</v>
      </c>
      <c r="P298" s="662">
        <v>10.26</v>
      </c>
      <c r="Q298" s="677">
        <v>0.5</v>
      </c>
      <c r="R298" s="661">
        <v>1</v>
      </c>
      <c r="S298" s="677">
        <v>0.5</v>
      </c>
      <c r="T298" s="744">
        <v>0.5</v>
      </c>
      <c r="U298" s="700">
        <v>0.33333333333333331</v>
      </c>
    </row>
    <row r="299" spans="1:21" ht="14.4" customHeight="1" x14ac:dyDescent="0.3">
      <c r="A299" s="660">
        <v>21</v>
      </c>
      <c r="B299" s="661" t="s">
        <v>578</v>
      </c>
      <c r="C299" s="661" t="s">
        <v>3536</v>
      </c>
      <c r="D299" s="742" t="s">
        <v>5396</v>
      </c>
      <c r="E299" s="743" t="s">
        <v>3569</v>
      </c>
      <c r="F299" s="661" t="s">
        <v>3533</v>
      </c>
      <c r="G299" s="661" t="s">
        <v>3632</v>
      </c>
      <c r="H299" s="661" t="s">
        <v>1684</v>
      </c>
      <c r="I299" s="661" t="s">
        <v>2040</v>
      </c>
      <c r="J299" s="661" t="s">
        <v>2923</v>
      </c>
      <c r="K299" s="661" t="s">
        <v>3388</v>
      </c>
      <c r="L299" s="662">
        <v>154.36000000000001</v>
      </c>
      <c r="M299" s="662">
        <v>308.72000000000003</v>
      </c>
      <c r="N299" s="661">
        <v>2</v>
      </c>
      <c r="O299" s="744">
        <v>1.5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21</v>
      </c>
      <c r="B300" s="661" t="s">
        <v>578</v>
      </c>
      <c r="C300" s="661" t="s">
        <v>3536</v>
      </c>
      <c r="D300" s="742" t="s">
        <v>5396</v>
      </c>
      <c r="E300" s="743" t="s">
        <v>3569</v>
      </c>
      <c r="F300" s="661" t="s">
        <v>3533</v>
      </c>
      <c r="G300" s="661" t="s">
        <v>3578</v>
      </c>
      <c r="H300" s="661" t="s">
        <v>579</v>
      </c>
      <c r="I300" s="661" t="s">
        <v>3579</v>
      </c>
      <c r="J300" s="661" t="s">
        <v>3580</v>
      </c>
      <c r="K300" s="661" t="s">
        <v>3581</v>
      </c>
      <c r="L300" s="662">
        <v>1540.82</v>
      </c>
      <c r="M300" s="662">
        <v>9244.92</v>
      </c>
      <c r="N300" s="661">
        <v>6</v>
      </c>
      <c r="O300" s="744">
        <v>4.5</v>
      </c>
      <c r="P300" s="662">
        <v>6163.28</v>
      </c>
      <c r="Q300" s="677">
        <v>0.66666666666666663</v>
      </c>
      <c r="R300" s="661">
        <v>4</v>
      </c>
      <c r="S300" s="677">
        <v>0.66666666666666663</v>
      </c>
      <c r="T300" s="744">
        <v>3</v>
      </c>
      <c r="U300" s="700">
        <v>0.66666666666666663</v>
      </c>
    </row>
    <row r="301" spans="1:21" ht="14.4" customHeight="1" x14ac:dyDescent="0.3">
      <c r="A301" s="660">
        <v>21</v>
      </c>
      <c r="B301" s="661" t="s">
        <v>578</v>
      </c>
      <c r="C301" s="661" t="s">
        <v>3536</v>
      </c>
      <c r="D301" s="742" t="s">
        <v>5396</v>
      </c>
      <c r="E301" s="743" t="s">
        <v>3569</v>
      </c>
      <c r="F301" s="661" t="s">
        <v>3533</v>
      </c>
      <c r="G301" s="661" t="s">
        <v>3594</v>
      </c>
      <c r="H301" s="661" t="s">
        <v>579</v>
      </c>
      <c r="I301" s="661" t="s">
        <v>3595</v>
      </c>
      <c r="J301" s="661" t="s">
        <v>3596</v>
      </c>
      <c r="K301" s="661" t="s">
        <v>3597</v>
      </c>
      <c r="L301" s="662">
        <v>66.819999999999993</v>
      </c>
      <c r="M301" s="662">
        <v>133.63999999999999</v>
      </c>
      <c r="N301" s="661">
        <v>2</v>
      </c>
      <c r="O301" s="744">
        <v>0.5</v>
      </c>
      <c r="P301" s="662"/>
      <c r="Q301" s="677">
        <v>0</v>
      </c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21</v>
      </c>
      <c r="B302" s="661" t="s">
        <v>578</v>
      </c>
      <c r="C302" s="661" t="s">
        <v>3536</v>
      </c>
      <c r="D302" s="742" t="s">
        <v>5396</v>
      </c>
      <c r="E302" s="743" t="s">
        <v>3569</v>
      </c>
      <c r="F302" s="661" t="s">
        <v>3533</v>
      </c>
      <c r="G302" s="661" t="s">
        <v>3638</v>
      </c>
      <c r="H302" s="661" t="s">
        <v>1684</v>
      </c>
      <c r="I302" s="661" t="s">
        <v>1813</v>
      </c>
      <c r="J302" s="661" t="s">
        <v>1814</v>
      </c>
      <c r="K302" s="661" t="s">
        <v>3372</v>
      </c>
      <c r="L302" s="662">
        <v>65.989999999999995</v>
      </c>
      <c r="M302" s="662">
        <v>131.97999999999999</v>
      </c>
      <c r="N302" s="661">
        <v>2</v>
      </c>
      <c r="O302" s="744">
        <v>2</v>
      </c>
      <c r="P302" s="662"/>
      <c r="Q302" s="677">
        <v>0</v>
      </c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21</v>
      </c>
      <c r="B303" s="661" t="s">
        <v>578</v>
      </c>
      <c r="C303" s="661" t="s">
        <v>3536</v>
      </c>
      <c r="D303" s="742" t="s">
        <v>5396</v>
      </c>
      <c r="E303" s="743" t="s">
        <v>3569</v>
      </c>
      <c r="F303" s="661" t="s">
        <v>3533</v>
      </c>
      <c r="G303" s="661" t="s">
        <v>3638</v>
      </c>
      <c r="H303" s="661" t="s">
        <v>1684</v>
      </c>
      <c r="I303" s="661" t="s">
        <v>1855</v>
      </c>
      <c r="J303" s="661" t="s">
        <v>1856</v>
      </c>
      <c r="K303" s="661" t="s">
        <v>3440</v>
      </c>
      <c r="L303" s="662">
        <v>132</v>
      </c>
      <c r="M303" s="662">
        <v>132</v>
      </c>
      <c r="N303" s="661">
        <v>1</v>
      </c>
      <c r="O303" s="744">
        <v>0.5</v>
      </c>
      <c r="P303" s="662"/>
      <c r="Q303" s="677">
        <v>0</v>
      </c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21</v>
      </c>
      <c r="B304" s="661" t="s">
        <v>578</v>
      </c>
      <c r="C304" s="661" t="s">
        <v>3536</v>
      </c>
      <c r="D304" s="742" t="s">
        <v>5396</v>
      </c>
      <c r="E304" s="743" t="s">
        <v>3569</v>
      </c>
      <c r="F304" s="661" t="s">
        <v>3533</v>
      </c>
      <c r="G304" s="661" t="s">
        <v>3598</v>
      </c>
      <c r="H304" s="661" t="s">
        <v>579</v>
      </c>
      <c r="I304" s="661" t="s">
        <v>3617</v>
      </c>
      <c r="J304" s="661" t="s">
        <v>1201</v>
      </c>
      <c r="K304" s="661" t="s">
        <v>1808</v>
      </c>
      <c r="L304" s="662">
        <v>0</v>
      </c>
      <c r="M304" s="662">
        <v>0</v>
      </c>
      <c r="N304" s="661">
        <v>3</v>
      </c>
      <c r="O304" s="744">
        <v>1.5</v>
      </c>
      <c r="P304" s="662">
        <v>0</v>
      </c>
      <c r="Q304" s="677"/>
      <c r="R304" s="661">
        <v>3</v>
      </c>
      <c r="S304" s="677">
        <v>1</v>
      </c>
      <c r="T304" s="744">
        <v>1.5</v>
      </c>
      <c r="U304" s="700">
        <v>1</v>
      </c>
    </row>
    <row r="305" spans="1:21" ht="14.4" customHeight="1" x14ac:dyDescent="0.3">
      <c r="A305" s="660">
        <v>21</v>
      </c>
      <c r="B305" s="661" t="s">
        <v>578</v>
      </c>
      <c r="C305" s="661" t="s">
        <v>3536</v>
      </c>
      <c r="D305" s="742" t="s">
        <v>5396</v>
      </c>
      <c r="E305" s="743" t="s">
        <v>3569</v>
      </c>
      <c r="F305" s="661" t="s">
        <v>3533</v>
      </c>
      <c r="G305" s="661" t="s">
        <v>3599</v>
      </c>
      <c r="H305" s="661" t="s">
        <v>579</v>
      </c>
      <c r="I305" s="661" t="s">
        <v>857</v>
      </c>
      <c r="J305" s="661" t="s">
        <v>858</v>
      </c>
      <c r="K305" s="661" t="s">
        <v>2810</v>
      </c>
      <c r="L305" s="662">
        <v>48.42</v>
      </c>
      <c r="M305" s="662">
        <v>193.68</v>
      </c>
      <c r="N305" s="661">
        <v>4</v>
      </c>
      <c r="O305" s="744">
        <v>1.5</v>
      </c>
      <c r="P305" s="662">
        <v>96.84</v>
      </c>
      <c r="Q305" s="677">
        <v>0.5</v>
      </c>
      <c r="R305" s="661">
        <v>2</v>
      </c>
      <c r="S305" s="677">
        <v>0.5</v>
      </c>
      <c r="T305" s="744">
        <v>0.5</v>
      </c>
      <c r="U305" s="700">
        <v>0.33333333333333331</v>
      </c>
    </row>
    <row r="306" spans="1:21" ht="14.4" customHeight="1" x14ac:dyDescent="0.3">
      <c r="A306" s="660">
        <v>21</v>
      </c>
      <c r="B306" s="661" t="s">
        <v>578</v>
      </c>
      <c r="C306" s="661" t="s">
        <v>3536</v>
      </c>
      <c r="D306" s="742" t="s">
        <v>5396</v>
      </c>
      <c r="E306" s="743" t="s">
        <v>3569</v>
      </c>
      <c r="F306" s="661" t="s">
        <v>3533</v>
      </c>
      <c r="G306" s="661" t="s">
        <v>3714</v>
      </c>
      <c r="H306" s="661" t="s">
        <v>579</v>
      </c>
      <c r="I306" s="661" t="s">
        <v>3915</v>
      </c>
      <c r="J306" s="661" t="s">
        <v>750</v>
      </c>
      <c r="K306" s="661" t="s">
        <v>3462</v>
      </c>
      <c r="L306" s="662">
        <v>110.28</v>
      </c>
      <c r="M306" s="662">
        <v>110.28</v>
      </c>
      <c r="N306" s="661">
        <v>1</v>
      </c>
      <c r="O306" s="744">
        <v>1</v>
      </c>
      <c r="P306" s="662">
        <v>110.28</v>
      </c>
      <c r="Q306" s="677">
        <v>1</v>
      </c>
      <c r="R306" s="661">
        <v>1</v>
      </c>
      <c r="S306" s="677">
        <v>1</v>
      </c>
      <c r="T306" s="744">
        <v>1</v>
      </c>
      <c r="U306" s="700">
        <v>1</v>
      </c>
    </row>
    <row r="307" spans="1:21" ht="14.4" customHeight="1" x14ac:dyDescent="0.3">
      <c r="A307" s="660">
        <v>21</v>
      </c>
      <c r="B307" s="661" t="s">
        <v>578</v>
      </c>
      <c r="C307" s="661" t="s">
        <v>3536</v>
      </c>
      <c r="D307" s="742" t="s">
        <v>5396</v>
      </c>
      <c r="E307" s="743" t="s">
        <v>3569</v>
      </c>
      <c r="F307" s="661" t="s">
        <v>3533</v>
      </c>
      <c r="G307" s="661" t="s">
        <v>3714</v>
      </c>
      <c r="H307" s="661" t="s">
        <v>579</v>
      </c>
      <c r="I307" s="661" t="s">
        <v>3916</v>
      </c>
      <c r="J307" s="661" t="s">
        <v>750</v>
      </c>
      <c r="K307" s="661" t="s">
        <v>3462</v>
      </c>
      <c r="L307" s="662">
        <v>110.28</v>
      </c>
      <c r="M307" s="662">
        <v>110.28</v>
      </c>
      <c r="N307" s="661">
        <v>1</v>
      </c>
      <c r="O307" s="744">
        <v>0.5</v>
      </c>
      <c r="P307" s="662"/>
      <c r="Q307" s="677">
        <v>0</v>
      </c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21</v>
      </c>
      <c r="B308" s="661" t="s">
        <v>578</v>
      </c>
      <c r="C308" s="661" t="s">
        <v>3536</v>
      </c>
      <c r="D308" s="742" t="s">
        <v>5396</v>
      </c>
      <c r="E308" s="743" t="s">
        <v>3569</v>
      </c>
      <c r="F308" s="661" t="s">
        <v>3533</v>
      </c>
      <c r="G308" s="661" t="s">
        <v>3715</v>
      </c>
      <c r="H308" s="661" t="s">
        <v>579</v>
      </c>
      <c r="I308" s="661" t="s">
        <v>1185</v>
      </c>
      <c r="J308" s="661" t="s">
        <v>3716</v>
      </c>
      <c r="K308" s="661" t="s">
        <v>3717</v>
      </c>
      <c r="L308" s="662">
        <v>24.68</v>
      </c>
      <c r="M308" s="662">
        <v>74.039999999999992</v>
      </c>
      <c r="N308" s="661">
        <v>3</v>
      </c>
      <c r="O308" s="744">
        <v>1.5</v>
      </c>
      <c r="P308" s="662">
        <v>24.68</v>
      </c>
      <c r="Q308" s="677">
        <v>0.33333333333333337</v>
      </c>
      <c r="R308" s="661">
        <v>1</v>
      </c>
      <c r="S308" s="677">
        <v>0.33333333333333331</v>
      </c>
      <c r="T308" s="744">
        <v>1</v>
      </c>
      <c r="U308" s="700">
        <v>0.66666666666666663</v>
      </c>
    </row>
    <row r="309" spans="1:21" ht="14.4" customHeight="1" x14ac:dyDescent="0.3">
      <c r="A309" s="660">
        <v>21</v>
      </c>
      <c r="B309" s="661" t="s">
        <v>578</v>
      </c>
      <c r="C309" s="661" t="s">
        <v>3536</v>
      </c>
      <c r="D309" s="742" t="s">
        <v>5396</v>
      </c>
      <c r="E309" s="743" t="s">
        <v>3569</v>
      </c>
      <c r="F309" s="661" t="s">
        <v>3533</v>
      </c>
      <c r="G309" s="661" t="s">
        <v>3718</v>
      </c>
      <c r="H309" s="661" t="s">
        <v>579</v>
      </c>
      <c r="I309" s="661" t="s">
        <v>3917</v>
      </c>
      <c r="J309" s="661" t="s">
        <v>3778</v>
      </c>
      <c r="K309" s="661" t="s">
        <v>3918</v>
      </c>
      <c r="L309" s="662">
        <v>5322.08</v>
      </c>
      <c r="M309" s="662">
        <v>10644.16</v>
      </c>
      <c r="N309" s="661">
        <v>2</v>
      </c>
      <c r="O309" s="744">
        <v>1</v>
      </c>
      <c r="P309" s="662">
        <v>10644.16</v>
      </c>
      <c r="Q309" s="677">
        <v>1</v>
      </c>
      <c r="R309" s="661">
        <v>2</v>
      </c>
      <c r="S309" s="677">
        <v>1</v>
      </c>
      <c r="T309" s="744">
        <v>1</v>
      </c>
      <c r="U309" s="700">
        <v>1</v>
      </c>
    </row>
    <row r="310" spans="1:21" ht="14.4" customHeight="1" x14ac:dyDescent="0.3">
      <c r="A310" s="660">
        <v>21</v>
      </c>
      <c r="B310" s="661" t="s">
        <v>578</v>
      </c>
      <c r="C310" s="661" t="s">
        <v>3536</v>
      </c>
      <c r="D310" s="742" t="s">
        <v>5396</v>
      </c>
      <c r="E310" s="743" t="s">
        <v>3569</v>
      </c>
      <c r="F310" s="661" t="s">
        <v>3533</v>
      </c>
      <c r="G310" s="661" t="s">
        <v>3718</v>
      </c>
      <c r="H310" s="661" t="s">
        <v>579</v>
      </c>
      <c r="I310" s="661" t="s">
        <v>1095</v>
      </c>
      <c r="J310" s="661" t="s">
        <v>3775</v>
      </c>
      <c r="K310" s="661" t="s">
        <v>3776</v>
      </c>
      <c r="L310" s="662">
        <v>484.75</v>
      </c>
      <c r="M310" s="662">
        <v>969.5</v>
      </c>
      <c r="N310" s="661">
        <v>2</v>
      </c>
      <c r="O310" s="744">
        <v>2</v>
      </c>
      <c r="P310" s="662">
        <v>484.75</v>
      </c>
      <c r="Q310" s="677">
        <v>0.5</v>
      </c>
      <c r="R310" s="661">
        <v>1</v>
      </c>
      <c r="S310" s="677">
        <v>0.5</v>
      </c>
      <c r="T310" s="744">
        <v>1</v>
      </c>
      <c r="U310" s="700">
        <v>0.5</v>
      </c>
    </row>
    <row r="311" spans="1:21" ht="14.4" customHeight="1" x14ac:dyDescent="0.3">
      <c r="A311" s="660">
        <v>21</v>
      </c>
      <c r="B311" s="661" t="s">
        <v>578</v>
      </c>
      <c r="C311" s="661" t="s">
        <v>3536</v>
      </c>
      <c r="D311" s="742" t="s">
        <v>5396</v>
      </c>
      <c r="E311" s="743" t="s">
        <v>3569</v>
      </c>
      <c r="F311" s="661" t="s">
        <v>3533</v>
      </c>
      <c r="G311" s="661" t="s">
        <v>3919</v>
      </c>
      <c r="H311" s="661" t="s">
        <v>579</v>
      </c>
      <c r="I311" s="661" t="s">
        <v>3920</v>
      </c>
      <c r="J311" s="661" t="s">
        <v>3042</v>
      </c>
      <c r="K311" s="661" t="s">
        <v>3921</v>
      </c>
      <c r="L311" s="662">
        <v>748.21</v>
      </c>
      <c r="M311" s="662">
        <v>748.21</v>
      </c>
      <c r="N311" s="661">
        <v>1</v>
      </c>
      <c r="O311" s="744">
        <v>1</v>
      </c>
      <c r="P311" s="662">
        <v>748.21</v>
      </c>
      <c r="Q311" s="677">
        <v>1</v>
      </c>
      <c r="R311" s="661">
        <v>1</v>
      </c>
      <c r="S311" s="677">
        <v>1</v>
      </c>
      <c r="T311" s="744">
        <v>1</v>
      </c>
      <c r="U311" s="700">
        <v>1</v>
      </c>
    </row>
    <row r="312" spans="1:21" ht="14.4" customHeight="1" x14ac:dyDescent="0.3">
      <c r="A312" s="660">
        <v>21</v>
      </c>
      <c r="B312" s="661" t="s">
        <v>578</v>
      </c>
      <c r="C312" s="661" t="s">
        <v>3536</v>
      </c>
      <c r="D312" s="742" t="s">
        <v>5396</v>
      </c>
      <c r="E312" s="743" t="s">
        <v>3569</v>
      </c>
      <c r="F312" s="661" t="s">
        <v>3533</v>
      </c>
      <c r="G312" s="661" t="s">
        <v>3725</v>
      </c>
      <c r="H312" s="661" t="s">
        <v>579</v>
      </c>
      <c r="I312" s="661" t="s">
        <v>3726</v>
      </c>
      <c r="J312" s="661" t="s">
        <v>2619</v>
      </c>
      <c r="K312" s="661" t="s">
        <v>3727</v>
      </c>
      <c r="L312" s="662">
        <v>1677.3</v>
      </c>
      <c r="M312" s="662">
        <v>3354.6</v>
      </c>
      <c r="N312" s="661">
        <v>2</v>
      </c>
      <c r="O312" s="744">
        <v>2</v>
      </c>
      <c r="P312" s="662">
        <v>1677.3</v>
      </c>
      <c r="Q312" s="677">
        <v>0.5</v>
      </c>
      <c r="R312" s="661">
        <v>1</v>
      </c>
      <c r="S312" s="677">
        <v>0.5</v>
      </c>
      <c r="T312" s="744">
        <v>1</v>
      </c>
      <c r="U312" s="700">
        <v>0.5</v>
      </c>
    </row>
    <row r="313" spans="1:21" ht="14.4" customHeight="1" x14ac:dyDescent="0.3">
      <c r="A313" s="660">
        <v>21</v>
      </c>
      <c r="B313" s="661" t="s">
        <v>578</v>
      </c>
      <c r="C313" s="661" t="s">
        <v>3536</v>
      </c>
      <c r="D313" s="742" t="s">
        <v>5396</v>
      </c>
      <c r="E313" s="743" t="s">
        <v>3569</v>
      </c>
      <c r="F313" s="661" t="s">
        <v>3533</v>
      </c>
      <c r="G313" s="661" t="s">
        <v>3587</v>
      </c>
      <c r="H313" s="661" t="s">
        <v>579</v>
      </c>
      <c r="I313" s="661" t="s">
        <v>2259</v>
      </c>
      <c r="J313" s="661" t="s">
        <v>2260</v>
      </c>
      <c r="K313" s="661" t="s">
        <v>2261</v>
      </c>
      <c r="L313" s="662">
        <v>33</v>
      </c>
      <c r="M313" s="662">
        <v>99</v>
      </c>
      <c r="N313" s="661">
        <v>3</v>
      </c>
      <c r="O313" s="744">
        <v>2</v>
      </c>
      <c r="P313" s="662">
        <v>33</v>
      </c>
      <c r="Q313" s="677">
        <v>0.33333333333333331</v>
      </c>
      <c r="R313" s="661">
        <v>1</v>
      </c>
      <c r="S313" s="677">
        <v>0.33333333333333331</v>
      </c>
      <c r="T313" s="744">
        <v>1</v>
      </c>
      <c r="U313" s="700">
        <v>0.5</v>
      </c>
    </row>
    <row r="314" spans="1:21" ht="14.4" customHeight="1" x14ac:dyDescent="0.3">
      <c r="A314" s="660">
        <v>21</v>
      </c>
      <c r="B314" s="661" t="s">
        <v>578</v>
      </c>
      <c r="C314" s="661" t="s">
        <v>3536</v>
      </c>
      <c r="D314" s="742" t="s">
        <v>5396</v>
      </c>
      <c r="E314" s="743" t="s">
        <v>3569</v>
      </c>
      <c r="F314" s="661" t="s">
        <v>3533</v>
      </c>
      <c r="G314" s="661" t="s">
        <v>3662</v>
      </c>
      <c r="H314" s="661" t="s">
        <v>579</v>
      </c>
      <c r="I314" s="661" t="s">
        <v>1124</v>
      </c>
      <c r="J314" s="661" t="s">
        <v>1125</v>
      </c>
      <c r="K314" s="661" t="s">
        <v>1126</v>
      </c>
      <c r="L314" s="662">
        <v>0</v>
      </c>
      <c r="M314" s="662">
        <v>0</v>
      </c>
      <c r="N314" s="661">
        <v>1</v>
      </c>
      <c r="O314" s="744">
        <v>1</v>
      </c>
      <c r="P314" s="662">
        <v>0</v>
      </c>
      <c r="Q314" s="677"/>
      <c r="R314" s="661">
        <v>1</v>
      </c>
      <c r="S314" s="677">
        <v>1</v>
      </c>
      <c r="T314" s="744">
        <v>1</v>
      </c>
      <c r="U314" s="700">
        <v>1</v>
      </c>
    </row>
    <row r="315" spans="1:21" ht="14.4" customHeight="1" x14ac:dyDescent="0.3">
      <c r="A315" s="660">
        <v>21</v>
      </c>
      <c r="B315" s="661" t="s">
        <v>578</v>
      </c>
      <c r="C315" s="661" t="s">
        <v>3536</v>
      </c>
      <c r="D315" s="742" t="s">
        <v>5396</v>
      </c>
      <c r="E315" s="743" t="s">
        <v>3569</v>
      </c>
      <c r="F315" s="661" t="s">
        <v>3533</v>
      </c>
      <c r="G315" s="661" t="s">
        <v>3922</v>
      </c>
      <c r="H315" s="661" t="s">
        <v>1684</v>
      </c>
      <c r="I315" s="661" t="s">
        <v>3923</v>
      </c>
      <c r="J315" s="661" t="s">
        <v>2908</v>
      </c>
      <c r="K315" s="661" t="s">
        <v>3924</v>
      </c>
      <c r="L315" s="662">
        <v>0</v>
      </c>
      <c r="M315" s="662">
        <v>0</v>
      </c>
      <c r="N315" s="661">
        <v>1</v>
      </c>
      <c r="O315" s="744">
        <v>0.5</v>
      </c>
      <c r="P315" s="662">
        <v>0</v>
      </c>
      <c r="Q315" s="677"/>
      <c r="R315" s="661">
        <v>1</v>
      </c>
      <c r="S315" s="677">
        <v>1</v>
      </c>
      <c r="T315" s="744">
        <v>0.5</v>
      </c>
      <c r="U315" s="700">
        <v>1</v>
      </c>
    </row>
    <row r="316" spans="1:21" ht="14.4" customHeight="1" x14ac:dyDescent="0.3">
      <c r="A316" s="660">
        <v>21</v>
      </c>
      <c r="B316" s="661" t="s">
        <v>578</v>
      </c>
      <c r="C316" s="661" t="s">
        <v>3536</v>
      </c>
      <c r="D316" s="742" t="s">
        <v>5396</v>
      </c>
      <c r="E316" s="743" t="s">
        <v>3569</v>
      </c>
      <c r="F316" s="661" t="s">
        <v>3533</v>
      </c>
      <c r="G316" s="661" t="s">
        <v>3864</v>
      </c>
      <c r="H316" s="661" t="s">
        <v>579</v>
      </c>
      <c r="I316" s="661" t="s">
        <v>948</v>
      </c>
      <c r="J316" s="661" t="s">
        <v>949</v>
      </c>
      <c r="K316" s="661" t="s">
        <v>3925</v>
      </c>
      <c r="L316" s="662">
        <v>0</v>
      </c>
      <c r="M316" s="662">
        <v>0</v>
      </c>
      <c r="N316" s="661">
        <v>6</v>
      </c>
      <c r="O316" s="744">
        <v>3.5</v>
      </c>
      <c r="P316" s="662">
        <v>0</v>
      </c>
      <c r="Q316" s="677"/>
      <c r="R316" s="661">
        <v>2</v>
      </c>
      <c r="S316" s="677">
        <v>0.33333333333333331</v>
      </c>
      <c r="T316" s="744">
        <v>1</v>
      </c>
      <c r="U316" s="700">
        <v>0.2857142857142857</v>
      </c>
    </row>
    <row r="317" spans="1:21" ht="14.4" customHeight="1" x14ac:dyDescent="0.3">
      <c r="A317" s="660">
        <v>21</v>
      </c>
      <c r="B317" s="661" t="s">
        <v>578</v>
      </c>
      <c r="C317" s="661" t="s">
        <v>3536</v>
      </c>
      <c r="D317" s="742" t="s">
        <v>5396</v>
      </c>
      <c r="E317" s="743" t="s">
        <v>3569</v>
      </c>
      <c r="F317" s="661" t="s">
        <v>3533</v>
      </c>
      <c r="G317" s="661" t="s">
        <v>3664</v>
      </c>
      <c r="H317" s="661" t="s">
        <v>579</v>
      </c>
      <c r="I317" s="661" t="s">
        <v>2588</v>
      </c>
      <c r="J317" s="661" t="s">
        <v>2589</v>
      </c>
      <c r="K317" s="661" t="s">
        <v>2590</v>
      </c>
      <c r="L317" s="662">
        <v>1121.25</v>
      </c>
      <c r="M317" s="662">
        <v>2242.5</v>
      </c>
      <c r="N317" s="661">
        <v>2</v>
      </c>
      <c r="O317" s="744">
        <v>1</v>
      </c>
      <c r="P317" s="662">
        <v>2242.5</v>
      </c>
      <c r="Q317" s="677">
        <v>1</v>
      </c>
      <c r="R317" s="661">
        <v>2</v>
      </c>
      <c r="S317" s="677">
        <v>1</v>
      </c>
      <c r="T317" s="744">
        <v>1</v>
      </c>
      <c r="U317" s="700">
        <v>1</v>
      </c>
    </row>
    <row r="318" spans="1:21" ht="14.4" customHeight="1" x14ac:dyDescent="0.3">
      <c r="A318" s="660">
        <v>21</v>
      </c>
      <c r="B318" s="661" t="s">
        <v>578</v>
      </c>
      <c r="C318" s="661" t="s">
        <v>3536</v>
      </c>
      <c r="D318" s="742" t="s">
        <v>5396</v>
      </c>
      <c r="E318" s="743" t="s">
        <v>3569</v>
      </c>
      <c r="F318" s="661" t="s">
        <v>3533</v>
      </c>
      <c r="G318" s="661" t="s">
        <v>3618</v>
      </c>
      <c r="H318" s="661" t="s">
        <v>579</v>
      </c>
      <c r="I318" s="661" t="s">
        <v>925</v>
      </c>
      <c r="J318" s="661" t="s">
        <v>3619</v>
      </c>
      <c r="K318" s="661" t="s">
        <v>3620</v>
      </c>
      <c r="L318" s="662">
        <v>53.57</v>
      </c>
      <c r="M318" s="662">
        <v>857.12000000000012</v>
      </c>
      <c r="N318" s="661">
        <v>16</v>
      </c>
      <c r="O318" s="744">
        <v>8.5</v>
      </c>
      <c r="P318" s="662">
        <v>267.85000000000002</v>
      </c>
      <c r="Q318" s="677">
        <v>0.3125</v>
      </c>
      <c r="R318" s="661">
        <v>5</v>
      </c>
      <c r="S318" s="677">
        <v>0.3125</v>
      </c>
      <c r="T318" s="744">
        <v>2.5</v>
      </c>
      <c r="U318" s="700">
        <v>0.29411764705882354</v>
      </c>
    </row>
    <row r="319" spans="1:21" ht="14.4" customHeight="1" x14ac:dyDescent="0.3">
      <c r="A319" s="660">
        <v>21</v>
      </c>
      <c r="B319" s="661" t="s">
        <v>578</v>
      </c>
      <c r="C319" s="661" t="s">
        <v>3536</v>
      </c>
      <c r="D319" s="742" t="s">
        <v>5396</v>
      </c>
      <c r="E319" s="743" t="s">
        <v>3569</v>
      </c>
      <c r="F319" s="661" t="s">
        <v>3533</v>
      </c>
      <c r="G319" s="661" t="s">
        <v>3926</v>
      </c>
      <c r="H319" s="661" t="s">
        <v>579</v>
      </c>
      <c r="I319" s="661" t="s">
        <v>788</v>
      </c>
      <c r="J319" s="661" t="s">
        <v>789</v>
      </c>
      <c r="K319" s="661" t="s">
        <v>3927</v>
      </c>
      <c r="L319" s="662">
        <v>10.65</v>
      </c>
      <c r="M319" s="662">
        <v>10.65</v>
      </c>
      <c r="N319" s="661">
        <v>1</v>
      </c>
      <c r="O319" s="744">
        <v>0.5</v>
      </c>
      <c r="P319" s="662">
        <v>10.65</v>
      </c>
      <c r="Q319" s="677">
        <v>1</v>
      </c>
      <c r="R319" s="661">
        <v>1</v>
      </c>
      <c r="S319" s="677">
        <v>1</v>
      </c>
      <c r="T319" s="744">
        <v>0.5</v>
      </c>
      <c r="U319" s="700">
        <v>1</v>
      </c>
    </row>
    <row r="320" spans="1:21" ht="14.4" customHeight="1" x14ac:dyDescent="0.3">
      <c r="A320" s="660">
        <v>21</v>
      </c>
      <c r="B320" s="661" t="s">
        <v>578</v>
      </c>
      <c r="C320" s="661" t="s">
        <v>3536</v>
      </c>
      <c r="D320" s="742" t="s">
        <v>5396</v>
      </c>
      <c r="E320" s="743" t="s">
        <v>3569</v>
      </c>
      <c r="F320" s="661" t="s">
        <v>3533</v>
      </c>
      <c r="G320" s="661" t="s">
        <v>3675</v>
      </c>
      <c r="H320" s="661" t="s">
        <v>1684</v>
      </c>
      <c r="I320" s="661" t="s">
        <v>3740</v>
      </c>
      <c r="J320" s="661" t="s">
        <v>1714</v>
      </c>
      <c r="K320" s="661" t="s">
        <v>3741</v>
      </c>
      <c r="L320" s="662">
        <v>543.39</v>
      </c>
      <c r="M320" s="662">
        <v>1086.78</v>
      </c>
      <c r="N320" s="661">
        <v>2</v>
      </c>
      <c r="O320" s="744">
        <v>1</v>
      </c>
      <c r="P320" s="662">
        <v>1086.78</v>
      </c>
      <c r="Q320" s="677">
        <v>1</v>
      </c>
      <c r="R320" s="661">
        <v>2</v>
      </c>
      <c r="S320" s="677">
        <v>1</v>
      </c>
      <c r="T320" s="744">
        <v>1</v>
      </c>
      <c r="U320" s="700">
        <v>1</v>
      </c>
    </row>
    <row r="321" spans="1:21" ht="14.4" customHeight="1" x14ac:dyDescent="0.3">
      <c r="A321" s="660">
        <v>21</v>
      </c>
      <c r="B321" s="661" t="s">
        <v>578</v>
      </c>
      <c r="C321" s="661" t="s">
        <v>3536</v>
      </c>
      <c r="D321" s="742" t="s">
        <v>5396</v>
      </c>
      <c r="E321" s="743" t="s">
        <v>3569</v>
      </c>
      <c r="F321" s="661" t="s">
        <v>3533</v>
      </c>
      <c r="G321" s="661" t="s">
        <v>3675</v>
      </c>
      <c r="H321" s="661" t="s">
        <v>1684</v>
      </c>
      <c r="I321" s="661" t="s">
        <v>3792</v>
      </c>
      <c r="J321" s="661" t="s">
        <v>1714</v>
      </c>
      <c r="K321" s="661" t="s">
        <v>623</v>
      </c>
      <c r="L321" s="662">
        <v>815.1</v>
      </c>
      <c r="M321" s="662">
        <v>3260.4</v>
      </c>
      <c r="N321" s="661">
        <v>4</v>
      </c>
      <c r="O321" s="744">
        <v>1.5</v>
      </c>
      <c r="P321" s="662">
        <v>3260.4</v>
      </c>
      <c r="Q321" s="677">
        <v>1</v>
      </c>
      <c r="R321" s="661">
        <v>4</v>
      </c>
      <c r="S321" s="677">
        <v>1</v>
      </c>
      <c r="T321" s="744">
        <v>1.5</v>
      </c>
      <c r="U321" s="700">
        <v>1</v>
      </c>
    </row>
    <row r="322" spans="1:21" ht="14.4" customHeight="1" x14ac:dyDescent="0.3">
      <c r="A322" s="660">
        <v>21</v>
      </c>
      <c r="B322" s="661" t="s">
        <v>578</v>
      </c>
      <c r="C322" s="661" t="s">
        <v>3536</v>
      </c>
      <c r="D322" s="742" t="s">
        <v>5396</v>
      </c>
      <c r="E322" s="743" t="s">
        <v>3569</v>
      </c>
      <c r="F322" s="661" t="s">
        <v>3533</v>
      </c>
      <c r="G322" s="661" t="s">
        <v>3675</v>
      </c>
      <c r="H322" s="661" t="s">
        <v>1684</v>
      </c>
      <c r="I322" s="661" t="s">
        <v>3793</v>
      </c>
      <c r="J322" s="661" t="s">
        <v>1714</v>
      </c>
      <c r="K322" s="661" t="s">
        <v>3363</v>
      </c>
      <c r="L322" s="662">
        <v>1154.68</v>
      </c>
      <c r="M322" s="662">
        <v>10392.119999999999</v>
      </c>
      <c r="N322" s="661">
        <v>9</v>
      </c>
      <c r="O322" s="744">
        <v>3</v>
      </c>
      <c r="P322" s="662">
        <v>6928.08</v>
      </c>
      <c r="Q322" s="677">
        <v>0.66666666666666674</v>
      </c>
      <c r="R322" s="661">
        <v>6</v>
      </c>
      <c r="S322" s="677">
        <v>0.66666666666666663</v>
      </c>
      <c r="T322" s="744">
        <v>2</v>
      </c>
      <c r="U322" s="700">
        <v>0.66666666666666663</v>
      </c>
    </row>
    <row r="323" spans="1:21" ht="14.4" customHeight="1" x14ac:dyDescent="0.3">
      <c r="A323" s="660">
        <v>21</v>
      </c>
      <c r="B323" s="661" t="s">
        <v>578</v>
      </c>
      <c r="C323" s="661" t="s">
        <v>3536</v>
      </c>
      <c r="D323" s="742" t="s">
        <v>5396</v>
      </c>
      <c r="E323" s="743" t="s">
        <v>3569</v>
      </c>
      <c r="F323" s="661" t="s">
        <v>3533</v>
      </c>
      <c r="G323" s="661" t="s">
        <v>3675</v>
      </c>
      <c r="H323" s="661" t="s">
        <v>1684</v>
      </c>
      <c r="I323" s="661" t="s">
        <v>1763</v>
      </c>
      <c r="J323" s="661" t="s">
        <v>622</v>
      </c>
      <c r="K323" s="661" t="s">
        <v>623</v>
      </c>
      <c r="L323" s="662">
        <v>1385.62</v>
      </c>
      <c r="M323" s="662">
        <v>20784.299999999996</v>
      </c>
      <c r="N323" s="661">
        <v>15</v>
      </c>
      <c r="O323" s="744">
        <v>5.5</v>
      </c>
      <c r="P323" s="662">
        <v>12470.579999999998</v>
      </c>
      <c r="Q323" s="677">
        <v>0.60000000000000009</v>
      </c>
      <c r="R323" s="661">
        <v>9</v>
      </c>
      <c r="S323" s="677">
        <v>0.6</v>
      </c>
      <c r="T323" s="744">
        <v>4</v>
      </c>
      <c r="U323" s="700">
        <v>0.72727272727272729</v>
      </c>
    </row>
    <row r="324" spans="1:21" ht="14.4" customHeight="1" x14ac:dyDescent="0.3">
      <c r="A324" s="660">
        <v>21</v>
      </c>
      <c r="B324" s="661" t="s">
        <v>578</v>
      </c>
      <c r="C324" s="661" t="s">
        <v>3536</v>
      </c>
      <c r="D324" s="742" t="s">
        <v>5396</v>
      </c>
      <c r="E324" s="743" t="s">
        <v>3569</v>
      </c>
      <c r="F324" s="661" t="s">
        <v>3533</v>
      </c>
      <c r="G324" s="661" t="s">
        <v>3675</v>
      </c>
      <c r="H324" s="661" t="s">
        <v>1684</v>
      </c>
      <c r="I324" s="661" t="s">
        <v>1766</v>
      </c>
      <c r="J324" s="661" t="s">
        <v>622</v>
      </c>
      <c r="K324" s="661" t="s">
        <v>1715</v>
      </c>
      <c r="L324" s="662">
        <v>1847.49</v>
      </c>
      <c r="M324" s="662">
        <v>3694.98</v>
      </c>
      <c r="N324" s="661">
        <v>2</v>
      </c>
      <c r="O324" s="744">
        <v>1</v>
      </c>
      <c r="P324" s="662">
        <v>3694.98</v>
      </c>
      <c r="Q324" s="677">
        <v>1</v>
      </c>
      <c r="R324" s="661">
        <v>2</v>
      </c>
      <c r="S324" s="677">
        <v>1</v>
      </c>
      <c r="T324" s="744">
        <v>1</v>
      </c>
      <c r="U324" s="700">
        <v>1</v>
      </c>
    </row>
    <row r="325" spans="1:21" ht="14.4" customHeight="1" x14ac:dyDescent="0.3">
      <c r="A325" s="660">
        <v>21</v>
      </c>
      <c r="B325" s="661" t="s">
        <v>578</v>
      </c>
      <c r="C325" s="661" t="s">
        <v>3536</v>
      </c>
      <c r="D325" s="742" t="s">
        <v>5396</v>
      </c>
      <c r="E325" s="743" t="s">
        <v>3569</v>
      </c>
      <c r="F325" s="661" t="s">
        <v>3533</v>
      </c>
      <c r="G325" s="661" t="s">
        <v>3680</v>
      </c>
      <c r="H325" s="661" t="s">
        <v>579</v>
      </c>
      <c r="I325" s="661" t="s">
        <v>1999</v>
      </c>
      <c r="J325" s="661" t="s">
        <v>2000</v>
      </c>
      <c r="K325" s="661" t="s">
        <v>2001</v>
      </c>
      <c r="L325" s="662">
        <v>146.84</v>
      </c>
      <c r="M325" s="662">
        <v>881.04</v>
      </c>
      <c r="N325" s="661">
        <v>6</v>
      </c>
      <c r="O325" s="744">
        <v>4.5</v>
      </c>
      <c r="P325" s="662">
        <v>293.68</v>
      </c>
      <c r="Q325" s="677">
        <v>0.33333333333333337</v>
      </c>
      <c r="R325" s="661">
        <v>2</v>
      </c>
      <c r="S325" s="677">
        <v>0.33333333333333331</v>
      </c>
      <c r="T325" s="744">
        <v>1</v>
      </c>
      <c r="U325" s="700">
        <v>0.22222222222222221</v>
      </c>
    </row>
    <row r="326" spans="1:21" ht="14.4" customHeight="1" x14ac:dyDescent="0.3">
      <c r="A326" s="660">
        <v>21</v>
      </c>
      <c r="B326" s="661" t="s">
        <v>578</v>
      </c>
      <c r="C326" s="661" t="s">
        <v>3536</v>
      </c>
      <c r="D326" s="742" t="s">
        <v>5396</v>
      </c>
      <c r="E326" s="743" t="s">
        <v>3569</v>
      </c>
      <c r="F326" s="661" t="s">
        <v>3533</v>
      </c>
      <c r="G326" s="661" t="s">
        <v>3928</v>
      </c>
      <c r="H326" s="661" t="s">
        <v>579</v>
      </c>
      <c r="I326" s="661" t="s">
        <v>3929</v>
      </c>
      <c r="J326" s="661" t="s">
        <v>2988</v>
      </c>
      <c r="K326" s="661" t="s">
        <v>3930</v>
      </c>
      <c r="L326" s="662">
        <v>0</v>
      </c>
      <c r="M326" s="662">
        <v>0</v>
      </c>
      <c r="N326" s="661">
        <v>1</v>
      </c>
      <c r="O326" s="744">
        <v>0.5</v>
      </c>
      <c r="P326" s="662">
        <v>0</v>
      </c>
      <c r="Q326" s="677"/>
      <c r="R326" s="661">
        <v>1</v>
      </c>
      <c r="S326" s="677">
        <v>1</v>
      </c>
      <c r="T326" s="744">
        <v>0.5</v>
      </c>
      <c r="U326" s="700">
        <v>1</v>
      </c>
    </row>
    <row r="327" spans="1:21" ht="14.4" customHeight="1" x14ac:dyDescent="0.3">
      <c r="A327" s="660">
        <v>21</v>
      </c>
      <c r="B327" s="661" t="s">
        <v>578</v>
      </c>
      <c r="C327" s="661" t="s">
        <v>3536</v>
      </c>
      <c r="D327" s="742" t="s">
        <v>5396</v>
      </c>
      <c r="E327" s="743" t="s">
        <v>3569</v>
      </c>
      <c r="F327" s="661" t="s">
        <v>3533</v>
      </c>
      <c r="G327" s="661" t="s">
        <v>3605</v>
      </c>
      <c r="H327" s="661" t="s">
        <v>579</v>
      </c>
      <c r="I327" s="661" t="s">
        <v>3606</v>
      </c>
      <c r="J327" s="661" t="s">
        <v>3607</v>
      </c>
      <c r="K327" s="661" t="s">
        <v>2164</v>
      </c>
      <c r="L327" s="662">
        <v>93.71</v>
      </c>
      <c r="M327" s="662">
        <v>93.71</v>
      </c>
      <c r="N327" s="661">
        <v>1</v>
      </c>
      <c r="O327" s="744">
        <v>0.5</v>
      </c>
      <c r="P327" s="662"/>
      <c r="Q327" s="677">
        <v>0</v>
      </c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21</v>
      </c>
      <c r="B328" s="661" t="s">
        <v>578</v>
      </c>
      <c r="C328" s="661" t="s">
        <v>3536</v>
      </c>
      <c r="D328" s="742" t="s">
        <v>5396</v>
      </c>
      <c r="E328" s="743" t="s">
        <v>3569</v>
      </c>
      <c r="F328" s="661" t="s">
        <v>3533</v>
      </c>
      <c r="G328" s="661" t="s">
        <v>3605</v>
      </c>
      <c r="H328" s="661" t="s">
        <v>579</v>
      </c>
      <c r="I328" s="661" t="s">
        <v>3682</v>
      </c>
      <c r="J328" s="661" t="s">
        <v>3607</v>
      </c>
      <c r="K328" s="661" t="s">
        <v>782</v>
      </c>
      <c r="L328" s="662">
        <v>301.2</v>
      </c>
      <c r="M328" s="662">
        <v>301.2</v>
      </c>
      <c r="N328" s="661">
        <v>1</v>
      </c>
      <c r="O328" s="744">
        <v>0.5</v>
      </c>
      <c r="P328" s="662"/>
      <c r="Q328" s="677">
        <v>0</v>
      </c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21</v>
      </c>
      <c r="B329" s="661" t="s">
        <v>578</v>
      </c>
      <c r="C329" s="661" t="s">
        <v>3536</v>
      </c>
      <c r="D329" s="742" t="s">
        <v>5396</v>
      </c>
      <c r="E329" s="743" t="s">
        <v>3569</v>
      </c>
      <c r="F329" s="661" t="s">
        <v>3533</v>
      </c>
      <c r="G329" s="661" t="s">
        <v>3605</v>
      </c>
      <c r="H329" s="661" t="s">
        <v>579</v>
      </c>
      <c r="I329" s="661" t="s">
        <v>3682</v>
      </c>
      <c r="J329" s="661" t="s">
        <v>3607</v>
      </c>
      <c r="K329" s="661" t="s">
        <v>782</v>
      </c>
      <c r="L329" s="662">
        <v>185.26</v>
      </c>
      <c r="M329" s="662">
        <v>370.52</v>
      </c>
      <c r="N329" s="661">
        <v>2</v>
      </c>
      <c r="O329" s="744">
        <v>2</v>
      </c>
      <c r="P329" s="662">
        <v>370.52</v>
      </c>
      <c r="Q329" s="677">
        <v>1</v>
      </c>
      <c r="R329" s="661">
        <v>2</v>
      </c>
      <c r="S329" s="677">
        <v>1</v>
      </c>
      <c r="T329" s="744">
        <v>2</v>
      </c>
      <c r="U329" s="700">
        <v>1</v>
      </c>
    </row>
    <row r="330" spans="1:21" ht="14.4" customHeight="1" x14ac:dyDescent="0.3">
      <c r="A330" s="660">
        <v>21</v>
      </c>
      <c r="B330" s="661" t="s">
        <v>578</v>
      </c>
      <c r="C330" s="661" t="s">
        <v>3536</v>
      </c>
      <c r="D330" s="742" t="s">
        <v>5396</v>
      </c>
      <c r="E330" s="743" t="s">
        <v>3569</v>
      </c>
      <c r="F330" s="661" t="s">
        <v>3533</v>
      </c>
      <c r="G330" s="661" t="s">
        <v>3605</v>
      </c>
      <c r="H330" s="661" t="s">
        <v>579</v>
      </c>
      <c r="I330" s="661" t="s">
        <v>2163</v>
      </c>
      <c r="J330" s="661" t="s">
        <v>781</v>
      </c>
      <c r="K330" s="661" t="s">
        <v>2164</v>
      </c>
      <c r="L330" s="662">
        <v>93.71</v>
      </c>
      <c r="M330" s="662">
        <v>187.42</v>
      </c>
      <c r="N330" s="661">
        <v>2</v>
      </c>
      <c r="O330" s="744">
        <v>1</v>
      </c>
      <c r="P330" s="662">
        <v>187.42</v>
      </c>
      <c r="Q330" s="677">
        <v>1</v>
      </c>
      <c r="R330" s="661">
        <v>2</v>
      </c>
      <c r="S330" s="677">
        <v>1</v>
      </c>
      <c r="T330" s="744">
        <v>1</v>
      </c>
      <c r="U330" s="700">
        <v>1</v>
      </c>
    </row>
    <row r="331" spans="1:21" ht="14.4" customHeight="1" x14ac:dyDescent="0.3">
      <c r="A331" s="660">
        <v>21</v>
      </c>
      <c r="B331" s="661" t="s">
        <v>578</v>
      </c>
      <c r="C331" s="661" t="s">
        <v>3536</v>
      </c>
      <c r="D331" s="742" t="s">
        <v>5396</v>
      </c>
      <c r="E331" s="743" t="s">
        <v>3569</v>
      </c>
      <c r="F331" s="661" t="s">
        <v>3533</v>
      </c>
      <c r="G331" s="661" t="s">
        <v>3605</v>
      </c>
      <c r="H331" s="661" t="s">
        <v>579</v>
      </c>
      <c r="I331" s="661" t="s">
        <v>780</v>
      </c>
      <c r="J331" s="661" t="s">
        <v>781</v>
      </c>
      <c r="K331" s="661" t="s">
        <v>782</v>
      </c>
      <c r="L331" s="662">
        <v>301.2</v>
      </c>
      <c r="M331" s="662">
        <v>301.2</v>
      </c>
      <c r="N331" s="661">
        <v>1</v>
      </c>
      <c r="O331" s="744">
        <v>0.5</v>
      </c>
      <c r="P331" s="662"/>
      <c r="Q331" s="677">
        <v>0</v>
      </c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21</v>
      </c>
      <c r="B332" s="661" t="s">
        <v>578</v>
      </c>
      <c r="C332" s="661" t="s">
        <v>3536</v>
      </c>
      <c r="D332" s="742" t="s">
        <v>5396</v>
      </c>
      <c r="E332" s="743" t="s">
        <v>3569</v>
      </c>
      <c r="F332" s="661" t="s">
        <v>3533</v>
      </c>
      <c r="G332" s="661" t="s">
        <v>3605</v>
      </c>
      <c r="H332" s="661" t="s">
        <v>579</v>
      </c>
      <c r="I332" s="661" t="s">
        <v>780</v>
      </c>
      <c r="J332" s="661" t="s">
        <v>781</v>
      </c>
      <c r="K332" s="661" t="s">
        <v>782</v>
      </c>
      <c r="L332" s="662">
        <v>185.26</v>
      </c>
      <c r="M332" s="662">
        <v>555.78</v>
      </c>
      <c r="N332" s="661">
        <v>3</v>
      </c>
      <c r="O332" s="744">
        <v>2</v>
      </c>
      <c r="P332" s="662">
        <v>370.52</v>
      </c>
      <c r="Q332" s="677">
        <v>0.66666666666666663</v>
      </c>
      <c r="R332" s="661">
        <v>2</v>
      </c>
      <c r="S332" s="677">
        <v>0.66666666666666663</v>
      </c>
      <c r="T332" s="744">
        <v>1</v>
      </c>
      <c r="U332" s="700">
        <v>0.5</v>
      </c>
    </row>
    <row r="333" spans="1:21" ht="14.4" customHeight="1" x14ac:dyDescent="0.3">
      <c r="A333" s="660">
        <v>21</v>
      </c>
      <c r="B333" s="661" t="s">
        <v>578</v>
      </c>
      <c r="C333" s="661" t="s">
        <v>3536</v>
      </c>
      <c r="D333" s="742" t="s">
        <v>5396</v>
      </c>
      <c r="E333" s="743" t="s">
        <v>3569</v>
      </c>
      <c r="F333" s="661" t="s">
        <v>3533</v>
      </c>
      <c r="G333" s="661" t="s">
        <v>3589</v>
      </c>
      <c r="H333" s="661" t="s">
        <v>1684</v>
      </c>
      <c r="I333" s="661" t="s">
        <v>1867</v>
      </c>
      <c r="J333" s="661" t="s">
        <v>1868</v>
      </c>
      <c r="K333" s="661" t="s">
        <v>3353</v>
      </c>
      <c r="L333" s="662">
        <v>1300.49</v>
      </c>
      <c r="M333" s="662">
        <v>13004.9</v>
      </c>
      <c r="N333" s="661">
        <v>10</v>
      </c>
      <c r="O333" s="744">
        <v>6</v>
      </c>
      <c r="P333" s="662">
        <v>6502.45</v>
      </c>
      <c r="Q333" s="677">
        <v>0.5</v>
      </c>
      <c r="R333" s="661">
        <v>5</v>
      </c>
      <c r="S333" s="677">
        <v>0.5</v>
      </c>
      <c r="T333" s="744">
        <v>3</v>
      </c>
      <c r="U333" s="700">
        <v>0.5</v>
      </c>
    </row>
    <row r="334" spans="1:21" ht="14.4" customHeight="1" x14ac:dyDescent="0.3">
      <c r="A334" s="660">
        <v>21</v>
      </c>
      <c r="B334" s="661" t="s">
        <v>578</v>
      </c>
      <c r="C334" s="661" t="s">
        <v>3536</v>
      </c>
      <c r="D334" s="742" t="s">
        <v>5396</v>
      </c>
      <c r="E334" s="743" t="s">
        <v>3569</v>
      </c>
      <c r="F334" s="661" t="s">
        <v>3533</v>
      </c>
      <c r="G334" s="661" t="s">
        <v>3589</v>
      </c>
      <c r="H334" s="661" t="s">
        <v>1684</v>
      </c>
      <c r="I334" s="661" t="s">
        <v>1867</v>
      </c>
      <c r="J334" s="661" t="s">
        <v>1868</v>
      </c>
      <c r="K334" s="661" t="s">
        <v>3353</v>
      </c>
      <c r="L334" s="662">
        <v>668.54</v>
      </c>
      <c r="M334" s="662">
        <v>3342.7</v>
      </c>
      <c r="N334" s="661">
        <v>5</v>
      </c>
      <c r="O334" s="744">
        <v>3.5</v>
      </c>
      <c r="P334" s="662">
        <v>1337.08</v>
      </c>
      <c r="Q334" s="677">
        <v>0.4</v>
      </c>
      <c r="R334" s="661">
        <v>2</v>
      </c>
      <c r="S334" s="677">
        <v>0.4</v>
      </c>
      <c r="T334" s="744">
        <v>1.5</v>
      </c>
      <c r="U334" s="700">
        <v>0.42857142857142855</v>
      </c>
    </row>
    <row r="335" spans="1:21" ht="14.4" customHeight="1" x14ac:dyDescent="0.3">
      <c r="A335" s="660">
        <v>21</v>
      </c>
      <c r="B335" s="661" t="s">
        <v>578</v>
      </c>
      <c r="C335" s="661" t="s">
        <v>3536</v>
      </c>
      <c r="D335" s="742" t="s">
        <v>5396</v>
      </c>
      <c r="E335" s="743" t="s">
        <v>3569</v>
      </c>
      <c r="F335" s="661" t="s">
        <v>3533</v>
      </c>
      <c r="G335" s="661" t="s">
        <v>3746</v>
      </c>
      <c r="H335" s="661" t="s">
        <v>579</v>
      </c>
      <c r="I335" s="661" t="s">
        <v>3931</v>
      </c>
      <c r="J335" s="661" t="s">
        <v>1255</v>
      </c>
      <c r="K335" s="661" t="s">
        <v>3932</v>
      </c>
      <c r="L335" s="662">
        <v>908.53</v>
      </c>
      <c r="M335" s="662">
        <v>908.53</v>
      </c>
      <c r="N335" s="661">
        <v>1</v>
      </c>
      <c r="O335" s="744">
        <v>1</v>
      </c>
      <c r="P335" s="662">
        <v>908.53</v>
      </c>
      <c r="Q335" s="677">
        <v>1</v>
      </c>
      <c r="R335" s="661">
        <v>1</v>
      </c>
      <c r="S335" s="677">
        <v>1</v>
      </c>
      <c r="T335" s="744">
        <v>1</v>
      </c>
      <c r="U335" s="700">
        <v>1</v>
      </c>
    </row>
    <row r="336" spans="1:21" ht="14.4" customHeight="1" x14ac:dyDescent="0.3">
      <c r="A336" s="660">
        <v>21</v>
      </c>
      <c r="B336" s="661" t="s">
        <v>578</v>
      </c>
      <c r="C336" s="661" t="s">
        <v>3536</v>
      </c>
      <c r="D336" s="742" t="s">
        <v>5396</v>
      </c>
      <c r="E336" s="743" t="s">
        <v>3569</v>
      </c>
      <c r="F336" s="661" t="s">
        <v>3533</v>
      </c>
      <c r="G336" s="661" t="s">
        <v>3746</v>
      </c>
      <c r="H336" s="661" t="s">
        <v>579</v>
      </c>
      <c r="I336" s="661" t="s">
        <v>3877</v>
      </c>
      <c r="J336" s="661" t="s">
        <v>1190</v>
      </c>
      <c r="K336" s="661" t="s">
        <v>3878</v>
      </c>
      <c r="L336" s="662">
        <v>1677.3</v>
      </c>
      <c r="M336" s="662">
        <v>3354.6</v>
      </c>
      <c r="N336" s="661">
        <v>2</v>
      </c>
      <c r="O336" s="744">
        <v>1</v>
      </c>
      <c r="P336" s="662"/>
      <c r="Q336" s="677">
        <v>0</v>
      </c>
      <c r="R336" s="661"/>
      <c r="S336" s="677">
        <v>0</v>
      </c>
      <c r="T336" s="744"/>
      <c r="U336" s="700">
        <v>0</v>
      </c>
    </row>
    <row r="337" spans="1:21" ht="14.4" customHeight="1" x14ac:dyDescent="0.3">
      <c r="A337" s="660">
        <v>21</v>
      </c>
      <c r="B337" s="661" t="s">
        <v>578</v>
      </c>
      <c r="C337" s="661" t="s">
        <v>3536</v>
      </c>
      <c r="D337" s="742" t="s">
        <v>5396</v>
      </c>
      <c r="E337" s="743" t="s">
        <v>3569</v>
      </c>
      <c r="F337" s="661" t="s">
        <v>3533</v>
      </c>
      <c r="G337" s="661" t="s">
        <v>3684</v>
      </c>
      <c r="H337" s="661" t="s">
        <v>579</v>
      </c>
      <c r="I337" s="661" t="s">
        <v>1559</v>
      </c>
      <c r="J337" s="661" t="s">
        <v>1560</v>
      </c>
      <c r="K337" s="661" t="s">
        <v>1561</v>
      </c>
      <c r="L337" s="662">
        <v>108.44</v>
      </c>
      <c r="M337" s="662">
        <v>542.20000000000005</v>
      </c>
      <c r="N337" s="661">
        <v>5</v>
      </c>
      <c r="O337" s="744">
        <v>2.5</v>
      </c>
      <c r="P337" s="662">
        <v>108.44</v>
      </c>
      <c r="Q337" s="677">
        <v>0.19999999999999998</v>
      </c>
      <c r="R337" s="661">
        <v>1</v>
      </c>
      <c r="S337" s="677">
        <v>0.2</v>
      </c>
      <c r="T337" s="744">
        <v>0.5</v>
      </c>
      <c r="U337" s="700">
        <v>0.2</v>
      </c>
    </row>
    <row r="338" spans="1:21" ht="14.4" customHeight="1" x14ac:dyDescent="0.3">
      <c r="A338" s="660">
        <v>21</v>
      </c>
      <c r="B338" s="661" t="s">
        <v>578</v>
      </c>
      <c r="C338" s="661" t="s">
        <v>3536</v>
      </c>
      <c r="D338" s="742" t="s">
        <v>5396</v>
      </c>
      <c r="E338" s="743" t="s">
        <v>3569</v>
      </c>
      <c r="F338" s="661" t="s">
        <v>3533</v>
      </c>
      <c r="G338" s="661" t="s">
        <v>3684</v>
      </c>
      <c r="H338" s="661" t="s">
        <v>579</v>
      </c>
      <c r="I338" s="661" t="s">
        <v>3751</v>
      </c>
      <c r="J338" s="661" t="s">
        <v>1560</v>
      </c>
      <c r="K338" s="661" t="s">
        <v>1276</v>
      </c>
      <c r="L338" s="662">
        <v>54.23</v>
      </c>
      <c r="M338" s="662">
        <v>54.23</v>
      </c>
      <c r="N338" s="661">
        <v>1</v>
      </c>
      <c r="O338" s="744">
        <v>0.5</v>
      </c>
      <c r="P338" s="662"/>
      <c r="Q338" s="677">
        <v>0</v>
      </c>
      <c r="R338" s="661"/>
      <c r="S338" s="677">
        <v>0</v>
      </c>
      <c r="T338" s="744"/>
      <c r="U338" s="700">
        <v>0</v>
      </c>
    </row>
    <row r="339" spans="1:21" ht="14.4" customHeight="1" x14ac:dyDescent="0.3">
      <c r="A339" s="660">
        <v>21</v>
      </c>
      <c r="B339" s="661" t="s">
        <v>578</v>
      </c>
      <c r="C339" s="661" t="s">
        <v>3536</v>
      </c>
      <c r="D339" s="742" t="s">
        <v>5396</v>
      </c>
      <c r="E339" s="743" t="s">
        <v>3569</v>
      </c>
      <c r="F339" s="661" t="s">
        <v>3533</v>
      </c>
      <c r="G339" s="661" t="s">
        <v>3590</v>
      </c>
      <c r="H339" s="661" t="s">
        <v>1684</v>
      </c>
      <c r="I339" s="661" t="s">
        <v>1954</v>
      </c>
      <c r="J339" s="661" t="s">
        <v>3453</v>
      </c>
      <c r="K339" s="661" t="s">
        <v>1952</v>
      </c>
      <c r="L339" s="662">
        <v>21.06</v>
      </c>
      <c r="M339" s="662">
        <v>294.83999999999997</v>
      </c>
      <c r="N339" s="661">
        <v>14</v>
      </c>
      <c r="O339" s="744">
        <v>1</v>
      </c>
      <c r="P339" s="662">
        <v>294.83999999999997</v>
      </c>
      <c r="Q339" s="677">
        <v>1</v>
      </c>
      <c r="R339" s="661">
        <v>14</v>
      </c>
      <c r="S339" s="677">
        <v>1</v>
      </c>
      <c r="T339" s="744">
        <v>1</v>
      </c>
      <c r="U339" s="700">
        <v>1</v>
      </c>
    </row>
    <row r="340" spans="1:21" ht="14.4" customHeight="1" x14ac:dyDescent="0.3">
      <c r="A340" s="660">
        <v>21</v>
      </c>
      <c r="B340" s="661" t="s">
        <v>578</v>
      </c>
      <c r="C340" s="661" t="s">
        <v>3536</v>
      </c>
      <c r="D340" s="742" t="s">
        <v>5396</v>
      </c>
      <c r="E340" s="743" t="s">
        <v>3569</v>
      </c>
      <c r="F340" s="661" t="s">
        <v>3533</v>
      </c>
      <c r="G340" s="661" t="s">
        <v>3590</v>
      </c>
      <c r="H340" s="661" t="s">
        <v>1684</v>
      </c>
      <c r="I340" s="661" t="s">
        <v>3933</v>
      </c>
      <c r="J340" s="661" t="s">
        <v>3934</v>
      </c>
      <c r="K340" s="661" t="s">
        <v>2945</v>
      </c>
      <c r="L340" s="662">
        <v>129.51</v>
      </c>
      <c r="M340" s="662">
        <v>2719.71</v>
      </c>
      <c r="N340" s="661">
        <v>21</v>
      </c>
      <c r="O340" s="744">
        <v>0.5</v>
      </c>
      <c r="P340" s="662">
        <v>2719.71</v>
      </c>
      <c r="Q340" s="677">
        <v>1</v>
      </c>
      <c r="R340" s="661">
        <v>21</v>
      </c>
      <c r="S340" s="677">
        <v>1</v>
      </c>
      <c r="T340" s="744">
        <v>0.5</v>
      </c>
      <c r="U340" s="700">
        <v>1</v>
      </c>
    </row>
    <row r="341" spans="1:21" ht="14.4" customHeight="1" x14ac:dyDescent="0.3">
      <c r="A341" s="660">
        <v>21</v>
      </c>
      <c r="B341" s="661" t="s">
        <v>578</v>
      </c>
      <c r="C341" s="661" t="s">
        <v>3536</v>
      </c>
      <c r="D341" s="742" t="s">
        <v>5396</v>
      </c>
      <c r="E341" s="743" t="s">
        <v>3569</v>
      </c>
      <c r="F341" s="661" t="s">
        <v>3533</v>
      </c>
      <c r="G341" s="661" t="s">
        <v>3590</v>
      </c>
      <c r="H341" s="661" t="s">
        <v>1684</v>
      </c>
      <c r="I341" s="661" t="s">
        <v>3935</v>
      </c>
      <c r="J341" s="661" t="s">
        <v>3936</v>
      </c>
      <c r="K341" s="661" t="s">
        <v>2945</v>
      </c>
      <c r="L341" s="662">
        <v>127.34</v>
      </c>
      <c r="M341" s="662">
        <v>1782.76</v>
      </c>
      <c r="N341" s="661">
        <v>14</v>
      </c>
      <c r="O341" s="744">
        <v>0.5</v>
      </c>
      <c r="P341" s="662"/>
      <c r="Q341" s="677">
        <v>0</v>
      </c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21</v>
      </c>
      <c r="B342" s="661" t="s">
        <v>578</v>
      </c>
      <c r="C342" s="661" t="s">
        <v>3536</v>
      </c>
      <c r="D342" s="742" t="s">
        <v>5396</v>
      </c>
      <c r="E342" s="743" t="s">
        <v>3569</v>
      </c>
      <c r="F342" s="661" t="s">
        <v>3533</v>
      </c>
      <c r="G342" s="661" t="s">
        <v>3590</v>
      </c>
      <c r="H342" s="661" t="s">
        <v>1684</v>
      </c>
      <c r="I342" s="661" t="s">
        <v>2966</v>
      </c>
      <c r="J342" s="661" t="s">
        <v>2967</v>
      </c>
      <c r="K342" s="661" t="s">
        <v>2936</v>
      </c>
      <c r="L342" s="662">
        <v>194.26</v>
      </c>
      <c r="M342" s="662">
        <v>388.52</v>
      </c>
      <c r="N342" s="661">
        <v>2</v>
      </c>
      <c r="O342" s="744">
        <v>0.5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21</v>
      </c>
      <c r="B343" s="661" t="s">
        <v>578</v>
      </c>
      <c r="C343" s="661" t="s">
        <v>3536</v>
      </c>
      <c r="D343" s="742" t="s">
        <v>5396</v>
      </c>
      <c r="E343" s="743" t="s">
        <v>3569</v>
      </c>
      <c r="F343" s="661" t="s">
        <v>3533</v>
      </c>
      <c r="G343" s="661" t="s">
        <v>3708</v>
      </c>
      <c r="H343" s="661" t="s">
        <v>579</v>
      </c>
      <c r="I343" s="661" t="s">
        <v>1167</v>
      </c>
      <c r="J343" s="661" t="s">
        <v>3709</v>
      </c>
      <c r="K343" s="661" t="s">
        <v>3710</v>
      </c>
      <c r="L343" s="662">
        <v>99.11</v>
      </c>
      <c r="M343" s="662">
        <v>99.11</v>
      </c>
      <c r="N343" s="661">
        <v>1</v>
      </c>
      <c r="O343" s="744">
        <v>0.5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21</v>
      </c>
      <c r="B344" s="661" t="s">
        <v>578</v>
      </c>
      <c r="C344" s="661" t="s">
        <v>3536</v>
      </c>
      <c r="D344" s="742" t="s">
        <v>5396</v>
      </c>
      <c r="E344" s="743" t="s">
        <v>3569</v>
      </c>
      <c r="F344" s="661" t="s">
        <v>3533</v>
      </c>
      <c r="G344" s="661" t="s">
        <v>3686</v>
      </c>
      <c r="H344" s="661" t="s">
        <v>579</v>
      </c>
      <c r="I344" s="661" t="s">
        <v>834</v>
      </c>
      <c r="J344" s="661" t="s">
        <v>3687</v>
      </c>
      <c r="K344" s="661" t="s">
        <v>3688</v>
      </c>
      <c r="L344" s="662">
        <v>0</v>
      </c>
      <c r="M344" s="662">
        <v>0</v>
      </c>
      <c r="N344" s="661">
        <v>3</v>
      </c>
      <c r="O344" s="744">
        <v>0.5</v>
      </c>
      <c r="P344" s="662">
        <v>0</v>
      </c>
      <c r="Q344" s="677"/>
      <c r="R344" s="661">
        <v>3</v>
      </c>
      <c r="S344" s="677">
        <v>1</v>
      </c>
      <c r="T344" s="744">
        <v>0.5</v>
      </c>
      <c r="U344" s="700">
        <v>1</v>
      </c>
    </row>
    <row r="345" spans="1:21" ht="14.4" customHeight="1" x14ac:dyDescent="0.3">
      <c r="A345" s="660">
        <v>21</v>
      </c>
      <c r="B345" s="661" t="s">
        <v>578</v>
      </c>
      <c r="C345" s="661" t="s">
        <v>3536</v>
      </c>
      <c r="D345" s="742" t="s">
        <v>5396</v>
      </c>
      <c r="E345" s="743" t="s">
        <v>3569</v>
      </c>
      <c r="F345" s="661" t="s">
        <v>3533</v>
      </c>
      <c r="G345" s="661" t="s">
        <v>3610</v>
      </c>
      <c r="H345" s="661" t="s">
        <v>579</v>
      </c>
      <c r="I345" s="661" t="s">
        <v>729</v>
      </c>
      <c r="J345" s="661" t="s">
        <v>730</v>
      </c>
      <c r="K345" s="661" t="s">
        <v>3762</v>
      </c>
      <c r="L345" s="662">
        <v>55.16</v>
      </c>
      <c r="M345" s="662">
        <v>220.64</v>
      </c>
      <c r="N345" s="661">
        <v>4</v>
      </c>
      <c r="O345" s="744">
        <v>2</v>
      </c>
      <c r="P345" s="662">
        <v>55.16</v>
      </c>
      <c r="Q345" s="677">
        <v>0.25</v>
      </c>
      <c r="R345" s="661">
        <v>1</v>
      </c>
      <c r="S345" s="677">
        <v>0.25</v>
      </c>
      <c r="T345" s="744">
        <v>0.5</v>
      </c>
      <c r="U345" s="700">
        <v>0.25</v>
      </c>
    </row>
    <row r="346" spans="1:21" ht="14.4" customHeight="1" x14ac:dyDescent="0.3">
      <c r="A346" s="660">
        <v>21</v>
      </c>
      <c r="B346" s="661" t="s">
        <v>578</v>
      </c>
      <c r="C346" s="661" t="s">
        <v>3536</v>
      </c>
      <c r="D346" s="742" t="s">
        <v>5396</v>
      </c>
      <c r="E346" s="743" t="s">
        <v>3569</v>
      </c>
      <c r="F346" s="661" t="s">
        <v>3533</v>
      </c>
      <c r="G346" s="661" t="s">
        <v>3693</v>
      </c>
      <c r="H346" s="661" t="s">
        <v>1684</v>
      </c>
      <c r="I346" s="661" t="s">
        <v>2769</v>
      </c>
      <c r="J346" s="661" t="s">
        <v>2770</v>
      </c>
      <c r="K346" s="661" t="s">
        <v>3497</v>
      </c>
      <c r="L346" s="662">
        <v>140.94999999999999</v>
      </c>
      <c r="M346" s="662">
        <v>281.89999999999998</v>
      </c>
      <c r="N346" s="661">
        <v>2</v>
      </c>
      <c r="O346" s="744">
        <v>0.5</v>
      </c>
      <c r="P346" s="662">
        <v>281.89999999999998</v>
      </c>
      <c r="Q346" s="677">
        <v>1</v>
      </c>
      <c r="R346" s="661">
        <v>2</v>
      </c>
      <c r="S346" s="677">
        <v>1</v>
      </c>
      <c r="T346" s="744">
        <v>0.5</v>
      </c>
      <c r="U346" s="700">
        <v>1</v>
      </c>
    </row>
    <row r="347" spans="1:21" ht="14.4" customHeight="1" x14ac:dyDescent="0.3">
      <c r="A347" s="660">
        <v>21</v>
      </c>
      <c r="B347" s="661" t="s">
        <v>578</v>
      </c>
      <c r="C347" s="661" t="s">
        <v>3536</v>
      </c>
      <c r="D347" s="742" t="s">
        <v>5396</v>
      </c>
      <c r="E347" s="743" t="s">
        <v>3569</v>
      </c>
      <c r="F347" s="661" t="s">
        <v>3533</v>
      </c>
      <c r="G347" s="661" t="s">
        <v>3693</v>
      </c>
      <c r="H347" s="661" t="s">
        <v>1684</v>
      </c>
      <c r="I347" s="661" t="s">
        <v>1760</v>
      </c>
      <c r="J347" s="661" t="s">
        <v>1757</v>
      </c>
      <c r="K347" s="661" t="s">
        <v>3420</v>
      </c>
      <c r="L347" s="662">
        <v>156.61000000000001</v>
      </c>
      <c r="M347" s="662">
        <v>156.61000000000001</v>
      </c>
      <c r="N347" s="661">
        <v>1</v>
      </c>
      <c r="O347" s="744">
        <v>0.5</v>
      </c>
      <c r="P347" s="662">
        <v>156.61000000000001</v>
      </c>
      <c r="Q347" s="677">
        <v>1</v>
      </c>
      <c r="R347" s="661">
        <v>1</v>
      </c>
      <c r="S347" s="677">
        <v>1</v>
      </c>
      <c r="T347" s="744">
        <v>0.5</v>
      </c>
      <c r="U347" s="700">
        <v>1</v>
      </c>
    </row>
    <row r="348" spans="1:21" ht="14.4" customHeight="1" x14ac:dyDescent="0.3">
      <c r="A348" s="660">
        <v>21</v>
      </c>
      <c r="B348" s="661" t="s">
        <v>578</v>
      </c>
      <c r="C348" s="661" t="s">
        <v>3536</v>
      </c>
      <c r="D348" s="742" t="s">
        <v>5396</v>
      </c>
      <c r="E348" s="743" t="s">
        <v>3569</v>
      </c>
      <c r="F348" s="661" t="s">
        <v>3533</v>
      </c>
      <c r="G348" s="661" t="s">
        <v>3612</v>
      </c>
      <c r="H348" s="661" t="s">
        <v>579</v>
      </c>
      <c r="I348" s="661" t="s">
        <v>3937</v>
      </c>
      <c r="J348" s="661" t="s">
        <v>1444</v>
      </c>
      <c r="K348" s="661" t="s">
        <v>751</v>
      </c>
      <c r="L348" s="662">
        <v>0</v>
      </c>
      <c r="M348" s="662">
        <v>0</v>
      </c>
      <c r="N348" s="661">
        <v>1</v>
      </c>
      <c r="O348" s="744">
        <v>1</v>
      </c>
      <c r="P348" s="662"/>
      <c r="Q348" s="677"/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21</v>
      </c>
      <c r="B349" s="661" t="s">
        <v>578</v>
      </c>
      <c r="C349" s="661" t="s">
        <v>3536</v>
      </c>
      <c r="D349" s="742" t="s">
        <v>5396</v>
      </c>
      <c r="E349" s="743" t="s">
        <v>3569</v>
      </c>
      <c r="F349" s="661" t="s">
        <v>3533</v>
      </c>
      <c r="G349" s="661" t="s">
        <v>3612</v>
      </c>
      <c r="H349" s="661" t="s">
        <v>579</v>
      </c>
      <c r="I349" s="661" t="s">
        <v>3938</v>
      </c>
      <c r="J349" s="661" t="s">
        <v>1088</v>
      </c>
      <c r="K349" s="661" t="s">
        <v>3939</v>
      </c>
      <c r="L349" s="662">
        <v>206.04</v>
      </c>
      <c r="M349" s="662">
        <v>206.04</v>
      </c>
      <c r="N349" s="661">
        <v>1</v>
      </c>
      <c r="O349" s="744">
        <v>0.5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21</v>
      </c>
      <c r="B350" s="661" t="s">
        <v>578</v>
      </c>
      <c r="C350" s="661" t="s">
        <v>3536</v>
      </c>
      <c r="D350" s="742" t="s">
        <v>5396</v>
      </c>
      <c r="E350" s="743" t="s">
        <v>3569</v>
      </c>
      <c r="F350" s="661" t="s">
        <v>3533</v>
      </c>
      <c r="G350" s="661" t="s">
        <v>3940</v>
      </c>
      <c r="H350" s="661" t="s">
        <v>579</v>
      </c>
      <c r="I350" s="661" t="s">
        <v>3941</v>
      </c>
      <c r="J350" s="661" t="s">
        <v>1605</v>
      </c>
      <c r="K350" s="661" t="s">
        <v>1742</v>
      </c>
      <c r="L350" s="662">
        <v>0</v>
      </c>
      <c r="M350" s="662">
        <v>0</v>
      </c>
      <c r="N350" s="661">
        <v>1</v>
      </c>
      <c r="O350" s="744">
        <v>0.5</v>
      </c>
      <c r="P350" s="662">
        <v>0</v>
      </c>
      <c r="Q350" s="677"/>
      <c r="R350" s="661">
        <v>1</v>
      </c>
      <c r="S350" s="677">
        <v>1</v>
      </c>
      <c r="T350" s="744">
        <v>0.5</v>
      </c>
      <c r="U350" s="700">
        <v>1</v>
      </c>
    </row>
    <row r="351" spans="1:21" ht="14.4" customHeight="1" x14ac:dyDescent="0.3">
      <c r="A351" s="660">
        <v>21</v>
      </c>
      <c r="B351" s="661" t="s">
        <v>578</v>
      </c>
      <c r="C351" s="661" t="s">
        <v>3536</v>
      </c>
      <c r="D351" s="742" t="s">
        <v>5396</v>
      </c>
      <c r="E351" s="743" t="s">
        <v>3569</v>
      </c>
      <c r="F351" s="661" t="s">
        <v>3534</v>
      </c>
      <c r="G351" s="661" t="s">
        <v>3700</v>
      </c>
      <c r="H351" s="661" t="s">
        <v>579</v>
      </c>
      <c r="I351" s="661" t="s">
        <v>3942</v>
      </c>
      <c r="J351" s="661" t="s">
        <v>3702</v>
      </c>
      <c r="K351" s="661"/>
      <c r="L351" s="662">
        <v>0</v>
      </c>
      <c r="M351" s="662">
        <v>0</v>
      </c>
      <c r="N351" s="661">
        <v>1</v>
      </c>
      <c r="O351" s="744">
        <v>1</v>
      </c>
      <c r="P351" s="662">
        <v>0</v>
      </c>
      <c r="Q351" s="677"/>
      <c r="R351" s="661">
        <v>1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21</v>
      </c>
      <c r="B352" s="661" t="s">
        <v>578</v>
      </c>
      <c r="C352" s="661" t="s">
        <v>3536</v>
      </c>
      <c r="D352" s="742" t="s">
        <v>5396</v>
      </c>
      <c r="E352" s="743" t="s">
        <v>3569</v>
      </c>
      <c r="F352" s="661" t="s">
        <v>3535</v>
      </c>
      <c r="G352" s="661" t="s">
        <v>3704</v>
      </c>
      <c r="H352" s="661" t="s">
        <v>579</v>
      </c>
      <c r="I352" s="661" t="s">
        <v>3705</v>
      </c>
      <c r="J352" s="661" t="s">
        <v>3706</v>
      </c>
      <c r="K352" s="661" t="s">
        <v>3707</v>
      </c>
      <c r="L352" s="662">
        <v>1000</v>
      </c>
      <c r="M352" s="662">
        <v>1000</v>
      </c>
      <c r="N352" s="661">
        <v>1</v>
      </c>
      <c r="O352" s="744">
        <v>1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21</v>
      </c>
      <c r="B353" s="661" t="s">
        <v>578</v>
      </c>
      <c r="C353" s="661" t="s">
        <v>3536</v>
      </c>
      <c r="D353" s="742" t="s">
        <v>5396</v>
      </c>
      <c r="E353" s="743" t="s">
        <v>3570</v>
      </c>
      <c r="F353" s="661" t="s">
        <v>3533</v>
      </c>
      <c r="G353" s="661" t="s">
        <v>3591</v>
      </c>
      <c r="H353" s="661" t="s">
        <v>579</v>
      </c>
      <c r="I353" s="661" t="s">
        <v>681</v>
      </c>
      <c r="J353" s="661" t="s">
        <v>682</v>
      </c>
      <c r="K353" s="661" t="s">
        <v>3592</v>
      </c>
      <c r="L353" s="662">
        <v>40.58</v>
      </c>
      <c r="M353" s="662">
        <v>121.74</v>
      </c>
      <c r="N353" s="661">
        <v>3</v>
      </c>
      <c r="O353" s="744">
        <v>2</v>
      </c>
      <c r="P353" s="662">
        <v>81.16</v>
      </c>
      <c r="Q353" s="677">
        <v>0.66666666666666663</v>
      </c>
      <c r="R353" s="661">
        <v>2</v>
      </c>
      <c r="S353" s="677">
        <v>0.66666666666666663</v>
      </c>
      <c r="T353" s="744">
        <v>1</v>
      </c>
      <c r="U353" s="700">
        <v>0.5</v>
      </c>
    </row>
    <row r="354" spans="1:21" ht="14.4" customHeight="1" x14ac:dyDescent="0.3">
      <c r="A354" s="660">
        <v>21</v>
      </c>
      <c r="B354" s="661" t="s">
        <v>578</v>
      </c>
      <c r="C354" s="661" t="s">
        <v>3536</v>
      </c>
      <c r="D354" s="742" t="s">
        <v>5396</v>
      </c>
      <c r="E354" s="743" t="s">
        <v>3570</v>
      </c>
      <c r="F354" s="661" t="s">
        <v>3533</v>
      </c>
      <c r="G354" s="661" t="s">
        <v>3591</v>
      </c>
      <c r="H354" s="661" t="s">
        <v>579</v>
      </c>
      <c r="I354" s="661" t="s">
        <v>3943</v>
      </c>
      <c r="J354" s="661" t="s">
        <v>3630</v>
      </c>
      <c r="K354" s="661" t="s">
        <v>3631</v>
      </c>
      <c r="L354" s="662">
        <v>42.85</v>
      </c>
      <c r="M354" s="662">
        <v>42.85</v>
      </c>
      <c r="N354" s="661">
        <v>1</v>
      </c>
      <c r="O354" s="744">
        <v>0.5</v>
      </c>
      <c r="P354" s="662"/>
      <c r="Q354" s="677">
        <v>0</v>
      </c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21</v>
      </c>
      <c r="B355" s="661" t="s">
        <v>578</v>
      </c>
      <c r="C355" s="661" t="s">
        <v>3536</v>
      </c>
      <c r="D355" s="742" t="s">
        <v>5396</v>
      </c>
      <c r="E355" s="743" t="s">
        <v>3570</v>
      </c>
      <c r="F355" s="661" t="s">
        <v>3533</v>
      </c>
      <c r="G355" s="661" t="s">
        <v>3767</v>
      </c>
      <c r="H355" s="661" t="s">
        <v>1684</v>
      </c>
      <c r="I355" s="661" t="s">
        <v>1852</v>
      </c>
      <c r="J355" s="661" t="s">
        <v>3436</v>
      </c>
      <c r="K355" s="661" t="s">
        <v>3437</v>
      </c>
      <c r="L355" s="662">
        <v>10.26</v>
      </c>
      <c r="M355" s="662">
        <v>10.26</v>
      </c>
      <c r="N355" s="661">
        <v>1</v>
      </c>
      <c r="O355" s="744">
        <v>0.5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21</v>
      </c>
      <c r="B356" s="661" t="s">
        <v>578</v>
      </c>
      <c r="C356" s="661" t="s">
        <v>3536</v>
      </c>
      <c r="D356" s="742" t="s">
        <v>5396</v>
      </c>
      <c r="E356" s="743" t="s">
        <v>3570</v>
      </c>
      <c r="F356" s="661" t="s">
        <v>3533</v>
      </c>
      <c r="G356" s="661" t="s">
        <v>3632</v>
      </c>
      <c r="H356" s="661" t="s">
        <v>1684</v>
      </c>
      <c r="I356" s="661" t="s">
        <v>2040</v>
      </c>
      <c r="J356" s="661" t="s">
        <v>2923</v>
      </c>
      <c r="K356" s="661" t="s">
        <v>3388</v>
      </c>
      <c r="L356" s="662">
        <v>154.36000000000001</v>
      </c>
      <c r="M356" s="662">
        <v>308.72000000000003</v>
      </c>
      <c r="N356" s="661">
        <v>2</v>
      </c>
      <c r="O356" s="744">
        <v>1.5</v>
      </c>
      <c r="P356" s="662">
        <v>308.72000000000003</v>
      </c>
      <c r="Q356" s="677">
        <v>1</v>
      </c>
      <c r="R356" s="661">
        <v>2</v>
      </c>
      <c r="S356" s="677">
        <v>1</v>
      </c>
      <c r="T356" s="744">
        <v>1.5</v>
      </c>
      <c r="U356" s="700">
        <v>1</v>
      </c>
    </row>
    <row r="357" spans="1:21" ht="14.4" customHeight="1" x14ac:dyDescent="0.3">
      <c r="A357" s="660">
        <v>21</v>
      </c>
      <c r="B357" s="661" t="s">
        <v>578</v>
      </c>
      <c r="C357" s="661" t="s">
        <v>3536</v>
      </c>
      <c r="D357" s="742" t="s">
        <v>5396</v>
      </c>
      <c r="E357" s="743" t="s">
        <v>3570</v>
      </c>
      <c r="F357" s="661" t="s">
        <v>3533</v>
      </c>
      <c r="G357" s="661" t="s">
        <v>3818</v>
      </c>
      <c r="H357" s="661" t="s">
        <v>579</v>
      </c>
      <c r="I357" s="661" t="s">
        <v>1274</v>
      </c>
      <c r="J357" s="661" t="s">
        <v>1275</v>
      </c>
      <c r="K357" s="661" t="s">
        <v>1276</v>
      </c>
      <c r="L357" s="662">
        <v>0</v>
      </c>
      <c r="M357" s="662">
        <v>0</v>
      </c>
      <c r="N357" s="661">
        <v>1</v>
      </c>
      <c r="O357" s="744">
        <v>0.5</v>
      </c>
      <c r="P357" s="662"/>
      <c r="Q357" s="677"/>
      <c r="R357" s="661"/>
      <c r="S357" s="677">
        <v>0</v>
      </c>
      <c r="T357" s="744"/>
      <c r="U357" s="700">
        <v>0</v>
      </c>
    </row>
    <row r="358" spans="1:21" ht="14.4" customHeight="1" x14ac:dyDescent="0.3">
      <c r="A358" s="660">
        <v>21</v>
      </c>
      <c r="B358" s="661" t="s">
        <v>578</v>
      </c>
      <c r="C358" s="661" t="s">
        <v>3536</v>
      </c>
      <c r="D358" s="742" t="s">
        <v>5396</v>
      </c>
      <c r="E358" s="743" t="s">
        <v>3570</v>
      </c>
      <c r="F358" s="661" t="s">
        <v>3533</v>
      </c>
      <c r="G358" s="661" t="s">
        <v>3578</v>
      </c>
      <c r="H358" s="661" t="s">
        <v>579</v>
      </c>
      <c r="I358" s="661" t="s">
        <v>3579</v>
      </c>
      <c r="J358" s="661" t="s">
        <v>3580</v>
      </c>
      <c r="K358" s="661" t="s">
        <v>3581</v>
      </c>
      <c r="L358" s="662">
        <v>1540.82</v>
      </c>
      <c r="M358" s="662">
        <v>1540.82</v>
      </c>
      <c r="N358" s="661">
        <v>1</v>
      </c>
      <c r="O358" s="744">
        <v>1</v>
      </c>
      <c r="P358" s="662"/>
      <c r="Q358" s="677">
        <v>0</v>
      </c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21</v>
      </c>
      <c r="B359" s="661" t="s">
        <v>578</v>
      </c>
      <c r="C359" s="661" t="s">
        <v>3536</v>
      </c>
      <c r="D359" s="742" t="s">
        <v>5396</v>
      </c>
      <c r="E359" s="743" t="s">
        <v>3570</v>
      </c>
      <c r="F359" s="661" t="s">
        <v>3533</v>
      </c>
      <c r="G359" s="661" t="s">
        <v>3944</v>
      </c>
      <c r="H359" s="661" t="s">
        <v>579</v>
      </c>
      <c r="I359" s="661" t="s">
        <v>3945</v>
      </c>
      <c r="J359" s="661" t="s">
        <v>1171</v>
      </c>
      <c r="K359" s="661" t="s">
        <v>3946</v>
      </c>
      <c r="L359" s="662">
        <v>0</v>
      </c>
      <c r="M359" s="662">
        <v>0</v>
      </c>
      <c r="N359" s="661">
        <v>1</v>
      </c>
      <c r="O359" s="744">
        <v>0.5</v>
      </c>
      <c r="P359" s="662"/>
      <c r="Q359" s="677"/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21</v>
      </c>
      <c r="B360" s="661" t="s">
        <v>578</v>
      </c>
      <c r="C360" s="661" t="s">
        <v>3536</v>
      </c>
      <c r="D360" s="742" t="s">
        <v>5396</v>
      </c>
      <c r="E360" s="743" t="s">
        <v>3570</v>
      </c>
      <c r="F360" s="661" t="s">
        <v>3533</v>
      </c>
      <c r="G360" s="661" t="s">
        <v>3594</v>
      </c>
      <c r="H360" s="661" t="s">
        <v>579</v>
      </c>
      <c r="I360" s="661" t="s">
        <v>3595</v>
      </c>
      <c r="J360" s="661" t="s">
        <v>3596</v>
      </c>
      <c r="K360" s="661" t="s">
        <v>3597</v>
      </c>
      <c r="L360" s="662">
        <v>78.33</v>
      </c>
      <c r="M360" s="662">
        <v>78.33</v>
      </c>
      <c r="N360" s="661">
        <v>1</v>
      </c>
      <c r="O360" s="744">
        <v>0.5</v>
      </c>
      <c r="P360" s="662">
        <v>78.33</v>
      </c>
      <c r="Q360" s="677">
        <v>1</v>
      </c>
      <c r="R360" s="661">
        <v>1</v>
      </c>
      <c r="S360" s="677">
        <v>1</v>
      </c>
      <c r="T360" s="744">
        <v>0.5</v>
      </c>
      <c r="U360" s="700">
        <v>1</v>
      </c>
    </row>
    <row r="361" spans="1:21" ht="14.4" customHeight="1" x14ac:dyDescent="0.3">
      <c r="A361" s="660">
        <v>21</v>
      </c>
      <c r="B361" s="661" t="s">
        <v>578</v>
      </c>
      <c r="C361" s="661" t="s">
        <v>3536</v>
      </c>
      <c r="D361" s="742" t="s">
        <v>5396</v>
      </c>
      <c r="E361" s="743" t="s">
        <v>3570</v>
      </c>
      <c r="F361" s="661" t="s">
        <v>3533</v>
      </c>
      <c r="G361" s="661" t="s">
        <v>3908</v>
      </c>
      <c r="H361" s="661" t="s">
        <v>579</v>
      </c>
      <c r="I361" s="661" t="s">
        <v>1343</v>
      </c>
      <c r="J361" s="661" t="s">
        <v>2696</v>
      </c>
      <c r="K361" s="661" t="s">
        <v>1344</v>
      </c>
      <c r="L361" s="662">
        <v>37.89</v>
      </c>
      <c r="M361" s="662">
        <v>37.89</v>
      </c>
      <c r="N361" s="661">
        <v>1</v>
      </c>
      <c r="O361" s="744">
        <v>1</v>
      </c>
      <c r="P361" s="662"/>
      <c r="Q361" s="677">
        <v>0</v>
      </c>
      <c r="R361" s="661"/>
      <c r="S361" s="677">
        <v>0</v>
      </c>
      <c r="T361" s="744"/>
      <c r="U361" s="700">
        <v>0</v>
      </c>
    </row>
    <row r="362" spans="1:21" ht="14.4" customHeight="1" x14ac:dyDescent="0.3">
      <c r="A362" s="660">
        <v>21</v>
      </c>
      <c r="B362" s="661" t="s">
        <v>578</v>
      </c>
      <c r="C362" s="661" t="s">
        <v>3536</v>
      </c>
      <c r="D362" s="742" t="s">
        <v>5396</v>
      </c>
      <c r="E362" s="743" t="s">
        <v>3570</v>
      </c>
      <c r="F362" s="661" t="s">
        <v>3533</v>
      </c>
      <c r="G362" s="661" t="s">
        <v>3908</v>
      </c>
      <c r="H362" s="661" t="s">
        <v>579</v>
      </c>
      <c r="I362" s="661" t="s">
        <v>1084</v>
      </c>
      <c r="J362" s="661" t="s">
        <v>2696</v>
      </c>
      <c r="K362" s="661" t="s">
        <v>1086</v>
      </c>
      <c r="L362" s="662">
        <v>113.66</v>
      </c>
      <c r="M362" s="662">
        <v>113.66</v>
      </c>
      <c r="N362" s="661">
        <v>1</v>
      </c>
      <c r="O362" s="744">
        <v>1</v>
      </c>
      <c r="P362" s="662">
        <v>113.66</v>
      </c>
      <c r="Q362" s="677">
        <v>1</v>
      </c>
      <c r="R362" s="661">
        <v>1</v>
      </c>
      <c r="S362" s="677">
        <v>1</v>
      </c>
      <c r="T362" s="744">
        <v>1</v>
      </c>
      <c r="U362" s="700">
        <v>1</v>
      </c>
    </row>
    <row r="363" spans="1:21" ht="14.4" customHeight="1" x14ac:dyDescent="0.3">
      <c r="A363" s="660">
        <v>21</v>
      </c>
      <c r="B363" s="661" t="s">
        <v>578</v>
      </c>
      <c r="C363" s="661" t="s">
        <v>3536</v>
      </c>
      <c r="D363" s="742" t="s">
        <v>5396</v>
      </c>
      <c r="E363" s="743" t="s">
        <v>3570</v>
      </c>
      <c r="F363" s="661" t="s">
        <v>3533</v>
      </c>
      <c r="G363" s="661" t="s">
        <v>3908</v>
      </c>
      <c r="H363" s="661" t="s">
        <v>579</v>
      </c>
      <c r="I363" s="661" t="s">
        <v>3909</v>
      </c>
      <c r="J363" s="661" t="s">
        <v>3910</v>
      </c>
      <c r="K363" s="661" t="s">
        <v>3911</v>
      </c>
      <c r="L363" s="662">
        <v>0</v>
      </c>
      <c r="M363" s="662">
        <v>0</v>
      </c>
      <c r="N363" s="661">
        <v>1</v>
      </c>
      <c r="O363" s="744">
        <v>0.5</v>
      </c>
      <c r="P363" s="662">
        <v>0</v>
      </c>
      <c r="Q363" s="677"/>
      <c r="R363" s="661">
        <v>1</v>
      </c>
      <c r="S363" s="677">
        <v>1</v>
      </c>
      <c r="T363" s="744">
        <v>0.5</v>
      </c>
      <c r="U363" s="700">
        <v>1</v>
      </c>
    </row>
    <row r="364" spans="1:21" ht="14.4" customHeight="1" x14ac:dyDescent="0.3">
      <c r="A364" s="660">
        <v>21</v>
      </c>
      <c r="B364" s="661" t="s">
        <v>578</v>
      </c>
      <c r="C364" s="661" t="s">
        <v>3536</v>
      </c>
      <c r="D364" s="742" t="s">
        <v>5396</v>
      </c>
      <c r="E364" s="743" t="s">
        <v>3570</v>
      </c>
      <c r="F364" s="661" t="s">
        <v>3533</v>
      </c>
      <c r="G364" s="661" t="s">
        <v>3908</v>
      </c>
      <c r="H364" s="661" t="s">
        <v>579</v>
      </c>
      <c r="I364" s="661" t="s">
        <v>3947</v>
      </c>
      <c r="J364" s="661" t="s">
        <v>2696</v>
      </c>
      <c r="K364" s="661" t="s">
        <v>3948</v>
      </c>
      <c r="L364" s="662">
        <v>0</v>
      </c>
      <c r="M364" s="662">
        <v>0</v>
      </c>
      <c r="N364" s="661">
        <v>1</v>
      </c>
      <c r="O364" s="744">
        <v>0.5</v>
      </c>
      <c r="P364" s="662"/>
      <c r="Q364" s="677"/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21</v>
      </c>
      <c r="B365" s="661" t="s">
        <v>578</v>
      </c>
      <c r="C365" s="661" t="s">
        <v>3536</v>
      </c>
      <c r="D365" s="742" t="s">
        <v>5396</v>
      </c>
      <c r="E365" s="743" t="s">
        <v>3570</v>
      </c>
      <c r="F365" s="661" t="s">
        <v>3533</v>
      </c>
      <c r="G365" s="661" t="s">
        <v>3598</v>
      </c>
      <c r="H365" s="661" t="s">
        <v>579</v>
      </c>
      <c r="I365" s="661" t="s">
        <v>1200</v>
      </c>
      <c r="J365" s="661" t="s">
        <v>1201</v>
      </c>
      <c r="K365" s="661" t="s">
        <v>1202</v>
      </c>
      <c r="L365" s="662">
        <v>344</v>
      </c>
      <c r="M365" s="662">
        <v>688</v>
      </c>
      <c r="N365" s="661">
        <v>2</v>
      </c>
      <c r="O365" s="744">
        <v>1</v>
      </c>
      <c r="P365" s="662">
        <v>344</v>
      </c>
      <c r="Q365" s="677">
        <v>0.5</v>
      </c>
      <c r="R365" s="661">
        <v>1</v>
      </c>
      <c r="S365" s="677">
        <v>0.5</v>
      </c>
      <c r="T365" s="744">
        <v>0.5</v>
      </c>
      <c r="U365" s="700">
        <v>0.5</v>
      </c>
    </row>
    <row r="366" spans="1:21" ht="14.4" customHeight="1" x14ac:dyDescent="0.3">
      <c r="A366" s="660">
        <v>21</v>
      </c>
      <c r="B366" s="661" t="s">
        <v>578</v>
      </c>
      <c r="C366" s="661" t="s">
        <v>3536</v>
      </c>
      <c r="D366" s="742" t="s">
        <v>5396</v>
      </c>
      <c r="E366" s="743" t="s">
        <v>3570</v>
      </c>
      <c r="F366" s="661" t="s">
        <v>3533</v>
      </c>
      <c r="G366" s="661" t="s">
        <v>3598</v>
      </c>
      <c r="H366" s="661" t="s">
        <v>579</v>
      </c>
      <c r="I366" s="661" t="s">
        <v>3617</v>
      </c>
      <c r="J366" s="661" t="s">
        <v>1201</v>
      </c>
      <c r="K366" s="661" t="s">
        <v>1808</v>
      </c>
      <c r="L366" s="662">
        <v>0</v>
      </c>
      <c r="M366" s="662">
        <v>0</v>
      </c>
      <c r="N366" s="661">
        <v>1</v>
      </c>
      <c r="O366" s="744">
        <v>0.5</v>
      </c>
      <c r="P366" s="662"/>
      <c r="Q366" s="677"/>
      <c r="R366" s="661"/>
      <c r="S366" s="677">
        <v>0</v>
      </c>
      <c r="T366" s="744"/>
      <c r="U366" s="700">
        <v>0</v>
      </c>
    </row>
    <row r="367" spans="1:21" ht="14.4" customHeight="1" x14ac:dyDescent="0.3">
      <c r="A367" s="660">
        <v>21</v>
      </c>
      <c r="B367" s="661" t="s">
        <v>578</v>
      </c>
      <c r="C367" s="661" t="s">
        <v>3536</v>
      </c>
      <c r="D367" s="742" t="s">
        <v>5396</v>
      </c>
      <c r="E367" s="743" t="s">
        <v>3570</v>
      </c>
      <c r="F367" s="661" t="s">
        <v>3533</v>
      </c>
      <c r="G367" s="661" t="s">
        <v>3912</v>
      </c>
      <c r="H367" s="661" t="s">
        <v>579</v>
      </c>
      <c r="I367" s="661" t="s">
        <v>696</v>
      </c>
      <c r="J367" s="661" t="s">
        <v>3913</v>
      </c>
      <c r="K367" s="661" t="s">
        <v>3914</v>
      </c>
      <c r="L367" s="662">
        <v>18.11</v>
      </c>
      <c r="M367" s="662">
        <v>18.11</v>
      </c>
      <c r="N367" s="661">
        <v>1</v>
      </c>
      <c r="O367" s="744">
        <v>0.5</v>
      </c>
      <c r="P367" s="662">
        <v>18.11</v>
      </c>
      <c r="Q367" s="677">
        <v>1</v>
      </c>
      <c r="R367" s="661">
        <v>1</v>
      </c>
      <c r="S367" s="677">
        <v>1</v>
      </c>
      <c r="T367" s="744">
        <v>0.5</v>
      </c>
      <c r="U367" s="700">
        <v>1</v>
      </c>
    </row>
    <row r="368" spans="1:21" ht="14.4" customHeight="1" x14ac:dyDescent="0.3">
      <c r="A368" s="660">
        <v>21</v>
      </c>
      <c r="B368" s="661" t="s">
        <v>578</v>
      </c>
      <c r="C368" s="661" t="s">
        <v>3536</v>
      </c>
      <c r="D368" s="742" t="s">
        <v>5396</v>
      </c>
      <c r="E368" s="743" t="s">
        <v>3570</v>
      </c>
      <c r="F368" s="661" t="s">
        <v>3533</v>
      </c>
      <c r="G368" s="661" t="s">
        <v>3599</v>
      </c>
      <c r="H368" s="661" t="s">
        <v>579</v>
      </c>
      <c r="I368" s="661" t="s">
        <v>857</v>
      </c>
      <c r="J368" s="661" t="s">
        <v>858</v>
      </c>
      <c r="K368" s="661" t="s">
        <v>2810</v>
      </c>
      <c r="L368" s="662">
        <v>48.42</v>
      </c>
      <c r="M368" s="662">
        <v>96.84</v>
      </c>
      <c r="N368" s="661">
        <v>2</v>
      </c>
      <c r="O368" s="744">
        <v>1</v>
      </c>
      <c r="P368" s="662"/>
      <c r="Q368" s="677">
        <v>0</v>
      </c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21</v>
      </c>
      <c r="B369" s="661" t="s">
        <v>578</v>
      </c>
      <c r="C369" s="661" t="s">
        <v>3536</v>
      </c>
      <c r="D369" s="742" t="s">
        <v>5396</v>
      </c>
      <c r="E369" s="743" t="s">
        <v>3570</v>
      </c>
      <c r="F369" s="661" t="s">
        <v>3533</v>
      </c>
      <c r="G369" s="661" t="s">
        <v>3715</v>
      </c>
      <c r="H369" s="661" t="s">
        <v>579</v>
      </c>
      <c r="I369" s="661" t="s">
        <v>3810</v>
      </c>
      <c r="J369" s="661" t="s">
        <v>3811</v>
      </c>
      <c r="K369" s="661" t="s">
        <v>3812</v>
      </c>
      <c r="L369" s="662">
        <v>74.06</v>
      </c>
      <c r="M369" s="662">
        <v>148.12</v>
      </c>
      <c r="N369" s="661">
        <v>2</v>
      </c>
      <c r="O369" s="744">
        <v>1</v>
      </c>
      <c r="P369" s="662">
        <v>148.12</v>
      </c>
      <c r="Q369" s="677">
        <v>1</v>
      </c>
      <c r="R369" s="661">
        <v>2</v>
      </c>
      <c r="S369" s="677">
        <v>1</v>
      </c>
      <c r="T369" s="744">
        <v>1</v>
      </c>
      <c r="U369" s="700">
        <v>1</v>
      </c>
    </row>
    <row r="370" spans="1:21" ht="14.4" customHeight="1" x14ac:dyDescent="0.3">
      <c r="A370" s="660">
        <v>21</v>
      </c>
      <c r="B370" s="661" t="s">
        <v>578</v>
      </c>
      <c r="C370" s="661" t="s">
        <v>3536</v>
      </c>
      <c r="D370" s="742" t="s">
        <v>5396</v>
      </c>
      <c r="E370" s="743" t="s">
        <v>3570</v>
      </c>
      <c r="F370" s="661" t="s">
        <v>3533</v>
      </c>
      <c r="G370" s="661" t="s">
        <v>3844</v>
      </c>
      <c r="H370" s="661" t="s">
        <v>579</v>
      </c>
      <c r="I370" s="661" t="s">
        <v>1297</v>
      </c>
      <c r="J370" s="661" t="s">
        <v>3845</v>
      </c>
      <c r="K370" s="661" t="s">
        <v>3846</v>
      </c>
      <c r="L370" s="662">
        <v>0</v>
      </c>
      <c r="M370" s="662">
        <v>0</v>
      </c>
      <c r="N370" s="661">
        <v>1</v>
      </c>
      <c r="O370" s="744">
        <v>0.5</v>
      </c>
      <c r="P370" s="662">
        <v>0</v>
      </c>
      <c r="Q370" s="677"/>
      <c r="R370" s="661">
        <v>1</v>
      </c>
      <c r="S370" s="677">
        <v>1</v>
      </c>
      <c r="T370" s="744">
        <v>0.5</v>
      </c>
      <c r="U370" s="700">
        <v>1</v>
      </c>
    </row>
    <row r="371" spans="1:21" ht="14.4" customHeight="1" x14ac:dyDescent="0.3">
      <c r="A371" s="660">
        <v>21</v>
      </c>
      <c r="B371" s="661" t="s">
        <v>578</v>
      </c>
      <c r="C371" s="661" t="s">
        <v>3536</v>
      </c>
      <c r="D371" s="742" t="s">
        <v>5396</v>
      </c>
      <c r="E371" s="743" t="s">
        <v>3570</v>
      </c>
      <c r="F371" s="661" t="s">
        <v>3533</v>
      </c>
      <c r="G371" s="661" t="s">
        <v>3600</v>
      </c>
      <c r="H371" s="661" t="s">
        <v>579</v>
      </c>
      <c r="I371" s="661" t="s">
        <v>1461</v>
      </c>
      <c r="J371" s="661" t="s">
        <v>3601</v>
      </c>
      <c r="K371" s="661" t="s">
        <v>3602</v>
      </c>
      <c r="L371" s="662">
        <v>60.04</v>
      </c>
      <c r="M371" s="662">
        <v>120.08</v>
      </c>
      <c r="N371" s="661">
        <v>2</v>
      </c>
      <c r="O371" s="744">
        <v>1</v>
      </c>
      <c r="P371" s="662">
        <v>120.08</v>
      </c>
      <c r="Q371" s="677">
        <v>1</v>
      </c>
      <c r="R371" s="661">
        <v>2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21</v>
      </c>
      <c r="B372" s="661" t="s">
        <v>578</v>
      </c>
      <c r="C372" s="661" t="s">
        <v>3536</v>
      </c>
      <c r="D372" s="742" t="s">
        <v>5396</v>
      </c>
      <c r="E372" s="743" t="s">
        <v>3570</v>
      </c>
      <c r="F372" s="661" t="s">
        <v>3533</v>
      </c>
      <c r="G372" s="661" t="s">
        <v>3600</v>
      </c>
      <c r="H372" s="661" t="s">
        <v>579</v>
      </c>
      <c r="I372" s="661" t="s">
        <v>944</v>
      </c>
      <c r="J372" s="661" t="s">
        <v>3601</v>
      </c>
      <c r="K372" s="661" t="s">
        <v>3791</v>
      </c>
      <c r="L372" s="662">
        <v>24.01</v>
      </c>
      <c r="M372" s="662">
        <v>48.02</v>
      </c>
      <c r="N372" s="661">
        <v>2</v>
      </c>
      <c r="O372" s="744">
        <v>1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21</v>
      </c>
      <c r="B373" s="661" t="s">
        <v>578</v>
      </c>
      <c r="C373" s="661" t="s">
        <v>3536</v>
      </c>
      <c r="D373" s="742" t="s">
        <v>5396</v>
      </c>
      <c r="E373" s="743" t="s">
        <v>3570</v>
      </c>
      <c r="F373" s="661" t="s">
        <v>3533</v>
      </c>
      <c r="G373" s="661" t="s">
        <v>3718</v>
      </c>
      <c r="H373" s="661" t="s">
        <v>579</v>
      </c>
      <c r="I373" s="661" t="s">
        <v>1095</v>
      </c>
      <c r="J373" s="661" t="s">
        <v>3775</v>
      </c>
      <c r="K373" s="661" t="s">
        <v>3776</v>
      </c>
      <c r="L373" s="662">
        <v>484.75</v>
      </c>
      <c r="M373" s="662">
        <v>2423.75</v>
      </c>
      <c r="N373" s="661">
        <v>5</v>
      </c>
      <c r="O373" s="744">
        <v>4</v>
      </c>
      <c r="P373" s="662">
        <v>1454.25</v>
      </c>
      <c r="Q373" s="677">
        <v>0.6</v>
      </c>
      <c r="R373" s="661">
        <v>3</v>
      </c>
      <c r="S373" s="677">
        <v>0.6</v>
      </c>
      <c r="T373" s="744">
        <v>3</v>
      </c>
      <c r="U373" s="700">
        <v>0.75</v>
      </c>
    </row>
    <row r="374" spans="1:21" ht="14.4" customHeight="1" x14ac:dyDescent="0.3">
      <c r="A374" s="660">
        <v>21</v>
      </c>
      <c r="B374" s="661" t="s">
        <v>578</v>
      </c>
      <c r="C374" s="661" t="s">
        <v>3536</v>
      </c>
      <c r="D374" s="742" t="s">
        <v>5396</v>
      </c>
      <c r="E374" s="743" t="s">
        <v>3570</v>
      </c>
      <c r="F374" s="661" t="s">
        <v>3533</v>
      </c>
      <c r="G374" s="661" t="s">
        <v>3718</v>
      </c>
      <c r="H374" s="661" t="s">
        <v>579</v>
      </c>
      <c r="I374" s="661" t="s">
        <v>1204</v>
      </c>
      <c r="J374" s="661" t="s">
        <v>3723</v>
      </c>
      <c r="K374" s="661" t="s">
        <v>3724</v>
      </c>
      <c r="L374" s="662">
        <v>969.48</v>
      </c>
      <c r="M374" s="662">
        <v>1938.96</v>
      </c>
      <c r="N374" s="661">
        <v>2</v>
      </c>
      <c r="O374" s="744">
        <v>1</v>
      </c>
      <c r="P374" s="662">
        <v>1938.96</v>
      </c>
      <c r="Q374" s="677">
        <v>1</v>
      </c>
      <c r="R374" s="661">
        <v>2</v>
      </c>
      <c r="S374" s="677">
        <v>1</v>
      </c>
      <c r="T374" s="744">
        <v>1</v>
      </c>
      <c r="U374" s="700">
        <v>1</v>
      </c>
    </row>
    <row r="375" spans="1:21" ht="14.4" customHeight="1" x14ac:dyDescent="0.3">
      <c r="A375" s="660">
        <v>21</v>
      </c>
      <c r="B375" s="661" t="s">
        <v>578</v>
      </c>
      <c r="C375" s="661" t="s">
        <v>3536</v>
      </c>
      <c r="D375" s="742" t="s">
        <v>5396</v>
      </c>
      <c r="E375" s="743" t="s">
        <v>3570</v>
      </c>
      <c r="F375" s="661" t="s">
        <v>3533</v>
      </c>
      <c r="G375" s="661" t="s">
        <v>3582</v>
      </c>
      <c r="H375" s="661" t="s">
        <v>579</v>
      </c>
      <c r="I375" s="661" t="s">
        <v>960</v>
      </c>
      <c r="J375" s="661" t="s">
        <v>3645</v>
      </c>
      <c r="K375" s="661" t="s">
        <v>3647</v>
      </c>
      <c r="L375" s="662">
        <v>63.7</v>
      </c>
      <c r="M375" s="662">
        <v>63.7</v>
      </c>
      <c r="N375" s="661">
        <v>1</v>
      </c>
      <c r="O375" s="744">
        <v>0.5</v>
      </c>
      <c r="P375" s="662">
        <v>63.7</v>
      </c>
      <c r="Q375" s="677">
        <v>1</v>
      </c>
      <c r="R375" s="661">
        <v>1</v>
      </c>
      <c r="S375" s="677">
        <v>1</v>
      </c>
      <c r="T375" s="744">
        <v>0.5</v>
      </c>
      <c r="U375" s="700">
        <v>1</v>
      </c>
    </row>
    <row r="376" spans="1:21" ht="14.4" customHeight="1" x14ac:dyDescent="0.3">
      <c r="A376" s="660">
        <v>21</v>
      </c>
      <c r="B376" s="661" t="s">
        <v>578</v>
      </c>
      <c r="C376" s="661" t="s">
        <v>3536</v>
      </c>
      <c r="D376" s="742" t="s">
        <v>5396</v>
      </c>
      <c r="E376" s="743" t="s">
        <v>3570</v>
      </c>
      <c r="F376" s="661" t="s">
        <v>3533</v>
      </c>
      <c r="G376" s="661" t="s">
        <v>3587</v>
      </c>
      <c r="H376" s="661" t="s">
        <v>579</v>
      </c>
      <c r="I376" s="661" t="s">
        <v>3855</v>
      </c>
      <c r="J376" s="661" t="s">
        <v>3124</v>
      </c>
      <c r="K376" s="661" t="s">
        <v>3856</v>
      </c>
      <c r="L376" s="662">
        <v>0</v>
      </c>
      <c r="M376" s="662">
        <v>0</v>
      </c>
      <c r="N376" s="661">
        <v>3</v>
      </c>
      <c r="O376" s="744">
        <v>2.5</v>
      </c>
      <c r="P376" s="662">
        <v>0</v>
      </c>
      <c r="Q376" s="677"/>
      <c r="R376" s="661">
        <v>1</v>
      </c>
      <c r="S376" s="677">
        <v>0.33333333333333331</v>
      </c>
      <c r="T376" s="744">
        <v>1</v>
      </c>
      <c r="U376" s="700">
        <v>0.4</v>
      </c>
    </row>
    <row r="377" spans="1:21" ht="14.4" customHeight="1" x14ac:dyDescent="0.3">
      <c r="A377" s="660">
        <v>21</v>
      </c>
      <c r="B377" s="661" t="s">
        <v>578</v>
      </c>
      <c r="C377" s="661" t="s">
        <v>3536</v>
      </c>
      <c r="D377" s="742" t="s">
        <v>5396</v>
      </c>
      <c r="E377" s="743" t="s">
        <v>3570</v>
      </c>
      <c r="F377" s="661" t="s">
        <v>3533</v>
      </c>
      <c r="G377" s="661" t="s">
        <v>3949</v>
      </c>
      <c r="H377" s="661" t="s">
        <v>579</v>
      </c>
      <c r="I377" s="661" t="s">
        <v>1216</v>
      </c>
      <c r="J377" s="661" t="s">
        <v>1217</v>
      </c>
      <c r="K377" s="661" t="s">
        <v>3950</v>
      </c>
      <c r="L377" s="662">
        <v>30.46</v>
      </c>
      <c r="M377" s="662">
        <v>30.46</v>
      </c>
      <c r="N377" s="661">
        <v>1</v>
      </c>
      <c r="O377" s="744">
        <v>0.5</v>
      </c>
      <c r="P377" s="662">
        <v>30.46</v>
      </c>
      <c r="Q377" s="677">
        <v>1</v>
      </c>
      <c r="R377" s="661">
        <v>1</v>
      </c>
      <c r="S377" s="677">
        <v>1</v>
      </c>
      <c r="T377" s="744">
        <v>0.5</v>
      </c>
      <c r="U377" s="700">
        <v>1</v>
      </c>
    </row>
    <row r="378" spans="1:21" ht="14.4" customHeight="1" x14ac:dyDescent="0.3">
      <c r="A378" s="660">
        <v>21</v>
      </c>
      <c r="B378" s="661" t="s">
        <v>578</v>
      </c>
      <c r="C378" s="661" t="s">
        <v>3536</v>
      </c>
      <c r="D378" s="742" t="s">
        <v>5396</v>
      </c>
      <c r="E378" s="743" t="s">
        <v>3570</v>
      </c>
      <c r="F378" s="661" t="s">
        <v>3533</v>
      </c>
      <c r="G378" s="661" t="s">
        <v>3858</v>
      </c>
      <c r="H378" s="661" t="s">
        <v>579</v>
      </c>
      <c r="I378" s="661" t="s">
        <v>699</v>
      </c>
      <c r="J378" s="661" t="s">
        <v>700</v>
      </c>
      <c r="K378" s="661" t="s">
        <v>3859</v>
      </c>
      <c r="L378" s="662">
        <v>27.28</v>
      </c>
      <c r="M378" s="662">
        <v>27.28</v>
      </c>
      <c r="N378" s="661">
        <v>1</v>
      </c>
      <c r="O378" s="744">
        <v>0.5</v>
      </c>
      <c r="P378" s="662"/>
      <c r="Q378" s="677">
        <v>0</v>
      </c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21</v>
      </c>
      <c r="B379" s="661" t="s">
        <v>578</v>
      </c>
      <c r="C379" s="661" t="s">
        <v>3536</v>
      </c>
      <c r="D379" s="742" t="s">
        <v>5396</v>
      </c>
      <c r="E379" s="743" t="s">
        <v>3570</v>
      </c>
      <c r="F379" s="661" t="s">
        <v>3533</v>
      </c>
      <c r="G379" s="661" t="s">
        <v>3656</v>
      </c>
      <c r="H379" s="661" t="s">
        <v>579</v>
      </c>
      <c r="I379" s="661" t="s">
        <v>1313</v>
      </c>
      <c r="J379" s="661" t="s">
        <v>3951</v>
      </c>
      <c r="K379" s="661" t="s">
        <v>3952</v>
      </c>
      <c r="L379" s="662">
        <v>0</v>
      </c>
      <c r="M379" s="662">
        <v>0</v>
      </c>
      <c r="N379" s="661">
        <v>5</v>
      </c>
      <c r="O379" s="744">
        <v>1</v>
      </c>
      <c r="P379" s="662">
        <v>0</v>
      </c>
      <c r="Q379" s="677"/>
      <c r="R379" s="661">
        <v>5</v>
      </c>
      <c r="S379" s="677">
        <v>1</v>
      </c>
      <c r="T379" s="744">
        <v>1</v>
      </c>
      <c r="U379" s="700">
        <v>1</v>
      </c>
    </row>
    <row r="380" spans="1:21" ht="14.4" customHeight="1" x14ac:dyDescent="0.3">
      <c r="A380" s="660">
        <v>21</v>
      </c>
      <c r="B380" s="661" t="s">
        <v>578</v>
      </c>
      <c r="C380" s="661" t="s">
        <v>3536</v>
      </c>
      <c r="D380" s="742" t="s">
        <v>5396</v>
      </c>
      <c r="E380" s="743" t="s">
        <v>3570</v>
      </c>
      <c r="F380" s="661" t="s">
        <v>3533</v>
      </c>
      <c r="G380" s="661" t="s">
        <v>3728</v>
      </c>
      <c r="H380" s="661" t="s">
        <v>579</v>
      </c>
      <c r="I380" s="661" t="s">
        <v>3729</v>
      </c>
      <c r="J380" s="661" t="s">
        <v>3730</v>
      </c>
      <c r="K380" s="661" t="s">
        <v>3731</v>
      </c>
      <c r="L380" s="662">
        <v>0</v>
      </c>
      <c r="M380" s="662">
        <v>0</v>
      </c>
      <c r="N380" s="661">
        <v>3</v>
      </c>
      <c r="O380" s="744">
        <v>1.5</v>
      </c>
      <c r="P380" s="662">
        <v>0</v>
      </c>
      <c r="Q380" s="677"/>
      <c r="R380" s="661">
        <v>2</v>
      </c>
      <c r="S380" s="677">
        <v>0.66666666666666663</v>
      </c>
      <c r="T380" s="744">
        <v>1</v>
      </c>
      <c r="U380" s="700">
        <v>0.66666666666666663</v>
      </c>
    </row>
    <row r="381" spans="1:21" ht="14.4" customHeight="1" x14ac:dyDescent="0.3">
      <c r="A381" s="660">
        <v>21</v>
      </c>
      <c r="B381" s="661" t="s">
        <v>578</v>
      </c>
      <c r="C381" s="661" t="s">
        <v>3536</v>
      </c>
      <c r="D381" s="742" t="s">
        <v>5396</v>
      </c>
      <c r="E381" s="743" t="s">
        <v>3570</v>
      </c>
      <c r="F381" s="661" t="s">
        <v>3533</v>
      </c>
      <c r="G381" s="661" t="s">
        <v>3732</v>
      </c>
      <c r="H381" s="661" t="s">
        <v>579</v>
      </c>
      <c r="I381" s="661" t="s">
        <v>1181</v>
      </c>
      <c r="J381" s="661" t="s">
        <v>1182</v>
      </c>
      <c r="K381" s="661" t="s">
        <v>3733</v>
      </c>
      <c r="L381" s="662">
        <v>111.07</v>
      </c>
      <c r="M381" s="662">
        <v>111.07</v>
      </c>
      <c r="N381" s="661">
        <v>1</v>
      </c>
      <c r="O381" s="744">
        <v>1</v>
      </c>
      <c r="P381" s="662">
        <v>111.07</v>
      </c>
      <c r="Q381" s="677">
        <v>1</v>
      </c>
      <c r="R381" s="661">
        <v>1</v>
      </c>
      <c r="S381" s="677">
        <v>1</v>
      </c>
      <c r="T381" s="744">
        <v>1</v>
      </c>
      <c r="U381" s="700">
        <v>1</v>
      </c>
    </row>
    <row r="382" spans="1:21" ht="14.4" customHeight="1" x14ac:dyDescent="0.3">
      <c r="A382" s="660">
        <v>21</v>
      </c>
      <c r="B382" s="661" t="s">
        <v>578</v>
      </c>
      <c r="C382" s="661" t="s">
        <v>3536</v>
      </c>
      <c r="D382" s="742" t="s">
        <v>5396</v>
      </c>
      <c r="E382" s="743" t="s">
        <v>3570</v>
      </c>
      <c r="F382" s="661" t="s">
        <v>3533</v>
      </c>
      <c r="G382" s="661" t="s">
        <v>3732</v>
      </c>
      <c r="H382" s="661" t="s">
        <v>579</v>
      </c>
      <c r="I382" s="661" t="s">
        <v>3734</v>
      </c>
      <c r="J382" s="661" t="s">
        <v>1182</v>
      </c>
      <c r="K382" s="661" t="s">
        <v>3669</v>
      </c>
      <c r="L382" s="662">
        <v>0</v>
      </c>
      <c r="M382" s="662">
        <v>0</v>
      </c>
      <c r="N382" s="661">
        <v>2</v>
      </c>
      <c r="O382" s="744">
        <v>0.5</v>
      </c>
      <c r="P382" s="662">
        <v>0</v>
      </c>
      <c r="Q382" s="677"/>
      <c r="R382" s="661">
        <v>2</v>
      </c>
      <c r="S382" s="677">
        <v>1</v>
      </c>
      <c r="T382" s="744">
        <v>0.5</v>
      </c>
      <c r="U382" s="700">
        <v>1</v>
      </c>
    </row>
    <row r="383" spans="1:21" ht="14.4" customHeight="1" x14ac:dyDescent="0.3">
      <c r="A383" s="660">
        <v>21</v>
      </c>
      <c r="B383" s="661" t="s">
        <v>578</v>
      </c>
      <c r="C383" s="661" t="s">
        <v>3536</v>
      </c>
      <c r="D383" s="742" t="s">
        <v>5396</v>
      </c>
      <c r="E383" s="743" t="s">
        <v>3570</v>
      </c>
      <c r="F383" s="661" t="s">
        <v>3533</v>
      </c>
      <c r="G383" s="661" t="s">
        <v>3660</v>
      </c>
      <c r="H383" s="661" t="s">
        <v>579</v>
      </c>
      <c r="I383" s="661" t="s">
        <v>3735</v>
      </c>
      <c r="J383" s="661" t="s">
        <v>746</v>
      </c>
      <c r="K383" s="661" t="s">
        <v>3736</v>
      </c>
      <c r="L383" s="662">
        <v>0</v>
      </c>
      <c r="M383" s="662">
        <v>0</v>
      </c>
      <c r="N383" s="661">
        <v>1</v>
      </c>
      <c r="O383" s="744">
        <v>0.5</v>
      </c>
      <c r="P383" s="662"/>
      <c r="Q383" s="677"/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21</v>
      </c>
      <c r="B384" s="661" t="s">
        <v>578</v>
      </c>
      <c r="C384" s="661" t="s">
        <v>3536</v>
      </c>
      <c r="D384" s="742" t="s">
        <v>5396</v>
      </c>
      <c r="E384" s="743" t="s">
        <v>3570</v>
      </c>
      <c r="F384" s="661" t="s">
        <v>3533</v>
      </c>
      <c r="G384" s="661" t="s">
        <v>3953</v>
      </c>
      <c r="H384" s="661" t="s">
        <v>1684</v>
      </c>
      <c r="I384" s="661" t="s">
        <v>1926</v>
      </c>
      <c r="J384" s="661" t="s">
        <v>1927</v>
      </c>
      <c r="K384" s="661" t="s">
        <v>3413</v>
      </c>
      <c r="L384" s="662">
        <v>550.39</v>
      </c>
      <c r="M384" s="662">
        <v>550.39</v>
      </c>
      <c r="N384" s="661">
        <v>1</v>
      </c>
      <c r="O384" s="744">
        <v>0.5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21</v>
      </c>
      <c r="B385" s="661" t="s">
        <v>578</v>
      </c>
      <c r="C385" s="661" t="s">
        <v>3536</v>
      </c>
      <c r="D385" s="742" t="s">
        <v>5396</v>
      </c>
      <c r="E385" s="743" t="s">
        <v>3570</v>
      </c>
      <c r="F385" s="661" t="s">
        <v>3533</v>
      </c>
      <c r="G385" s="661" t="s">
        <v>3664</v>
      </c>
      <c r="H385" s="661" t="s">
        <v>579</v>
      </c>
      <c r="I385" s="661" t="s">
        <v>3954</v>
      </c>
      <c r="J385" s="661" t="s">
        <v>2589</v>
      </c>
      <c r="K385" s="661" t="s">
        <v>2590</v>
      </c>
      <c r="L385" s="662">
        <v>1121.25</v>
      </c>
      <c r="M385" s="662">
        <v>1121.25</v>
      </c>
      <c r="N385" s="661">
        <v>1</v>
      </c>
      <c r="O385" s="744">
        <v>0.5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21</v>
      </c>
      <c r="B386" s="661" t="s">
        <v>578</v>
      </c>
      <c r="C386" s="661" t="s">
        <v>3536</v>
      </c>
      <c r="D386" s="742" t="s">
        <v>5396</v>
      </c>
      <c r="E386" s="743" t="s">
        <v>3570</v>
      </c>
      <c r="F386" s="661" t="s">
        <v>3533</v>
      </c>
      <c r="G386" s="661" t="s">
        <v>3618</v>
      </c>
      <c r="H386" s="661" t="s">
        <v>579</v>
      </c>
      <c r="I386" s="661" t="s">
        <v>925</v>
      </c>
      <c r="J386" s="661" t="s">
        <v>3619</v>
      </c>
      <c r="K386" s="661" t="s">
        <v>3620</v>
      </c>
      <c r="L386" s="662">
        <v>53.57</v>
      </c>
      <c r="M386" s="662">
        <v>535.70000000000005</v>
      </c>
      <c r="N386" s="661">
        <v>10</v>
      </c>
      <c r="O386" s="744">
        <v>6.5</v>
      </c>
      <c r="P386" s="662">
        <v>160.71</v>
      </c>
      <c r="Q386" s="677">
        <v>0.3</v>
      </c>
      <c r="R386" s="661">
        <v>3</v>
      </c>
      <c r="S386" s="677">
        <v>0.3</v>
      </c>
      <c r="T386" s="744">
        <v>2</v>
      </c>
      <c r="U386" s="700">
        <v>0.30769230769230771</v>
      </c>
    </row>
    <row r="387" spans="1:21" ht="14.4" customHeight="1" x14ac:dyDescent="0.3">
      <c r="A387" s="660">
        <v>21</v>
      </c>
      <c r="B387" s="661" t="s">
        <v>578</v>
      </c>
      <c r="C387" s="661" t="s">
        <v>3536</v>
      </c>
      <c r="D387" s="742" t="s">
        <v>5396</v>
      </c>
      <c r="E387" s="743" t="s">
        <v>3570</v>
      </c>
      <c r="F387" s="661" t="s">
        <v>3533</v>
      </c>
      <c r="G387" s="661" t="s">
        <v>3926</v>
      </c>
      <c r="H387" s="661" t="s">
        <v>579</v>
      </c>
      <c r="I387" s="661" t="s">
        <v>3955</v>
      </c>
      <c r="J387" s="661" t="s">
        <v>3956</v>
      </c>
      <c r="K387" s="661" t="s">
        <v>3957</v>
      </c>
      <c r="L387" s="662">
        <v>16.5</v>
      </c>
      <c r="M387" s="662">
        <v>16.5</v>
      </c>
      <c r="N387" s="661">
        <v>1</v>
      </c>
      <c r="O387" s="744">
        <v>1</v>
      </c>
      <c r="P387" s="662">
        <v>16.5</v>
      </c>
      <c r="Q387" s="677">
        <v>1</v>
      </c>
      <c r="R387" s="661">
        <v>1</v>
      </c>
      <c r="S387" s="677">
        <v>1</v>
      </c>
      <c r="T387" s="744">
        <v>1</v>
      </c>
      <c r="U387" s="700">
        <v>1</v>
      </c>
    </row>
    <row r="388" spans="1:21" ht="14.4" customHeight="1" x14ac:dyDescent="0.3">
      <c r="A388" s="660">
        <v>21</v>
      </c>
      <c r="B388" s="661" t="s">
        <v>578</v>
      </c>
      <c r="C388" s="661" t="s">
        <v>3536</v>
      </c>
      <c r="D388" s="742" t="s">
        <v>5396</v>
      </c>
      <c r="E388" s="743" t="s">
        <v>3570</v>
      </c>
      <c r="F388" s="661" t="s">
        <v>3533</v>
      </c>
      <c r="G388" s="661" t="s">
        <v>3787</v>
      </c>
      <c r="H388" s="661" t="s">
        <v>579</v>
      </c>
      <c r="I388" s="661" t="s">
        <v>673</v>
      </c>
      <c r="J388" s="661" t="s">
        <v>674</v>
      </c>
      <c r="K388" s="661" t="s">
        <v>3958</v>
      </c>
      <c r="L388" s="662">
        <v>53.18</v>
      </c>
      <c r="M388" s="662">
        <v>106.36</v>
      </c>
      <c r="N388" s="661">
        <v>2</v>
      </c>
      <c r="O388" s="744">
        <v>1</v>
      </c>
      <c r="P388" s="662">
        <v>106.36</v>
      </c>
      <c r="Q388" s="677">
        <v>1</v>
      </c>
      <c r="R388" s="661">
        <v>2</v>
      </c>
      <c r="S388" s="677">
        <v>1</v>
      </c>
      <c r="T388" s="744">
        <v>1</v>
      </c>
      <c r="U388" s="700">
        <v>1</v>
      </c>
    </row>
    <row r="389" spans="1:21" ht="14.4" customHeight="1" x14ac:dyDescent="0.3">
      <c r="A389" s="660">
        <v>21</v>
      </c>
      <c r="B389" s="661" t="s">
        <v>578</v>
      </c>
      <c r="C389" s="661" t="s">
        <v>3536</v>
      </c>
      <c r="D389" s="742" t="s">
        <v>5396</v>
      </c>
      <c r="E389" s="743" t="s">
        <v>3570</v>
      </c>
      <c r="F389" s="661" t="s">
        <v>3533</v>
      </c>
      <c r="G389" s="661" t="s">
        <v>3671</v>
      </c>
      <c r="H389" s="661" t="s">
        <v>579</v>
      </c>
      <c r="I389" s="661" t="s">
        <v>1633</v>
      </c>
      <c r="J389" s="661" t="s">
        <v>1634</v>
      </c>
      <c r="K389" s="661" t="s">
        <v>1635</v>
      </c>
      <c r="L389" s="662">
        <v>374.79</v>
      </c>
      <c r="M389" s="662">
        <v>374.79</v>
      </c>
      <c r="N389" s="661">
        <v>1</v>
      </c>
      <c r="O389" s="744">
        <v>1</v>
      </c>
      <c r="P389" s="662">
        <v>374.79</v>
      </c>
      <c r="Q389" s="677">
        <v>1</v>
      </c>
      <c r="R389" s="661">
        <v>1</v>
      </c>
      <c r="S389" s="677">
        <v>1</v>
      </c>
      <c r="T389" s="744">
        <v>1</v>
      </c>
      <c r="U389" s="700">
        <v>1</v>
      </c>
    </row>
    <row r="390" spans="1:21" ht="14.4" customHeight="1" x14ac:dyDescent="0.3">
      <c r="A390" s="660">
        <v>21</v>
      </c>
      <c r="B390" s="661" t="s">
        <v>578</v>
      </c>
      <c r="C390" s="661" t="s">
        <v>3536</v>
      </c>
      <c r="D390" s="742" t="s">
        <v>5396</v>
      </c>
      <c r="E390" s="743" t="s">
        <v>3570</v>
      </c>
      <c r="F390" s="661" t="s">
        <v>3533</v>
      </c>
      <c r="G390" s="661" t="s">
        <v>3675</v>
      </c>
      <c r="H390" s="661" t="s">
        <v>1684</v>
      </c>
      <c r="I390" s="661" t="s">
        <v>3792</v>
      </c>
      <c r="J390" s="661" t="s">
        <v>1714</v>
      </c>
      <c r="K390" s="661" t="s">
        <v>623</v>
      </c>
      <c r="L390" s="662">
        <v>815.1</v>
      </c>
      <c r="M390" s="662">
        <v>3260.4</v>
      </c>
      <c r="N390" s="661">
        <v>4</v>
      </c>
      <c r="O390" s="744">
        <v>2</v>
      </c>
      <c r="P390" s="662">
        <v>3260.4</v>
      </c>
      <c r="Q390" s="677">
        <v>1</v>
      </c>
      <c r="R390" s="661">
        <v>4</v>
      </c>
      <c r="S390" s="677">
        <v>1</v>
      </c>
      <c r="T390" s="744">
        <v>2</v>
      </c>
      <c r="U390" s="700">
        <v>1</v>
      </c>
    </row>
    <row r="391" spans="1:21" ht="14.4" customHeight="1" x14ac:dyDescent="0.3">
      <c r="A391" s="660">
        <v>21</v>
      </c>
      <c r="B391" s="661" t="s">
        <v>578</v>
      </c>
      <c r="C391" s="661" t="s">
        <v>3536</v>
      </c>
      <c r="D391" s="742" t="s">
        <v>5396</v>
      </c>
      <c r="E391" s="743" t="s">
        <v>3570</v>
      </c>
      <c r="F391" s="661" t="s">
        <v>3533</v>
      </c>
      <c r="G391" s="661" t="s">
        <v>3675</v>
      </c>
      <c r="H391" s="661" t="s">
        <v>1684</v>
      </c>
      <c r="I391" s="661" t="s">
        <v>1763</v>
      </c>
      <c r="J391" s="661" t="s">
        <v>622</v>
      </c>
      <c r="K391" s="661" t="s">
        <v>623</v>
      </c>
      <c r="L391" s="662">
        <v>1385.62</v>
      </c>
      <c r="M391" s="662">
        <v>5542.48</v>
      </c>
      <c r="N391" s="661">
        <v>4</v>
      </c>
      <c r="O391" s="744">
        <v>2.5</v>
      </c>
      <c r="P391" s="662">
        <v>4156.8599999999997</v>
      </c>
      <c r="Q391" s="677">
        <v>0.75</v>
      </c>
      <c r="R391" s="661">
        <v>3</v>
      </c>
      <c r="S391" s="677">
        <v>0.75</v>
      </c>
      <c r="T391" s="744">
        <v>2</v>
      </c>
      <c r="U391" s="700">
        <v>0.8</v>
      </c>
    </row>
    <row r="392" spans="1:21" ht="14.4" customHeight="1" x14ac:dyDescent="0.3">
      <c r="A392" s="660">
        <v>21</v>
      </c>
      <c r="B392" s="661" t="s">
        <v>578</v>
      </c>
      <c r="C392" s="661" t="s">
        <v>3536</v>
      </c>
      <c r="D392" s="742" t="s">
        <v>5396</v>
      </c>
      <c r="E392" s="743" t="s">
        <v>3570</v>
      </c>
      <c r="F392" s="661" t="s">
        <v>3533</v>
      </c>
      <c r="G392" s="661" t="s">
        <v>3675</v>
      </c>
      <c r="H392" s="661" t="s">
        <v>1684</v>
      </c>
      <c r="I392" s="661" t="s">
        <v>1766</v>
      </c>
      <c r="J392" s="661" t="s">
        <v>622</v>
      </c>
      <c r="K392" s="661" t="s">
        <v>1715</v>
      </c>
      <c r="L392" s="662">
        <v>1847.49</v>
      </c>
      <c r="M392" s="662">
        <v>5542.47</v>
      </c>
      <c r="N392" s="661">
        <v>3</v>
      </c>
      <c r="O392" s="744">
        <v>1.5</v>
      </c>
      <c r="P392" s="662"/>
      <c r="Q392" s="677">
        <v>0</v>
      </c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21</v>
      </c>
      <c r="B393" s="661" t="s">
        <v>578</v>
      </c>
      <c r="C393" s="661" t="s">
        <v>3536</v>
      </c>
      <c r="D393" s="742" t="s">
        <v>5396</v>
      </c>
      <c r="E393" s="743" t="s">
        <v>3570</v>
      </c>
      <c r="F393" s="661" t="s">
        <v>3533</v>
      </c>
      <c r="G393" s="661" t="s">
        <v>3675</v>
      </c>
      <c r="H393" s="661" t="s">
        <v>1684</v>
      </c>
      <c r="I393" s="661" t="s">
        <v>1769</v>
      </c>
      <c r="J393" s="661" t="s">
        <v>622</v>
      </c>
      <c r="K393" s="661" t="s">
        <v>3363</v>
      </c>
      <c r="L393" s="662">
        <v>2309.36</v>
      </c>
      <c r="M393" s="662">
        <v>2309.36</v>
      </c>
      <c r="N393" s="661">
        <v>1</v>
      </c>
      <c r="O393" s="744">
        <v>1</v>
      </c>
      <c r="P393" s="662">
        <v>2309.36</v>
      </c>
      <c r="Q393" s="677">
        <v>1</v>
      </c>
      <c r="R393" s="661">
        <v>1</v>
      </c>
      <c r="S393" s="677">
        <v>1</v>
      </c>
      <c r="T393" s="744">
        <v>1</v>
      </c>
      <c r="U393" s="700">
        <v>1</v>
      </c>
    </row>
    <row r="394" spans="1:21" ht="14.4" customHeight="1" x14ac:dyDescent="0.3">
      <c r="A394" s="660">
        <v>21</v>
      </c>
      <c r="B394" s="661" t="s">
        <v>578</v>
      </c>
      <c r="C394" s="661" t="s">
        <v>3536</v>
      </c>
      <c r="D394" s="742" t="s">
        <v>5396</v>
      </c>
      <c r="E394" s="743" t="s">
        <v>3570</v>
      </c>
      <c r="F394" s="661" t="s">
        <v>3533</v>
      </c>
      <c r="G394" s="661" t="s">
        <v>3605</v>
      </c>
      <c r="H394" s="661" t="s">
        <v>579</v>
      </c>
      <c r="I394" s="661" t="s">
        <v>3681</v>
      </c>
      <c r="J394" s="661" t="s">
        <v>781</v>
      </c>
      <c r="K394" s="661" t="s">
        <v>782</v>
      </c>
      <c r="L394" s="662">
        <v>0</v>
      </c>
      <c r="M394" s="662">
        <v>0</v>
      </c>
      <c r="N394" s="661">
        <v>1</v>
      </c>
      <c r="O394" s="744">
        <v>0.5</v>
      </c>
      <c r="P394" s="662"/>
      <c r="Q394" s="677"/>
      <c r="R394" s="661"/>
      <c r="S394" s="677">
        <v>0</v>
      </c>
      <c r="T394" s="744"/>
      <c r="U394" s="700">
        <v>0</v>
      </c>
    </row>
    <row r="395" spans="1:21" ht="14.4" customHeight="1" x14ac:dyDescent="0.3">
      <c r="A395" s="660">
        <v>21</v>
      </c>
      <c r="B395" s="661" t="s">
        <v>578</v>
      </c>
      <c r="C395" s="661" t="s">
        <v>3536</v>
      </c>
      <c r="D395" s="742" t="s">
        <v>5396</v>
      </c>
      <c r="E395" s="743" t="s">
        <v>3570</v>
      </c>
      <c r="F395" s="661" t="s">
        <v>3533</v>
      </c>
      <c r="G395" s="661" t="s">
        <v>3605</v>
      </c>
      <c r="H395" s="661" t="s">
        <v>579</v>
      </c>
      <c r="I395" s="661" t="s">
        <v>2163</v>
      </c>
      <c r="J395" s="661" t="s">
        <v>781</v>
      </c>
      <c r="K395" s="661" t="s">
        <v>2164</v>
      </c>
      <c r="L395" s="662">
        <v>93.71</v>
      </c>
      <c r="M395" s="662">
        <v>374.84</v>
      </c>
      <c r="N395" s="661">
        <v>4</v>
      </c>
      <c r="O395" s="744">
        <v>2</v>
      </c>
      <c r="P395" s="662">
        <v>93.71</v>
      </c>
      <c r="Q395" s="677">
        <v>0.25</v>
      </c>
      <c r="R395" s="661">
        <v>1</v>
      </c>
      <c r="S395" s="677">
        <v>0.25</v>
      </c>
      <c r="T395" s="744">
        <v>0.5</v>
      </c>
      <c r="U395" s="700">
        <v>0.25</v>
      </c>
    </row>
    <row r="396" spans="1:21" ht="14.4" customHeight="1" x14ac:dyDescent="0.3">
      <c r="A396" s="660">
        <v>21</v>
      </c>
      <c r="B396" s="661" t="s">
        <v>578</v>
      </c>
      <c r="C396" s="661" t="s">
        <v>3536</v>
      </c>
      <c r="D396" s="742" t="s">
        <v>5396</v>
      </c>
      <c r="E396" s="743" t="s">
        <v>3570</v>
      </c>
      <c r="F396" s="661" t="s">
        <v>3533</v>
      </c>
      <c r="G396" s="661" t="s">
        <v>3589</v>
      </c>
      <c r="H396" s="661" t="s">
        <v>1684</v>
      </c>
      <c r="I396" s="661" t="s">
        <v>1848</v>
      </c>
      <c r="J396" s="661" t="s">
        <v>1849</v>
      </c>
      <c r="K396" s="661" t="s">
        <v>1850</v>
      </c>
      <c r="L396" s="662">
        <v>475.77</v>
      </c>
      <c r="M396" s="662">
        <v>475.77</v>
      </c>
      <c r="N396" s="661">
        <v>1</v>
      </c>
      <c r="O396" s="744">
        <v>1</v>
      </c>
      <c r="P396" s="662">
        <v>475.77</v>
      </c>
      <c r="Q396" s="677">
        <v>1</v>
      </c>
      <c r="R396" s="661">
        <v>1</v>
      </c>
      <c r="S396" s="677">
        <v>1</v>
      </c>
      <c r="T396" s="744">
        <v>1</v>
      </c>
      <c r="U396" s="700">
        <v>1</v>
      </c>
    </row>
    <row r="397" spans="1:21" ht="14.4" customHeight="1" x14ac:dyDescent="0.3">
      <c r="A397" s="660">
        <v>21</v>
      </c>
      <c r="B397" s="661" t="s">
        <v>578</v>
      </c>
      <c r="C397" s="661" t="s">
        <v>3536</v>
      </c>
      <c r="D397" s="742" t="s">
        <v>5396</v>
      </c>
      <c r="E397" s="743" t="s">
        <v>3570</v>
      </c>
      <c r="F397" s="661" t="s">
        <v>3533</v>
      </c>
      <c r="G397" s="661" t="s">
        <v>3589</v>
      </c>
      <c r="H397" s="661" t="s">
        <v>1684</v>
      </c>
      <c r="I397" s="661" t="s">
        <v>1867</v>
      </c>
      <c r="J397" s="661" t="s">
        <v>1868</v>
      </c>
      <c r="K397" s="661" t="s">
        <v>3353</v>
      </c>
      <c r="L397" s="662">
        <v>1300.49</v>
      </c>
      <c r="M397" s="662">
        <v>7802.94</v>
      </c>
      <c r="N397" s="661">
        <v>6</v>
      </c>
      <c r="O397" s="744">
        <v>5</v>
      </c>
      <c r="P397" s="662">
        <v>6502.45</v>
      </c>
      <c r="Q397" s="677">
        <v>0.83333333333333337</v>
      </c>
      <c r="R397" s="661">
        <v>5</v>
      </c>
      <c r="S397" s="677">
        <v>0.83333333333333337</v>
      </c>
      <c r="T397" s="744">
        <v>4</v>
      </c>
      <c r="U397" s="700">
        <v>0.8</v>
      </c>
    </row>
    <row r="398" spans="1:21" ht="14.4" customHeight="1" x14ac:dyDescent="0.3">
      <c r="A398" s="660">
        <v>21</v>
      </c>
      <c r="B398" s="661" t="s">
        <v>578</v>
      </c>
      <c r="C398" s="661" t="s">
        <v>3536</v>
      </c>
      <c r="D398" s="742" t="s">
        <v>5396</v>
      </c>
      <c r="E398" s="743" t="s">
        <v>3570</v>
      </c>
      <c r="F398" s="661" t="s">
        <v>3533</v>
      </c>
      <c r="G398" s="661" t="s">
        <v>3746</v>
      </c>
      <c r="H398" s="661" t="s">
        <v>579</v>
      </c>
      <c r="I398" s="661" t="s">
        <v>1254</v>
      </c>
      <c r="J398" s="661" t="s">
        <v>1255</v>
      </c>
      <c r="K398" s="661" t="s">
        <v>1256</v>
      </c>
      <c r="L398" s="662">
        <v>454.27</v>
      </c>
      <c r="M398" s="662">
        <v>454.27</v>
      </c>
      <c r="N398" s="661">
        <v>1</v>
      </c>
      <c r="O398" s="744">
        <v>1</v>
      </c>
      <c r="P398" s="662">
        <v>454.27</v>
      </c>
      <c r="Q398" s="677">
        <v>1</v>
      </c>
      <c r="R398" s="661">
        <v>1</v>
      </c>
      <c r="S398" s="677">
        <v>1</v>
      </c>
      <c r="T398" s="744">
        <v>1</v>
      </c>
      <c r="U398" s="700">
        <v>1</v>
      </c>
    </row>
    <row r="399" spans="1:21" ht="14.4" customHeight="1" x14ac:dyDescent="0.3">
      <c r="A399" s="660">
        <v>21</v>
      </c>
      <c r="B399" s="661" t="s">
        <v>578</v>
      </c>
      <c r="C399" s="661" t="s">
        <v>3536</v>
      </c>
      <c r="D399" s="742" t="s">
        <v>5396</v>
      </c>
      <c r="E399" s="743" t="s">
        <v>3570</v>
      </c>
      <c r="F399" s="661" t="s">
        <v>3533</v>
      </c>
      <c r="G399" s="661" t="s">
        <v>3684</v>
      </c>
      <c r="H399" s="661" t="s">
        <v>579</v>
      </c>
      <c r="I399" s="661" t="s">
        <v>1559</v>
      </c>
      <c r="J399" s="661" t="s">
        <v>1560</v>
      </c>
      <c r="K399" s="661" t="s">
        <v>1561</v>
      </c>
      <c r="L399" s="662">
        <v>108.44</v>
      </c>
      <c r="M399" s="662">
        <v>975.96</v>
      </c>
      <c r="N399" s="661">
        <v>9</v>
      </c>
      <c r="O399" s="744">
        <v>7</v>
      </c>
      <c r="P399" s="662">
        <v>325.32</v>
      </c>
      <c r="Q399" s="677">
        <v>0.33333333333333331</v>
      </c>
      <c r="R399" s="661">
        <v>3</v>
      </c>
      <c r="S399" s="677">
        <v>0.33333333333333331</v>
      </c>
      <c r="T399" s="744">
        <v>3</v>
      </c>
      <c r="U399" s="700">
        <v>0.42857142857142855</v>
      </c>
    </row>
    <row r="400" spans="1:21" ht="14.4" customHeight="1" x14ac:dyDescent="0.3">
      <c r="A400" s="660">
        <v>21</v>
      </c>
      <c r="B400" s="661" t="s">
        <v>578</v>
      </c>
      <c r="C400" s="661" t="s">
        <v>3536</v>
      </c>
      <c r="D400" s="742" t="s">
        <v>5396</v>
      </c>
      <c r="E400" s="743" t="s">
        <v>3570</v>
      </c>
      <c r="F400" s="661" t="s">
        <v>3533</v>
      </c>
      <c r="G400" s="661" t="s">
        <v>3708</v>
      </c>
      <c r="H400" s="661" t="s">
        <v>579</v>
      </c>
      <c r="I400" s="661" t="s">
        <v>1167</v>
      </c>
      <c r="J400" s="661" t="s">
        <v>3709</v>
      </c>
      <c r="K400" s="661" t="s">
        <v>3710</v>
      </c>
      <c r="L400" s="662">
        <v>99.11</v>
      </c>
      <c r="M400" s="662">
        <v>99.11</v>
      </c>
      <c r="N400" s="661">
        <v>1</v>
      </c>
      <c r="O400" s="744">
        <v>0.5</v>
      </c>
      <c r="P400" s="662">
        <v>99.11</v>
      </c>
      <c r="Q400" s="677">
        <v>1</v>
      </c>
      <c r="R400" s="661">
        <v>1</v>
      </c>
      <c r="S400" s="677">
        <v>1</v>
      </c>
      <c r="T400" s="744">
        <v>0.5</v>
      </c>
      <c r="U400" s="700">
        <v>1</v>
      </c>
    </row>
    <row r="401" spans="1:21" ht="14.4" customHeight="1" x14ac:dyDescent="0.3">
      <c r="A401" s="660">
        <v>21</v>
      </c>
      <c r="B401" s="661" t="s">
        <v>578</v>
      </c>
      <c r="C401" s="661" t="s">
        <v>3536</v>
      </c>
      <c r="D401" s="742" t="s">
        <v>5396</v>
      </c>
      <c r="E401" s="743" t="s">
        <v>3570</v>
      </c>
      <c r="F401" s="661" t="s">
        <v>3533</v>
      </c>
      <c r="G401" s="661" t="s">
        <v>3887</v>
      </c>
      <c r="H401" s="661" t="s">
        <v>1684</v>
      </c>
      <c r="I401" s="661" t="s">
        <v>2742</v>
      </c>
      <c r="J401" s="661" t="s">
        <v>2743</v>
      </c>
      <c r="K401" s="661" t="s">
        <v>2744</v>
      </c>
      <c r="L401" s="662">
        <v>16.09</v>
      </c>
      <c r="M401" s="662">
        <v>16.09</v>
      </c>
      <c r="N401" s="661">
        <v>1</v>
      </c>
      <c r="O401" s="744">
        <v>1</v>
      </c>
      <c r="P401" s="662"/>
      <c r="Q401" s="677">
        <v>0</v>
      </c>
      <c r="R401" s="661"/>
      <c r="S401" s="677">
        <v>0</v>
      </c>
      <c r="T401" s="744"/>
      <c r="U401" s="700">
        <v>0</v>
      </c>
    </row>
    <row r="402" spans="1:21" ht="14.4" customHeight="1" x14ac:dyDescent="0.3">
      <c r="A402" s="660">
        <v>21</v>
      </c>
      <c r="B402" s="661" t="s">
        <v>578</v>
      </c>
      <c r="C402" s="661" t="s">
        <v>3536</v>
      </c>
      <c r="D402" s="742" t="s">
        <v>5396</v>
      </c>
      <c r="E402" s="743" t="s">
        <v>3570</v>
      </c>
      <c r="F402" s="661" t="s">
        <v>3533</v>
      </c>
      <c r="G402" s="661" t="s">
        <v>3686</v>
      </c>
      <c r="H402" s="661" t="s">
        <v>579</v>
      </c>
      <c r="I402" s="661" t="s">
        <v>834</v>
      </c>
      <c r="J402" s="661" t="s">
        <v>3687</v>
      </c>
      <c r="K402" s="661" t="s">
        <v>3688</v>
      </c>
      <c r="L402" s="662">
        <v>0</v>
      </c>
      <c r="M402" s="662">
        <v>0</v>
      </c>
      <c r="N402" s="661">
        <v>3</v>
      </c>
      <c r="O402" s="744">
        <v>2</v>
      </c>
      <c r="P402" s="662"/>
      <c r="Q402" s="677"/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21</v>
      </c>
      <c r="B403" s="661" t="s">
        <v>578</v>
      </c>
      <c r="C403" s="661" t="s">
        <v>3536</v>
      </c>
      <c r="D403" s="742" t="s">
        <v>5396</v>
      </c>
      <c r="E403" s="743" t="s">
        <v>3570</v>
      </c>
      <c r="F403" s="661" t="s">
        <v>3533</v>
      </c>
      <c r="G403" s="661" t="s">
        <v>3689</v>
      </c>
      <c r="H403" s="661" t="s">
        <v>579</v>
      </c>
      <c r="I403" s="661" t="s">
        <v>2138</v>
      </c>
      <c r="J403" s="661" t="s">
        <v>785</v>
      </c>
      <c r="K403" s="661" t="s">
        <v>3690</v>
      </c>
      <c r="L403" s="662">
        <v>30.47</v>
      </c>
      <c r="M403" s="662">
        <v>60.94</v>
      </c>
      <c r="N403" s="661">
        <v>2</v>
      </c>
      <c r="O403" s="744">
        <v>1.5</v>
      </c>
      <c r="P403" s="662">
        <v>30.47</v>
      </c>
      <c r="Q403" s="677">
        <v>0.5</v>
      </c>
      <c r="R403" s="661">
        <v>1</v>
      </c>
      <c r="S403" s="677">
        <v>0.5</v>
      </c>
      <c r="T403" s="744">
        <v>0.5</v>
      </c>
      <c r="U403" s="700">
        <v>0.33333333333333331</v>
      </c>
    </row>
    <row r="404" spans="1:21" ht="14.4" customHeight="1" x14ac:dyDescent="0.3">
      <c r="A404" s="660">
        <v>21</v>
      </c>
      <c r="B404" s="661" t="s">
        <v>578</v>
      </c>
      <c r="C404" s="661" t="s">
        <v>3536</v>
      </c>
      <c r="D404" s="742" t="s">
        <v>5396</v>
      </c>
      <c r="E404" s="743" t="s">
        <v>3570</v>
      </c>
      <c r="F404" s="661" t="s">
        <v>3533</v>
      </c>
      <c r="G404" s="661" t="s">
        <v>3613</v>
      </c>
      <c r="H404" s="661" t="s">
        <v>579</v>
      </c>
      <c r="I404" s="661" t="s">
        <v>2984</v>
      </c>
      <c r="J404" s="661" t="s">
        <v>2985</v>
      </c>
      <c r="K404" s="661" t="s">
        <v>3691</v>
      </c>
      <c r="L404" s="662">
        <v>22.44</v>
      </c>
      <c r="M404" s="662">
        <v>22.44</v>
      </c>
      <c r="N404" s="661">
        <v>1</v>
      </c>
      <c r="O404" s="744">
        <v>1</v>
      </c>
      <c r="P404" s="662">
        <v>22.44</v>
      </c>
      <c r="Q404" s="677">
        <v>1</v>
      </c>
      <c r="R404" s="661">
        <v>1</v>
      </c>
      <c r="S404" s="677">
        <v>1</v>
      </c>
      <c r="T404" s="744">
        <v>1</v>
      </c>
      <c r="U404" s="700">
        <v>1</v>
      </c>
    </row>
    <row r="405" spans="1:21" ht="14.4" customHeight="1" x14ac:dyDescent="0.3">
      <c r="A405" s="660">
        <v>21</v>
      </c>
      <c r="B405" s="661" t="s">
        <v>578</v>
      </c>
      <c r="C405" s="661" t="s">
        <v>3536</v>
      </c>
      <c r="D405" s="742" t="s">
        <v>5396</v>
      </c>
      <c r="E405" s="743" t="s">
        <v>3570</v>
      </c>
      <c r="F405" s="661" t="s">
        <v>3533</v>
      </c>
      <c r="G405" s="661" t="s">
        <v>3613</v>
      </c>
      <c r="H405" s="661" t="s">
        <v>579</v>
      </c>
      <c r="I405" s="661" t="s">
        <v>1983</v>
      </c>
      <c r="J405" s="661" t="s">
        <v>1984</v>
      </c>
      <c r="K405" s="661" t="s">
        <v>3691</v>
      </c>
      <c r="L405" s="662">
        <v>22.44</v>
      </c>
      <c r="M405" s="662">
        <v>22.44</v>
      </c>
      <c r="N405" s="661">
        <v>1</v>
      </c>
      <c r="O405" s="744">
        <v>1</v>
      </c>
      <c r="P405" s="662"/>
      <c r="Q405" s="677">
        <v>0</v>
      </c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21</v>
      </c>
      <c r="B406" s="661" t="s">
        <v>578</v>
      </c>
      <c r="C406" s="661" t="s">
        <v>3536</v>
      </c>
      <c r="D406" s="742" t="s">
        <v>5396</v>
      </c>
      <c r="E406" s="743" t="s">
        <v>3570</v>
      </c>
      <c r="F406" s="661" t="s">
        <v>3533</v>
      </c>
      <c r="G406" s="661" t="s">
        <v>3959</v>
      </c>
      <c r="H406" s="661" t="s">
        <v>1684</v>
      </c>
      <c r="I406" s="661" t="s">
        <v>3960</v>
      </c>
      <c r="J406" s="661" t="s">
        <v>3961</v>
      </c>
      <c r="K406" s="661" t="s">
        <v>1172</v>
      </c>
      <c r="L406" s="662">
        <v>0</v>
      </c>
      <c r="M406" s="662">
        <v>0</v>
      </c>
      <c r="N406" s="661">
        <v>1</v>
      </c>
      <c r="O406" s="744">
        <v>1</v>
      </c>
      <c r="P406" s="662"/>
      <c r="Q406" s="677"/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21</v>
      </c>
      <c r="B407" s="661" t="s">
        <v>578</v>
      </c>
      <c r="C407" s="661" t="s">
        <v>3536</v>
      </c>
      <c r="D407" s="742" t="s">
        <v>5396</v>
      </c>
      <c r="E407" s="743" t="s">
        <v>3570</v>
      </c>
      <c r="F407" s="661" t="s">
        <v>3533</v>
      </c>
      <c r="G407" s="661" t="s">
        <v>3610</v>
      </c>
      <c r="H407" s="661" t="s">
        <v>579</v>
      </c>
      <c r="I407" s="661" t="s">
        <v>1074</v>
      </c>
      <c r="J407" s="661" t="s">
        <v>730</v>
      </c>
      <c r="K407" s="661" t="s">
        <v>3611</v>
      </c>
      <c r="L407" s="662">
        <v>85.76</v>
      </c>
      <c r="M407" s="662">
        <v>686.08</v>
      </c>
      <c r="N407" s="661">
        <v>8</v>
      </c>
      <c r="O407" s="744">
        <v>7.5</v>
      </c>
      <c r="P407" s="662">
        <v>343.04</v>
      </c>
      <c r="Q407" s="677">
        <v>0.5</v>
      </c>
      <c r="R407" s="661">
        <v>4</v>
      </c>
      <c r="S407" s="677">
        <v>0.5</v>
      </c>
      <c r="T407" s="744">
        <v>3.5</v>
      </c>
      <c r="U407" s="700">
        <v>0.46666666666666667</v>
      </c>
    </row>
    <row r="408" spans="1:21" ht="14.4" customHeight="1" x14ac:dyDescent="0.3">
      <c r="A408" s="660">
        <v>21</v>
      </c>
      <c r="B408" s="661" t="s">
        <v>578</v>
      </c>
      <c r="C408" s="661" t="s">
        <v>3536</v>
      </c>
      <c r="D408" s="742" t="s">
        <v>5396</v>
      </c>
      <c r="E408" s="743" t="s">
        <v>3570</v>
      </c>
      <c r="F408" s="661" t="s">
        <v>3533</v>
      </c>
      <c r="G408" s="661" t="s">
        <v>3610</v>
      </c>
      <c r="H408" s="661" t="s">
        <v>579</v>
      </c>
      <c r="I408" s="661" t="s">
        <v>729</v>
      </c>
      <c r="J408" s="661" t="s">
        <v>730</v>
      </c>
      <c r="K408" s="661" t="s">
        <v>3762</v>
      </c>
      <c r="L408" s="662">
        <v>55.16</v>
      </c>
      <c r="M408" s="662">
        <v>110.32</v>
      </c>
      <c r="N408" s="661">
        <v>2</v>
      </c>
      <c r="O408" s="744">
        <v>1</v>
      </c>
      <c r="P408" s="662">
        <v>55.16</v>
      </c>
      <c r="Q408" s="677">
        <v>0.5</v>
      </c>
      <c r="R408" s="661">
        <v>1</v>
      </c>
      <c r="S408" s="677">
        <v>0.5</v>
      </c>
      <c r="T408" s="744">
        <v>0.5</v>
      </c>
      <c r="U408" s="700">
        <v>0.5</v>
      </c>
    </row>
    <row r="409" spans="1:21" ht="14.4" customHeight="1" x14ac:dyDescent="0.3">
      <c r="A409" s="660">
        <v>21</v>
      </c>
      <c r="B409" s="661" t="s">
        <v>578</v>
      </c>
      <c r="C409" s="661" t="s">
        <v>3536</v>
      </c>
      <c r="D409" s="742" t="s">
        <v>5396</v>
      </c>
      <c r="E409" s="743" t="s">
        <v>3570</v>
      </c>
      <c r="F409" s="661" t="s">
        <v>3533</v>
      </c>
      <c r="G409" s="661" t="s">
        <v>3693</v>
      </c>
      <c r="H409" s="661" t="s">
        <v>1684</v>
      </c>
      <c r="I409" s="661" t="s">
        <v>3962</v>
      </c>
      <c r="J409" s="661" t="s">
        <v>1860</v>
      </c>
      <c r="K409" s="661" t="s">
        <v>3963</v>
      </c>
      <c r="L409" s="662">
        <v>300.68</v>
      </c>
      <c r="M409" s="662">
        <v>300.68</v>
      </c>
      <c r="N409" s="661">
        <v>1</v>
      </c>
      <c r="O409" s="744">
        <v>0.5</v>
      </c>
      <c r="P409" s="662">
        <v>300.68</v>
      </c>
      <c r="Q409" s="677">
        <v>1</v>
      </c>
      <c r="R409" s="661">
        <v>1</v>
      </c>
      <c r="S409" s="677">
        <v>1</v>
      </c>
      <c r="T409" s="744">
        <v>0.5</v>
      </c>
      <c r="U409" s="700">
        <v>1</v>
      </c>
    </row>
    <row r="410" spans="1:21" ht="14.4" customHeight="1" x14ac:dyDescent="0.3">
      <c r="A410" s="660">
        <v>21</v>
      </c>
      <c r="B410" s="661" t="s">
        <v>578</v>
      </c>
      <c r="C410" s="661" t="s">
        <v>3536</v>
      </c>
      <c r="D410" s="742" t="s">
        <v>5396</v>
      </c>
      <c r="E410" s="743" t="s">
        <v>3570</v>
      </c>
      <c r="F410" s="661" t="s">
        <v>3533</v>
      </c>
      <c r="G410" s="661" t="s">
        <v>3693</v>
      </c>
      <c r="H410" s="661" t="s">
        <v>579</v>
      </c>
      <c r="I410" s="661" t="s">
        <v>3964</v>
      </c>
      <c r="J410" s="661" t="s">
        <v>3965</v>
      </c>
      <c r="K410" s="661" t="s">
        <v>3966</v>
      </c>
      <c r="L410" s="662">
        <v>0</v>
      </c>
      <c r="M410" s="662">
        <v>0</v>
      </c>
      <c r="N410" s="661">
        <v>1</v>
      </c>
      <c r="O410" s="744">
        <v>0.5</v>
      </c>
      <c r="P410" s="662">
        <v>0</v>
      </c>
      <c r="Q410" s="677"/>
      <c r="R410" s="661">
        <v>1</v>
      </c>
      <c r="S410" s="677">
        <v>1</v>
      </c>
      <c r="T410" s="744">
        <v>0.5</v>
      </c>
      <c r="U410" s="700">
        <v>1</v>
      </c>
    </row>
    <row r="411" spans="1:21" ht="14.4" customHeight="1" x14ac:dyDescent="0.3">
      <c r="A411" s="660">
        <v>21</v>
      </c>
      <c r="B411" s="661" t="s">
        <v>578</v>
      </c>
      <c r="C411" s="661" t="s">
        <v>3536</v>
      </c>
      <c r="D411" s="742" t="s">
        <v>5396</v>
      </c>
      <c r="E411" s="743" t="s">
        <v>3570</v>
      </c>
      <c r="F411" s="661" t="s">
        <v>3533</v>
      </c>
      <c r="G411" s="661" t="s">
        <v>3612</v>
      </c>
      <c r="H411" s="661" t="s">
        <v>579</v>
      </c>
      <c r="I411" s="661" t="s">
        <v>1128</v>
      </c>
      <c r="J411" s="661" t="s">
        <v>1088</v>
      </c>
      <c r="K411" s="661" t="s">
        <v>3621</v>
      </c>
      <c r="L411" s="662">
        <v>75.22</v>
      </c>
      <c r="M411" s="662">
        <v>150.44</v>
      </c>
      <c r="N411" s="661">
        <v>2</v>
      </c>
      <c r="O411" s="744">
        <v>1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21</v>
      </c>
      <c r="B412" s="661" t="s">
        <v>578</v>
      </c>
      <c r="C412" s="661" t="s">
        <v>3536</v>
      </c>
      <c r="D412" s="742" t="s">
        <v>5396</v>
      </c>
      <c r="E412" s="743" t="s">
        <v>3570</v>
      </c>
      <c r="F412" s="661" t="s">
        <v>3533</v>
      </c>
      <c r="G412" s="661" t="s">
        <v>3612</v>
      </c>
      <c r="H412" s="661" t="s">
        <v>579</v>
      </c>
      <c r="I412" s="661" t="s">
        <v>1597</v>
      </c>
      <c r="J412" s="661" t="s">
        <v>1444</v>
      </c>
      <c r="K412" s="661" t="s">
        <v>1129</v>
      </c>
      <c r="L412" s="662">
        <v>136.93</v>
      </c>
      <c r="M412" s="662">
        <v>136.93</v>
      </c>
      <c r="N412" s="661">
        <v>1</v>
      </c>
      <c r="O412" s="744">
        <v>0.5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21</v>
      </c>
      <c r="B413" s="661" t="s">
        <v>578</v>
      </c>
      <c r="C413" s="661" t="s">
        <v>3536</v>
      </c>
      <c r="D413" s="742" t="s">
        <v>5396</v>
      </c>
      <c r="E413" s="743" t="s">
        <v>3570</v>
      </c>
      <c r="F413" s="661" t="s">
        <v>3533</v>
      </c>
      <c r="G413" s="661" t="s">
        <v>3940</v>
      </c>
      <c r="H413" s="661" t="s">
        <v>579</v>
      </c>
      <c r="I413" s="661" t="s">
        <v>3967</v>
      </c>
      <c r="J413" s="661" t="s">
        <v>1605</v>
      </c>
      <c r="K413" s="661" t="s">
        <v>3968</v>
      </c>
      <c r="L413" s="662">
        <v>0</v>
      </c>
      <c r="M413" s="662">
        <v>0</v>
      </c>
      <c r="N413" s="661">
        <v>1</v>
      </c>
      <c r="O413" s="744">
        <v>1</v>
      </c>
      <c r="P413" s="662"/>
      <c r="Q413" s="677"/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21</v>
      </c>
      <c r="B414" s="661" t="s">
        <v>578</v>
      </c>
      <c r="C414" s="661" t="s">
        <v>3536</v>
      </c>
      <c r="D414" s="742" t="s">
        <v>5396</v>
      </c>
      <c r="E414" s="743" t="s">
        <v>3570</v>
      </c>
      <c r="F414" s="661" t="s">
        <v>3533</v>
      </c>
      <c r="G414" s="661" t="s">
        <v>3969</v>
      </c>
      <c r="H414" s="661" t="s">
        <v>579</v>
      </c>
      <c r="I414" s="661" t="s">
        <v>3970</v>
      </c>
      <c r="J414" s="661" t="s">
        <v>3971</v>
      </c>
      <c r="K414" s="661" t="s">
        <v>3972</v>
      </c>
      <c r="L414" s="662">
        <v>0</v>
      </c>
      <c r="M414" s="662">
        <v>0</v>
      </c>
      <c r="N414" s="661">
        <v>1</v>
      </c>
      <c r="O414" s="744">
        <v>1</v>
      </c>
      <c r="P414" s="662"/>
      <c r="Q414" s="677"/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21</v>
      </c>
      <c r="B415" s="661" t="s">
        <v>578</v>
      </c>
      <c r="C415" s="661" t="s">
        <v>3536</v>
      </c>
      <c r="D415" s="742" t="s">
        <v>5396</v>
      </c>
      <c r="E415" s="743" t="s">
        <v>3570</v>
      </c>
      <c r="F415" s="661" t="s">
        <v>3535</v>
      </c>
      <c r="G415" s="661" t="s">
        <v>3704</v>
      </c>
      <c r="H415" s="661" t="s">
        <v>579</v>
      </c>
      <c r="I415" s="661" t="s">
        <v>1415</v>
      </c>
      <c r="J415" s="661" t="s">
        <v>3907</v>
      </c>
      <c r="K415" s="661" t="s">
        <v>1670</v>
      </c>
      <c r="L415" s="662">
        <v>1267.1199999999999</v>
      </c>
      <c r="M415" s="662">
        <v>2534.2399999999998</v>
      </c>
      <c r="N415" s="661">
        <v>2</v>
      </c>
      <c r="O415" s="744">
        <v>2</v>
      </c>
      <c r="P415" s="662">
        <v>2534.2399999999998</v>
      </c>
      <c r="Q415" s="677">
        <v>1</v>
      </c>
      <c r="R415" s="661">
        <v>2</v>
      </c>
      <c r="S415" s="677">
        <v>1</v>
      </c>
      <c r="T415" s="744">
        <v>2</v>
      </c>
      <c r="U415" s="700">
        <v>1</v>
      </c>
    </row>
    <row r="416" spans="1:21" ht="14.4" customHeight="1" x14ac:dyDescent="0.3">
      <c r="A416" s="660">
        <v>21</v>
      </c>
      <c r="B416" s="661" t="s">
        <v>578</v>
      </c>
      <c r="C416" s="661" t="s">
        <v>3536</v>
      </c>
      <c r="D416" s="742" t="s">
        <v>5396</v>
      </c>
      <c r="E416" s="743" t="s">
        <v>3570</v>
      </c>
      <c r="F416" s="661" t="s">
        <v>3535</v>
      </c>
      <c r="G416" s="661" t="s">
        <v>3704</v>
      </c>
      <c r="H416" s="661" t="s">
        <v>579</v>
      </c>
      <c r="I416" s="661" t="s">
        <v>3705</v>
      </c>
      <c r="J416" s="661" t="s">
        <v>3706</v>
      </c>
      <c r="K416" s="661" t="s">
        <v>3707</v>
      </c>
      <c r="L416" s="662">
        <v>1000</v>
      </c>
      <c r="M416" s="662">
        <v>2000</v>
      </c>
      <c r="N416" s="661">
        <v>2</v>
      </c>
      <c r="O416" s="744">
        <v>2</v>
      </c>
      <c r="P416" s="662"/>
      <c r="Q416" s="677">
        <v>0</v>
      </c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21</v>
      </c>
      <c r="B417" s="661" t="s">
        <v>578</v>
      </c>
      <c r="C417" s="661" t="s">
        <v>3536</v>
      </c>
      <c r="D417" s="742" t="s">
        <v>5396</v>
      </c>
      <c r="E417" s="743" t="s">
        <v>3571</v>
      </c>
      <c r="F417" s="661" t="s">
        <v>3533</v>
      </c>
      <c r="G417" s="661" t="s">
        <v>3626</v>
      </c>
      <c r="H417" s="661" t="s">
        <v>579</v>
      </c>
      <c r="I417" s="661" t="s">
        <v>3973</v>
      </c>
      <c r="J417" s="661" t="s">
        <v>3628</v>
      </c>
      <c r="K417" s="661" t="s">
        <v>3974</v>
      </c>
      <c r="L417" s="662">
        <v>0</v>
      </c>
      <c r="M417" s="662">
        <v>0</v>
      </c>
      <c r="N417" s="661">
        <v>1</v>
      </c>
      <c r="O417" s="744">
        <v>0.5</v>
      </c>
      <c r="P417" s="662">
        <v>0</v>
      </c>
      <c r="Q417" s="677"/>
      <c r="R417" s="661">
        <v>1</v>
      </c>
      <c r="S417" s="677">
        <v>1</v>
      </c>
      <c r="T417" s="744">
        <v>0.5</v>
      </c>
      <c r="U417" s="700">
        <v>1</v>
      </c>
    </row>
    <row r="418" spans="1:21" ht="14.4" customHeight="1" x14ac:dyDescent="0.3">
      <c r="A418" s="660">
        <v>21</v>
      </c>
      <c r="B418" s="661" t="s">
        <v>578</v>
      </c>
      <c r="C418" s="661" t="s">
        <v>3536</v>
      </c>
      <c r="D418" s="742" t="s">
        <v>5396</v>
      </c>
      <c r="E418" s="743" t="s">
        <v>3571</v>
      </c>
      <c r="F418" s="661" t="s">
        <v>3533</v>
      </c>
      <c r="G418" s="661" t="s">
        <v>3591</v>
      </c>
      <c r="H418" s="661" t="s">
        <v>579</v>
      </c>
      <c r="I418" s="661" t="s">
        <v>681</v>
      </c>
      <c r="J418" s="661" t="s">
        <v>682</v>
      </c>
      <c r="K418" s="661" t="s">
        <v>3592</v>
      </c>
      <c r="L418" s="662">
        <v>40.58</v>
      </c>
      <c r="M418" s="662">
        <v>40.58</v>
      </c>
      <c r="N418" s="661">
        <v>1</v>
      </c>
      <c r="O418" s="744">
        <v>0.5</v>
      </c>
      <c r="P418" s="662">
        <v>40.58</v>
      </c>
      <c r="Q418" s="677">
        <v>1</v>
      </c>
      <c r="R418" s="661">
        <v>1</v>
      </c>
      <c r="S418" s="677">
        <v>1</v>
      </c>
      <c r="T418" s="744">
        <v>0.5</v>
      </c>
      <c r="U418" s="700">
        <v>1</v>
      </c>
    </row>
    <row r="419" spans="1:21" ht="14.4" customHeight="1" x14ac:dyDescent="0.3">
      <c r="A419" s="660">
        <v>21</v>
      </c>
      <c r="B419" s="661" t="s">
        <v>578</v>
      </c>
      <c r="C419" s="661" t="s">
        <v>3536</v>
      </c>
      <c r="D419" s="742" t="s">
        <v>5396</v>
      </c>
      <c r="E419" s="743" t="s">
        <v>3571</v>
      </c>
      <c r="F419" s="661" t="s">
        <v>3533</v>
      </c>
      <c r="G419" s="661" t="s">
        <v>3591</v>
      </c>
      <c r="H419" s="661" t="s">
        <v>579</v>
      </c>
      <c r="I419" s="661" t="s">
        <v>3808</v>
      </c>
      <c r="J419" s="661" t="s">
        <v>682</v>
      </c>
      <c r="K419" s="661" t="s">
        <v>3809</v>
      </c>
      <c r="L419" s="662">
        <v>135.25</v>
      </c>
      <c r="M419" s="662">
        <v>135.25</v>
      </c>
      <c r="N419" s="661">
        <v>1</v>
      </c>
      <c r="O419" s="744">
        <v>0.5</v>
      </c>
      <c r="P419" s="662">
        <v>135.25</v>
      </c>
      <c r="Q419" s="677">
        <v>1</v>
      </c>
      <c r="R419" s="661">
        <v>1</v>
      </c>
      <c r="S419" s="677">
        <v>1</v>
      </c>
      <c r="T419" s="744">
        <v>0.5</v>
      </c>
      <c r="U419" s="700">
        <v>1</v>
      </c>
    </row>
    <row r="420" spans="1:21" ht="14.4" customHeight="1" x14ac:dyDescent="0.3">
      <c r="A420" s="660">
        <v>21</v>
      </c>
      <c r="B420" s="661" t="s">
        <v>578</v>
      </c>
      <c r="C420" s="661" t="s">
        <v>3536</v>
      </c>
      <c r="D420" s="742" t="s">
        <v>5396</v>
      </c>
      <c r="E420" s="743" t="s">
        <v>3571</v>
      </c>
      <c r="F420" s="661" t="s">
        <v>3533</v>
      </c>
      <c r="G420" s="661" t="s">
        <v>3767</v>
      </c>
      <c r="H420" s="661" t="s">
        <v>1684</v>
      </c>
      <c r="I420" s="661" t="s">
        <v>1778</v>
      </c>
      <c r="J420" s="661" t="s">
        <v>3434</v>
      </c>
      <c r="K420" s="661" t="s">
        <v>3435</v>
      </c>
      <c r="L420" s="662">
        <v>6.68</v>
      </c>
      <c r="M420" s="662">
        <v>6.68</v>
      </c>
      <c r="N420" s="661">
        <v>1</v>
      </c>
      <c r="O420" s="744">
        <v>1</v>
      </c>
      <c r="P420" s="662">
        <v>6.68</v>
      </c>
      <c r="Q420" s="677">
        <v>1</v>
      </c>
      <c r="R420" s="661">
        <v>1</v>
      </c>
      <c r="S420" s="677">
        <v>1</v>
      </c>
      <c r="T420" s="744">
        <v>1</v>
      </c>
      <c r="U420" s="700">
        <v>1</v>
      </c>
    </row>
    <row r="421" spans="1:21" ht="14.4" customHeight="1" x14ac:dyDescent="0.3">
      <c r="A421" s="660">
        <v>21</v>
      </c>
      <c r="B421" s="661" t="s">
        <v>578</v>
      </c>
      <c r="C421" s="661" t="s">
        <v>3536</v>
      </c>
      <c r="D421" s="742" t="s">
        <v>5396</v>
      </c>
      <c r="E421" s="743" t="s">
        <v>3571</v>
      </c>
      <c r="F421" s="661" t="s">
        <v>3533</v>
      </c>
      <c r="G421" s="661" t="s">
        <v>3816</v>
      </c>
      <c r="H421" s="661" t="s">
        <v>579</v>
      </c>
      <c r="I421" s="661" t="s">
        <v>3975</v>
      </c>
      <c r="J421" s="661" t="s">
        <v>1034</v>
      </c>
      <c r="K421" s="661" t="s">
        <v>1035</v>
      </c>
      <c r="L421" s="662">
        <v>0</v>
      </c>
      <c r="M421" s="662">
        <v>0</v>
      </c>
      <c r="N421" s="661">
        <v>1</v>
      </c>
      <c r="O421" s="744">
        <v>0.5</v>
      </c>
      <c r="P421" s="662">
        <v>0</v>
      </c>
      <c r="Q421" s="677"/>
      <c r="R421" s="661">
        <v>1</v>
      </c>
      <c r="S421" s="677">
        <v>1</v>
      </c>
      <c r="T421" s="744">
        <v>0.5</v>
      </c>
      <c r="U421" s="700">
        <v>1</v>
      </c>
    </row>
    <row r="422" spans="1:21" ht="14.4" customHeight="1" x14ac:dyDescent="0.3">
      <c r="A422" s="660">
        <v>21</v>
      </c>
      <c r="B422" s="661" t="s">
        <v>578</v>
      </c>
      <c r="C422" s="661" t="s">
        <v>3536</v>
      </c>
      <c r="D422" s="742" t="s">
        <v>5396</v>
      </c>
      <c r="E422" s="743" t="s">
        <v>3571</v>
      </c>
      <c r="F422" s="661" t="s">
        <v>3533</v>
      </c>
      <c r="G422" s="661" t="s">
        <v>3632</v>
      </c>
      <c r="H422" s="661" t="s">
        <v>579</v>
      </c>
      <c r="I422" s="661" t="s">
        <v>3976</v>
      </c>
      <c r="J422" s="661" t="s">
        <v>3977</v>
      </c>
      <c r="K422" s="661" t="s">
        <v>3978</v>
      </c>
      <c r="L422" s="662">
        <v>154.36000000000001</v>
      </c>
      <c r="M422" s="662">
        <v>154.36000000000001</v>
      </c>
      <c r="N422" s="661">
        <v>1</v>
      </c>
      <c r="O422" s="744">
        <v>0.5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21</v>
      </c>
      <c r="B423" s="661" t="s">
        <v>578</v>
      </c>
      <c r="C423" s="661" t="s">
        <v>3536</v>
      </c>
      <c r="D423" s="742" t="s">
        <v>5396</v>
      </c>
      <c r="E423" s="743" t="s">
        <v>3571</v>
      </c>
      <c r="F423" s="661" t="s">
        <v>3533</v>
      </c>
      <c r="G423" s="661" t="s">
        <v>3632</v>
      </c>
      <c r="H423" s="661" t="s">
        <v>1684</v>
      </c>
      <c r="I423" s="661" t="s">
        <v>2040</v>
      </c>
      <c r="J423" s="661" t="s">
        <v>2923</v>
      </c>
      <c r="K423" s="661" t="s">
        <v>3388</v>
      </c>
      <c r="L423" s="662">
        <v>154.36000000000001</v>
      </c>
      <c r="M423" s="662">
        <v>154.36000000000001</v>
      </c>
      <c r="N423" s="661">
        <v>1</v>
      </c>
      <c r="O423" s="744">
        <v>1</v>
      </c>
      <c r="P423" s="662"/>
      <c r="Q423" s="677">
        <v>0</v>
      </c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21</v>
      </c>
      <c r="B424" s="661" t="s">
        <v>578</v>
      </c>
      <c r="C424" s="661" t="s">
        <v>3536</v>
      </c>
      <c r="D424" s="742" t="s">
        <v>5396</v>
      </c>
      <c r="E424" s="743" t="s">
        <v>3571</v>
      </c>
      <c r="F424" s="661" t="s">
        <v>3533</v>
      </c>
      <c r="G424" s="661" t="s">
        <v>3578</v>
      </c>
      <c r="H424" s="661" t="s">
        <v>579</v>
      </c>
      <c r="I424" s="661" t="s">
        <v>3579</v>
      </c>
      <c r="J424" s="661" t="s">
        <v>3580</v>
      </c>
      <c r="K424" s="661" t="s">
        <v>3581</v>
      </c>
      <c r="L424" s="662">
        <v>1540.82</v>
      </c>
      <c r="M424" s="662">
        <v>6163.28</v>
      </c>
      <c r="N424" s="661">
        <v>4</v>
      </c>
      <c r="O424" s="744">
        <v>2</v>
      </c>
      <c r="P424" s="662">
        <v>4622.46</v>
      </c>
      <c r="Q424" s="677">
        <v>0.75</v>
      </c>
      <c r="R424" s="661">
        <v>3</v>
      </c>
      <c r="S424" s="677">
        <v>0.75</v>
      </c>
      <c r="T424" s="744">
        <v>1.5</v>
      </c>
      <c r="U424" s="700">
        <v>0.75</v>
      </c>
    </row>
    <row r="425" spans="1:21" ht="14.4" customHeight="1" x14ac:dyDescent="0.3">
      <c r="A425" s="660">
        <v>21</v>
      </c>
      <c r="B425" s="661" t="s">
        <v>578</v>
      </c>
      <c r="C425" s="661" t="s">
        <v>3536</v>
      </c>
      <c r="D425" s="742" t="s">
        <v>5396</v>
      </c>
      <c r="E425" s="743" t="s">
        <v>3571</v>
      </c>
      <c r="F425" s="661" t="s">
        <v>3533</v>
      </c>
      <c r="G425" s="661" t="s">
        <v>3711</v>
      </c>
      <c r="H425" s="661" t="s">
        <v>579</v>
      </c>
      <c r="I425" s="661" t="s">
        <v>3979</v>
      </c>
      <c r="J425" s="661" t="s">
        <v>2529</v>
      </c>
      <c r="K425" s="661" t="s">
        <v>3980</v>
      </c>
      <c r="L425" s="662">
        <v>47.41</v>
      </c>
      <c r="M425" s="662">
        <v>47.41</v>
      </c>
      <c r="N425" s="661">
        <v>1</v>
      </c>
      <c r="O425" s="744">
        <v>1</v>
      </c>
      <c r="P425" s="662">
        <v>47.41</v>
      </c>
      <c r="Q425" s="677">
        <v>1</v>
      </c>
      <c r="R425" s="661">
        <v>1</v>
      </c>
      <c r="S425" s="677">
        <v>1</v>
      </c>
      <c r="T425" s="744">
        <v>1</v>
      </c>
      <c r="U425" s="700">
        <v>1</v>
      </c>
    </row>
    <row r="426" spans="1:21" ht="14.4" customHeight="1" x14ac:dyDescent="0.3">
      <c r="A426" s="660">
        <v>21</v>
      </c>
      <c r="B426" s="661" t="s">
        <v>578</v>
      </c>
      <c r="C426" s="661" t="s">
        <v>3536</v>
      </c>
      <c r="D426" s="742" t="s">
        <v>5396</v>
      </c>
      <c r="E426" s="743" t="s">
        <v>3571</v>
      </c>
      <c r="F426" s="661" t="s">
        <v>3533</v>
      </c>
      <c r="G426" s="661" t="s">
        <v>3638</v>
      </c>
      <c r="H426" s="661" t="s">
        <v>1684</v>
      </c>
      <c r="I426" s="661" t="s">
        <v>1813</v>
      </c>
      <c r="J426" s="661" t="s">
        <v>1814</v>
      </c>
      <c r="K426" s="661" t="s">
        <v>3372</v>
      </c>
      <c r="L426" s="662">
        <v>65.989999999999995</v>
      </c>
      <c r="M426" s="662">
        <v>65.989999999999995</v>
      </c>
      <c r="N426" s="661">
        <v>1</v>
      </c>
      <c r="O426" s="744">
        <v>0.5</v>
      </c>
      <c r="P426" s="662"/>
      <c r="Q426" s="677">
        <v>0</v>
      </c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21</v>
      </c>
      <c r="B427" s="661" t="s">
        <v>578</v>
      </c>
      <c r="C427" s="661" t="s">
        <v>3536</v>
      </c>
      <c r="D427" s="742" t="s">
        <v>5396</v>
      </c>
      <c r="E427" s="743" t="s">
        <v>3571</v>
      </c>
      <c r="F427" s="661" t="s">
        <v>3533</v>
      </c>
      <c r="G427" s="661" t="s">
        <v>3638</v>
      </c>
      <c r="H427" s="661" t="s">
        <v>1684</v>
      </c>
      <c r="I427" s="661" t="s">
        <v>1855</v>
      </c>
      <c r="J427" s="661" t="s">
        <v>1856</v>
      </c>
      <c r="K427" s="661" t="s">
        <v>3440</v>
      </c>
      <c r="L427" s="662">
        <v>132</v>
      </c>
      <c r="M427" s="662">
        <v>132</v>
      </c>
      <c r="N427" s="661">
        <v>1</v>
      </c>
      <c r="O427" s="744">
        <v>0.5</v>
      </c>
      <c r="P427" s="662">
        <v>132</v>
      </c>
      <c r="Q427" s="677">
        <v>1</v>
      </c>
      <c r="R427" s="661">
        <v>1</v>
      </c>
      <c r="S427" s="677">
        <v>1</v>
      </c>
      <c r="T427" s="744">
        <v>0.5</v>
      </c>
      <c r="U427" s="700">
        <v>1</v>
      </c>
    </row>
    <row r="428" spans="1:21" ht="14.4" customHeight="1" x14ac:dyDescent="0.3">
      <c r="A428" s="660">
        <v>21</v>
      </c>
      <c r="B428" s="661" t="s">
        <v>578</v>
      </c>
      <c r="C428" s="661" t="s">
        <v>3536</v>
      </c>
      <c r="D428" s="742" t="s">
        <v>5396</v>
      </c>
      <c r="E428" s="743" t="s">
        <v>3571</v>
      </c>
      <c r="F428" s="661" t="s">
        <v>3533</v>
      </c>
      <c r="G428" s="661" t="s">
        <v>3598</v>
      </c>
      <c r="H428" s="661" t="s">
        <v>579</v>
      </c>
      <c r="I428" s="661" t="s">
        <v>3981</v>
      </c>
      <c r="J428" s="661" t="s">
        <v>1201</v>
      </c>
      <c r="K428" s="661" t="s">
        <v>3982</v>
      </c>
      <c r="L428" s="662">
        <v>0</v>
      </c>
      <c r="M428" s="662">
        <v>0</v>
      </c>
      <c r="N428" s="661">
        <v>2</v>
      </c>
      <c r="O428" s="744">
        <v>1</v>
      </c>
      <c r="P428" s="662">
        <v>0</v>
      </c>
      <c r="Q428" s="677"/>
      <c r="R428" s="661">
        <v>1</v>
      </c>
      <c r="S428" s="677">
        <v>0.5</v>
      </c>
      <c r="T428" s="744">
        <v>0.5</v>
      </c>
      <c r="U428" s="700">
        <v>0.5</v>
      </c>
    </row>
    <row r="429" spans="1:21" ht="14.4" customHeight="1" x14ac:dyDescent="0.3">
      <c r="A429" s="660">
        <v>21</v>
      </c>
      <c r="B429" s="661" t="s">
        <v>578</v>
      </c>
      <c r="C429" s="661" t="s">
        <v>3536</v>
      </c>
      <c r="D429" s="742" t="s">
        <v>5396</v>
      </c>
      <c r="E429" s="743" t="s">
        <v>3571</v>
      </c>
      <c r="F429" s="661" t="s">
        <v>3533</v>
      </c>
      <c r="G429" s="661" t="s">
        <v>3582</v>
      </c>
      <c r="H429" s="661" t="s">
        <v>579</v>
      </c>
      <c r="I429" s="661" t="s">
        <v>3644</v>
      </c>
      <c r="J429" s="661" t="s">
        <v>3645</v>
      </c>
      <c r="K429" s="661" t="s">
        <v>3646</v>
      </c>
      <c r="L429" s="662">
        <v>0</v>
      </c>
      <c r="M429" s="662">
        <v>0</v>
      </c>
      <c r="N429" s="661">
        <v>2</v>
      </c>
      <c r="O429" s="744">
        <v>1</v>
      </c>
      <c r="P429" s="662"/>
      <c r="Q429" s="677"/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21</v>
      </c>
      <c r="B430" s="661" t="s">
        <v>578</v>
      </c>
      <c r="C430" s="661" t="s">
        <v>3536</v>
      </c>
      <c r="D430" s="742" t="s">
        <v>5396</v>
      </c>
      <c r="E430" s="743" t="s">
        <v>3571</v>
      </c>
      <c r="F430" s="661" t="s">
        <v>3533</v>
      </c>
      <c r="G430" s="661" t="s">
        <v>3584</v>
      </c>
      <c r="H430" s="661" t="s">
        <v>1684</v>
      </c>
      <c r="I430" s="661" t="s">
        <v>1772</v>
      </c>
      <c r="J430" s="661" t="s">
        <v>3427</v>
      </c>
      <c r="K430" s="661" t="s">
        <v>3428</v>
      </c>
      <c r="L430" s="662">
        <v>424.24</v>
      </c>
      <c r="M430" s="662">
        <v>424.24</v>
      </c>
      <c r="N430" s="661">
        <v>1</v>
      </c>
      <c r="O430" s="744">
        <v>1</v>
      </c>
      <c r="P430" s="662"/>
      <c r="Q430" s="677">
        <v>0</v>
      </c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21</v>
      </c>
      <c r="B431" s="661" t="s">
        <v>578</v>
      </c>
      <c r="C431" s="661" t="s">
        <v>3536</v>
      </c>
      <c r="D431" s="742" t="s">
        <v>5396</v>
      </c>
      <c r="E431" s="743" t="s">
        <v>3571</v>
      </c>
      <c r="F431" s="661" t="s">
        <v>3533</v>
      </c>
      <c r="G431" s="661" t="s">
        <v>3852</v>
      </c>
      <c r="H431" s="661" t="s">
        <v>579</v>
      </c>
      <c r="I431" s="661" t="s">
        <v>703</v>
      </c>
      <c r="J431" s="661" t="s">
        <v>3853</v>
      </c>
      <c r="K431" s="661" t="s">
        <v>3854</v>
      </c>
      <c r="L431" s="662">
        <v>48.74</v>
      </c>
      <c r="M431" s="662">
        <v>48.74</v>
      </c>
      <c r="N431" s="661">
        <v>1</v>
      </c>
      <c r="O431" s="744">
        <v>0.5</v>
      </c>
      <c r="P431" s="662">
        <v>48.74</v>
      </c>
      <c r="Q431" s="677">
        <v>1</v>
      </c>
      <c r="R431" s="661">
        <v>1</v>
      </c>
      <c r="S431" s="677">
        <v>1</v>
      </c>
      <c r="T431" s="744">
        <v>0.5</v>
      </c>
      <c r="U431" s="700">
        <v>1</v>
      </c>
    </row>
    <row r="432" spans="1:21" ht="14.4" customHeight="1" x14ac:dyDescent="0.3">
      <c r="A432" s="660">
        <v>21</v>
      </c>
      <c r="B432" s="661" t="s">
        <v>578</v>
      </c>
      <c r="C432" s="661" t="s">
        <v>3536</v>
      </c>
      <c r="D432" s="742" t="s">
        <v>5396</v>
      </c>
      <c r="E432" s="743" t="s">
        <v>3571</v>
      </c>
      <c r="F432" s="661" t="s">
        <v>3533</v>
      </c>
      <c r="G432" s="661" t="s">
        <v>3587</v>
      </c>
      <c r="H432" s="661" t="s">
        <v>579</v>
      </c>
      <c r="I432" s="661" t="s">
        <v>2259</v>
      </c>
      <c r="J432" s="661" t="s">
        <v>2260</v>
      </c>
      <c r="K432" s="661" t="s">
        <v>2261</v>
      </c>
      <c r="L432" s="662">
        <v>33</v>
      </c>
      <c r="M432" s="662">
        <v>99</v>
      </c>
      <c r="N432" s="661">
        <v>3</v>
      </c>
      <c r="O432" s="744">
        <v>2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21</v>
      </c>
      <c r="B433" s="661" t="s">
        <v>578</v>
      </c>
      <c r="C433" s="661" t="s">
        <v>3536</v>
      </c>
      <c r="D433" s="742" t="s">
        <v>5396</v>
      </c>
      <c r="E433" s="743" t="s">
        <v>3571</v>
      </c>
      <c r="F433" s="661" t="s">
        <v>3533</v>
      </c>
      <c r="G433" s="661" t="s">
        <v>3949</v>
      </c>
      <c r="H433" s="661" t="s">
        <v>579</v>
      </c>
      <c r="I433" s="661" t="s">
        <v>1216</v>
      </c>
      <c r="J433" s="661" t="s">
        <v>1217</v>
      </c>
      <c r="K433" s="661" t="s">
        <v>3950</v>
      </c>
      <c r="L433" s="662">
        <v>30.46</v>
      </c>
      <c r="M433" s="662">
        <v>60.92</v>
      </c>
      <c r="N433" s="661">
        <v>2</v>
      </c>
      <c r="O433" s="744">
        <v>1</v>
      </c>
      <c r="P433" s="662">
        <v>60.92</v>
      </c>
      <c r="Q433" s="677">
        <v>1</v>
      </c>
      <c r="R433" s="661">
        <v>2</v>
      </c>
      <c r="S433" s="677">
        <v>1</v>
      </c>
      <c r="T433" s="744">
        <v>1</v>
      </c>
      <c r="U433" s="700">
        <v>1</v>
      </c>
    </row>
    <row r="434" spans="1:21" ht="14.4" customHeight="1" x14ac:dyDescent="0.3">
      <c r="A434" s="660">
        <v>21</v>
      </c>
      <c r="B434" s="661" t="s">
        <v>578</v>
      </c>
      <c r="C434" s="661" t="s">
        <v>3536</v>
      </c>
      <c r="D434" s="742" t="s">
        <v>5396</v>
      </c>
      <c r="E434" s="743" t="s">
        <v>3571</v>
      </c>
      <c r="F434" s="661" t="s">
        <v>3533</v>
      </c>
      <c r="G434" s="661" t="s">
        <v>3860</v>
      </c>
      <c r="H434" s="661" t="s">
        <v>579</v>
      </c>
      <c r="I434" s="661" t="s">
        <v>3862</v>
      </c>
      <c r="J434" s="661" t="s">
        <v>997</v>
      </c>
      <c r="K434" s="661" t="s">
        <v>3863</v>
      </c>
      <c r="L434" s="662">
        <v>0</v>
      </c>
      <c r="M434" s="662">
        <v>0</v>
      </c>
      <c r="N434" s="661">
        <v>1</v>
      </c>
      <c r="O434" s="744">
        <v>1</v>
      </c>
      <c r="P434" s="662">
        <v>0</v>
      </c>
      <c r="Q434" s="677"/>
      <c r="R434" s="661">
        <v>1</v>
      </c>
      <c r="S434" s="677">
        <v>1</v>
      </c>
      <c r="T434" s="744">
        <v>1</v>
      </c>
      <c r="U434" s="700">
        <v>1</v>
      </c>
    </row>
    <row r="435" spans="1:21" ht="14.4" customHeight="1" x14ac:dyDescent="0.3">
      <c r="A435" s="660">
        <v>21</v>
      </c>
      <c r="B435" s="661" t="s">
        <v>578</v>
      </c>
      <c r="C435" s="661" t="s">
        <v>3536</v>
      </c>
      <c r="D435" s="742" t="s">
        <v>5396</v>
      </c>
      <c r="E435" s="743" t="s">
        <v>3571</v>
      </c>
      <c r="F435" s="661" t="s">
        <v>3533</v>
      </c>
      <c r="G435" s="661" t="s">
        <v>3983</v>
      </c>
      <c r="H435" s="661" t="s">
        <v>579</v>
      </c>
      <c r="I435" s="661" t="s">
        <v>1991</v>
      </c>
      <c r="J435" s="661" t="s">
        <v>1992</v>
      </c>
      <c r="K435" s="661" t="s">
        <v>2978</v>
      </c>
      <c r="L435" s="662">
        <v>111.72</v>
      </c>
      <c r="M435" s="662">
        <v>111.72</v>
      </c>
      <c r="N435" s="661">
        <v>1</v>
      </c>
      <c r="O435" s="744">
        <v>0.5</v>
      </c>
      <c r="P435" s="662"/>
      <c r="Q435" s="677">
        <v>0</v>
      </c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21</v>
      </c>
      <c r="B436" s="661" t="s">
        <v>578</v>
      </c>
      <c r="C436" s="661" t="s">
        <v>3536</v>
      </c>
      <c r="D436" s="742" t="s">
        <v>5396</v>
      </c>
      <c r="E436" s="743" t="s">
        <v>3571</v>
      </c>
      <c r="F436" s="661" t="s">
        <v>3533</v>
      </c>
      <c r="G436" s="661" t="s">
        <v>3660</v>
      </c>
      <c r="H436" s="661" t="s">
        <v>579</v>
      </c>
      <c r="I436" s="661" t="s">
        <v>3735</v>
      </c>
      <c r="J436" s="661" t="s">
        <v>746</v>
      </c>
      <c r="K436" s="661" t="s">
        <v>3736</v>
      </c>
      <c r="L436" s="662">
        <v>0</v>
      </c>
      <c r="M436" s="662">
        <v>0</v>
      </c>
      <c r="N436" s="661">
        <v>1</v>
      </c>
      <c r="O436" s="744">
        <v>0.5</v>
      </c>
      <c r="P436" s="662">
        <v>0</v>
      </c>
      <c r="Q436" s="677"/>
      <c r="R436" s="661">
        <v>1</v>
      </c>
      <c r="S436" s="677">
        <v>1</v>
      </c>
      <c r="T436" s="744">
        <v>0.5</v>
      </c>
      <c r="U436" s="700">
        <v>1</v>
      </c>
    </row>
    <row r="437" spans="1:21" ht="14.4" customHeight="1" x14ac:dyDescent="0.3">
      <c r="A437" s="660">
        <v>21</v>
      </c>
      <c r="B437" s="661" t="s">
        <v>578</v>
      </c>
      <c r="C437" s="661" t="s">
        <v>3536</v>
      </c>
      <c r="D437" s="742" t="s">
        <v>5396</v>
      </c>
      <c r="E437" s="743" t="s">
        <v>3571</v>
      </c>
      <c r="F437" s="661" t="s">
        <v>3533</v>
      </c>
      <c r="G437" s="661" t="s">
        <v>3922</v>
      </c>
      <c r="H437" s="661" t="s">
        <v>1684</v>
      </c>
      <c r="I437" s="661" t="s">
        <v>3923</v>
      </c>
      <c r="J437" s="661" t="s">
        <v>2908</v>
      </c>
      <c r="K437" s="661" t="s">
        <v>3924</v>
      </c>
      <c r="L437" s="662">
        <v>0</v>
      </c>
      <c r="M437" s="662">
        <v>0</v>
      </c>
      <c r="N437" s="661">
        <v>1</v>
      </c>
      <c r="O437" s="744">
        <v>0.5</v>
      </c>
      <c r="P437" s="662">
        <v>0</v>
      </c>
      <c r="Q437" s="677"/>
      <c r="R437" s="661">
        <v>1</v>
      </c>
      <c r="S437" s="677">
        <v>1</v>
      </c>
      <c r="T437" s="744">
        <v>0.5</v>
      </c>
      <c r="U437" s="700">
        <v>1</v>
      </c>
    </row>
    <row r="438" spans="1:21" ht="14.4" customHeight="1" x14ac:dyDescent="0.3">
      <c r="A438" s="660">
        <v>21</v>
      </c>
      <c r="B438" s="661" t="s">
        <v>578</v>
      </c>
      <c r="C438" s="661" t="s">
        <v>3536</v>
      </c>
      <c r="D438" s="742" t="s">
        <v>5396</v>
      </c>
      <c r="E438" s="743" t="s">
        <v>3571</v>
      </c>
      <c r="F438" s="661" t="s">
        <v>3533</v>
      </c>
      <c r="G438" s="661" t="s">
        <v>3984</v>
      </c>
      <c r="H438" s="661" t="s">
        <v>579</v>
      </c>
      <c r="I438" s="661" t="s">
        <v>3985</v>
      </c>
      <c r="J438" s="661" t="s">
        <v>3986</v>
      </c>
      <c r="K438" s="661" t="s">
        <v>3987</v>
      </c>
      <c r="L438" s="662">
        <v>141.62</v>
      </c>
      <c r="M438" s="662">
        <v>141.62</v>
      </c>
      <c r="N438" s="661">
        <v>1</v>
      </c>
      <c r="O438" s="744">
        <v>1</v>
      </c>
      <c r="P438" s="662"/>
      <c r="Q438" s="677">
        <v>0</v>
      </c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21</v>
      </c>
      <c r="B439" s="661" t="s">
        <v>578</v>
      </c>
      <c r="C439" s="661" t="s">
        <v>3536</v>
      </c>
      <c r="D439" s="742" t="s">
        <v>5396</v>
      </c>
      <c r="E439" s="743" t="s">
        <v>3571</v>
      </c>
      <c r="F439" s="661" t="s">
        <v>3533</v>
      </c>
      <c r="G439" s="661" t="s">
        <v>3618</v>
      </c>
      <c r="H439" s="661" t="s">
        <v>579</v>
      </c>
      <c r="I439" s="661" t="s">
        <v>925</v>
      </c>
      <c r="J439" s="661" t="s">
        <v>3619</v>
      </c>
      <c r="K439" s="661" t="s">
        <v>3620</v>
      </c>
      <c r="L439" s="662">
        <v>53.57</v>
      </c>
      <c r="M439" s="662">
        <v>267.85000000000002</v>
      </c>
      <c r="N439" s="661">
        <v>5</v>
      </c>
      <c r="O439" s="744">
        <v>4</v>
      </c>
      <c r="P439" s="662">
        <v>214.28</v>
      </c>
      <c r="Q439" s="677">
        <v>0.79999999999999993</v>
      </c>
      <c r="R439" s="661">
        <v>4</v>
      </c>
      <c r="S439" s="677">
        <v>0.8</v>
      </c>
      <c r="T439" s="744">
        <v>3</v>
      </c>
      <c r="U439" s="700">
        <v>0.75</v>
      </c>
    </row>
    <row r="440" spans="1:21" ht="14.4" customHeight="1" x14ac:dyDescent="0.3">
      <c r="A440" s="660">
        <v>21</v>
      </c>
      <c r="B440" s="661" t="s">
        <v>578</v>
      </c>
      <c r="C440" s="661" t="s">
        <v>3536</v>
      </c>
      <c r="D440" s="742" t="s">
        <v>5396</v>
      </c>
      <c r="E440" s="743" t="s">
        <v>3571</v>
      </c>
      <c r="F440" s="661" t="s">
        <v>3533</v>
      </c>
      <c r="G440" s="661" t="s">
        <v>3988</v>
      </c>
      <c r="H440" s="661" t="s">
        <v>1684</v>
      </c>
      <c r="I440" s="661" t="s">
        <v>3989</v>
      </c>
      <c r="J440" s="661" t="s">
        <v>3990</v>
      </c>
      <c r="K440" s="661" t="s">
        <v>3991</v>
      </c>
      <c r="L440" s="662">
        <v>140.6</v>
      </c>
      <c r="M440" s="662">
        <v>140.6</v>
      </c>
      <c r="N440" s="661">
        <v>1</v>
      </c>
      <c r="O440" s="744">
        <v>0.5</v>
      </c>
      <c r="P440" s="662">
        <v>140.6</v>
      </c>
      <c r="Q440" s="677">
        <v>1</v>
      </c>
      <c r="R440" s="661">
        <v>1</v>
      </c>
      <c r="S440" s="677">
        <v>1</v>
      </c>
      <c r="T440" s="744">
        <v>0.5</v>
      </c>
      <c r="U440" s="700">
        <v>1</v>
      </c>
    </row>
    <row r="441" spans="1:21" ht="14.4" customHeight="1" x14ac:dyDescent="0.3">
      <c r="A441" s="660">
        <v>21</v>
      </c>
      <c r="B441" s="661" t="s">
        <v>578</v>
      </c>
      <c r="C441" s="661" t="s">
        <v>3536</v>
      </c>
      <c r="D441" s="742" t="s">
        <v>5396</v>
      </c>
      <c r="E441" s="743" t="s">
        <v>3571</v>
      </c>
      <c r="F441" s="661" t="s">
        <v>3533</v>
      </c>
      <c r="G441" s="661" t="s">
        <v>3675</v>
      </c>
      <c r="H441" s="661" t="s">
        <v>1684</v>
      </c>
      <c r="I441" s="661" t="s">
        <v>3740</v>
      </c>
      <c r="J441" s="661" t="s">
        <v>1714</v>
      </c>
      <c r="K441" s="661" t="s">
        <v>3741</v>
      </c>
      <c r="L441" s="662">
        <v>543.39</v>
      </c>
      <c r="M441" s="662">
        <v>1086.78</v>
      </c>
      <c r="N441" s="661">
        <v>2</v>
      </c>
      <c r="O441" s="744">
        <v>1</v>
      </c>
      <c r="P441" s="662">
        <v>1086.78</v>
      </c>
      <c r="Q441" s="677">
        <v>1</v>
      </c>
      <c r="R441" s="661">
        <v>2</v>
      </c>
      <c r="S441" s="677">
        <v>1</v>
      </c>
      <c r="T441" s="744">
        <v>1</v>
      </c>
      <c r="U441" s="700">
        <v>1</v>
      </c>
    </row>
    <row r="442" spans="1:21" ht="14.4" customHeight="1" x14ac:dyDescent="0.3">
      <c r="A442" s="660">
        <v>21</v>
      </c>
      <c r="B442" s="661" t="s">
        <v>578</v>
      </c>
      <c r="C442" s="661" t="s">
        <v>3536</v>
      </c>
      <c r="D442" s="742" t="s">
        <v>5396</v>
      </c>
      <c r="E442" s="743" t="s">
        <v>3571</v>
      </c>
      <c r="F442" s="661" t="s">
        <v>3533</v>
      </c>
      <c r="G442" s="661" t="s">
        <v>3675</v>
      </c>
      <c r="H442" s="661" t="s">
        <v>1684</v>
      </c>
      <c r="I442" s="661" t="s">
        <v>3793</v>
      </c>
      <c r="J442" s="661" t="s">
        <v>1714</v>
      </c>
      <c r="K442" s="661" t="s">
        <v>3363</v>
      </c>
      <c r="L442" s="662">
        <v>1154.68</v>
      </c>
      <c r="M442" s="662">
        <v>3464.04</v>
      </c>
      <c r="N442" s="661">
        <v>3</v>
      </c>
      <c r="O442" s="744">
        <v>1</v>
      </c>
      <c r="P442" s="662">
        <v>3464.04</v>
      </c>
      <c r="Q442" s="677">
        <v>1</v>
      </c>
      <c r="R442" s="661">
        <v>3</v>
      </c>
      <c r="S442" s="677">
        <v>1</v>
      </c>
      <c r="T442" s="744">
        <v>1</v>
      </c>
      <c r="U442" s="700">
        <v>1</v>
      </c>
    </row>
    <row r="443" spans="1:21" ht="14.4" customHeight="1" x14ac:dyDescent="0.3">
      <c r="A443" s="660">
        <v>21</v>
      </c>
      <c r="B443" s="661" t="s">
        <v>578</v>
      </c>
      <c r="C443" s="661" t="s">
        <v>3536</v>
      </c>
      <c r="D443" s="742" t="s">
        <v>5396</v>
      </c>
      <c r="E443" s="743" t="s">
        <v>3571</v>
      </c>
      <c r="F443" s="661" t="s">
        <v>3533</v>
      </c>
      <c r="G443" s="661" t="s">
        <v>3680</v>
      </c>
      <c r="H443" s="661" t="s">
        <v>579</v>
      </c>
      <c r="I443" s="661" t="s">
        <v>1999</v>
      </c>
      <c r="J443" s="661" t="s">
        <v>2000</v>
      </c>
      <c r="K443" s="661" t="s">
        <v>2001</v>
      </c>
      <c r="L443" s="662">
        <v>146.84</v>
      </c>
      <c r="M443" s="662">
        <v>146.84</v>
      </c>
      <c r="N443" s="661">
        <v>1</v>
      </c>
      <c r="O443" s="744">
        <v>0.5</v>
      </c>
      <c r="P443" s="662"/>
      <c r="Q443" s="677">
        <v>0</v>
      </c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21</v>
      </c>
      <c r="B444" s="661" t="s">
        <v>578</v>
      </c>
      <c r="C444" s="661" t="s">
        <v>3536</v>
      </c>
      <c r="D444" s="742" t="s">
        <v>5396</v>
      </c>
      <c r="E444" s="743" t="s">
        <v>3571</v>
      </c>
      <c r="F444" s="661" t="s">
        <v>3533</v>
      </c>
      <c r="G444" s="661" t="s">
        <v>3605</v>
      </c>
      <c r="H444" s="661" t="s">
        <v>579</v>
      </c>
      <c r="I444" s="661" t="s">
        <v>3682</v>
      </c>
      <c r="J444" s="661" t="s">
        <v>3607</v>
      </c>
      <c r="K444" s="661" t="s">
        <v>782</v>
      </c>
      <c r="L444" s="662">
        <v>185.26</v>
      </c>
      <c r="M444" s="662">
        <v>370.52</v>
      </c>
      <c r="N444" s="661">
        <v>2</v>
      </c>
      <c r="O444" s="744">
        <v>1</v>
      </c>
      <c r="P444" s="662">
        <v>370.52</v>
      </c>
      <c r="Q444" s="677">
        <v>1</v>
      </c>
      <c r="R444" s="661">
        <v>2</v>
      </c>
      <c r="S444" s="677">
        <v>1</v>
      </c>
      <c r="T444" s="744">
        <v>1</v>
      </c>
      <c r="U444" s="700">
        <v>1</v>
      </c>
    </row>
    <row r="445" spans="1:21" ht="14.4" customHeight="1" x14ac:dyDescent="0.3">
      <c r="A445" s="660">
        <v>21</v>
      </c>
      <c r="B445" s="661" t="s">
        <v>578</v>
      </c>
      <c r="C445" s="661" t="s">
        <v>3536</v>
      </c>
      <c r="D445" s="742" t="s">
        <v>5396</v>
      </c>
      <c r="E445" s="743" t="s">
        <v>3571</v>
      </c>
      <c r="F445" s="661" t="s">
        <v>3533</v>
      </c>
      <c r="G445" s="661" t="s">
        <v>3605</v>
      </c>
      <c r="H445" s="661" t="s">
        <v>579</v>
      </c>
      <c r="I445" s="661" t="s">
        <v>2163</v>
      </c>
      <c r="J445" s="661" t="s">
        <v>781</v>
      </c>
      <c r="K445" s="661" t="s">
        <v>2164</v>
      </c>
      <c r="L445" s="662">
        <v>57.64</v>
      </c>
      <c r="M445" s="662">
        <v>57.64</v>
      </c>
      <c r="N445" s="661">
        <v>1</v>
      </c>
      <c r="O445" s="744">
        <v>0.5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21</v>
      </c>
      <c r="B446" s="661" t="s">
        <v>578</v>
      </c>
      <c r="C446" s="661" t="s">
        <v>3536</v>
      </c>
      <c r="D446" s="742" t="s">
        <v>5396</v>
      </c>
      <c r="E446" s="743" t="s">
        <v>3571</v>
      </c>
      <c r="F446" s="661" t="s">
        <v>3533</v>
      </c>
      <c r="G446" s="661" t="s">
        <v>3589</v>
      </c>
      <c r="H446" s="661" t="s">
        <v>1684</v>
      </c>
      <c r="I446" s="661" t="s">
        <v>1867</v>
      </c>
      <c r="J446" s="661" t="s">
        <v>1868</v>
      </c>
      <c r="K446" s="661" t="s">
        <v>3353</v>
      </c>
      <c r="L446" s="662">
        <v>1300.49</v>
      </c>
      <c r="M446" s="662">
        <v>3901.4700000000003</v>
      </c>
      <c r="N446" s="661">
        <v>3</v>
      </c>
      <c r="O446" s="744">
        <v>1.5</v>
      </c>
      <c r="P446" s="662">
        <v>1300.49</v>
      </c>
      <c r="Q446" s="677">
        <v>0.33333333333333331</v>
      </c>
      <c r="R446" s="661">
        <v>1</v>
      </c>
      <c r="S446" s="677">
        <v>0.33333333333333331</v>
      </c>
      <c r="T446" s="744">
        <v>0.5</v>
      </c>
      <c r="U446" s="700">
        <v>0.33333333333333331</v>
      </c>
    </row>
    <row r="447" spans="1:21" ht="14.4" customHeight="1" x14ac:dyDescent="0.3">
      <c r="A447" s="660">
        <v>21</v>
      </c>
      <c r="B447" s="661" t="s">
        <v>578</v>
      </c>
      <c r="C447" s="661" t="s">
        <v>3536</v>
      </c>
      <c r="D447" s="742" t="s">
        <v>5396</v>
      </c>
      <c r="E447" s="743" t="s">
        <v>3571</v>
      </c>
      <c r="F447" s="661" t="s">
        <v>3533</v>
      </c>
      <c r="G447" s="661" t="s">
        <v>3589</v>
      </c>
      <c r="H447" s="661" t="s">
        <v>1684</v>
      </c>
      <c r="I447" s="661" t="s">
        <v>1867</v>
      </c>
      <c r="J447" s="661" t="s">
        <v>1868</v>
      </c>
      <c r="K447" s="661" t="s">
        <v>3353</v>
      </c>
      <c r="L447" s="662">
        <v>668.54</v>
      </c>
      <c r="M447" s="662">
        <v>1337.08</v>
      </c>
      <c r="N447" s="661">
        <v>2</v>
      </c>
      <c r="O447" s="744">
        <v>1</v>
      </c>
      <c r="P447" s="662">
        <v>1337.08</v>
      </c>
      <c r="Q447" s="677">
        <v>1</v>
      </c>
      <c r="R447" s="661">
        <v>2</v>
      </c>
      <c r="S447" s="677">
        <v>1</v>
      </c>
      <c r="T447" s="744">
        <v>1</v>
      </c>
      <c r="U447" s="700">
        <v>1</v>
      </c>
    </row>
    <row r="448" spans="1:21" ht="14.4" customHeight="1" x14ac:dyDescent="0.3">
      <c r="A448" s="660">
        <v>21</v>
      </c>
      <c r="B448" s="661" t="s">
        <v>578</v>
      </c>
      <c r="C448" s="661" t="s">
        <v>3536</v>
      </c>
      <c r="D448" s="742" t="s">
        <v>5396</v>
      </c>
      <c r="E448" s="743" t="s">
        <v>3571</v>
      </c>
      <c r="F448" s="661" t="s">
        <v>3533</v>
      </c>
      <c r="G448" s="661" t="s">
        <v>3683</v>
      </c>
      <c r="H448" s="661" t="s">
        <v>1684</v>
      </c>
      <c r="I448" s="661" t="s">
        <v>1832</v>
      </c>
      <c r="J448" s="661" t="s">
        <v>1833</v>
      </c>
      <c r="K448" s="661" t="s">
        <v>942</v>
      </c>
      <c r="L448" s="662">
        <v>153.62</v>
      </c>
      <c r="M448" s="662">
        <v>153.62</v>
      </c>
      <c r="N448" s="661">
        <v>1</v>
      </c>
      <c r="O448" s="744">
        <v>0.5</v>
      </c>
      <c r="P448" s="662">
        <v>153.62</v>
      </c>
      <c r="Q448" s="677">
        <v>1</v>
      </c>
      <c r="R448" s="661">
        <v>1</v>
      </c>
      <c r="S448" s="677">
        <v>1</v>
      </c>
      <c r="T448" s="744">
        <v>0.5</v>
      </c>
      <c r="U448" s="700">
        <v>1</v>
      </c>
    </row>
    <row r="449" spans="1:21" ht="14.4" customHeight="1" x14ac:dyDescent="0.3">
      <c r="A449" s="660">
        <v>21</v>
      </c>
      <c r="B449" s="661" t="s">
        <v>578</v>
      </c>
      <c r="C449" s="661" t="s">
        <v>3536</v>
      </c>
      <c r="D449" s="742" t="s">
        <v>5396</v>
      </c>
      <c r="E449" s="743" t="s">
        <v>3571</v>
      </c>
      <c r="F449" s="661" t="s">
        <v>3533</v>
      </c>
      <c r="G449" s="661" t="s">
        <v>3590</v>
      </c>
      <c r="H449" s="661" t="s">
        <v>1684</v>
      </c>
      <c r="I449" s="661" t="s">
        <v>2966</v>
      </c>
      <c r="J449" s="661" t="s">
        <v>2967</v>
      </c>
      <c r="K449" s="661" t="s">
        <v>2936</v>
      </c>
      <c r="L449" s="662">
        <v>194.26</v>
      </c>
      <c r="M449" s="662">
        <v>971.3</v>
      </c>
      <c r="N449" s="661">
        <v>5</v>
      </c>
      <c r="O449" s="744">
        <v>1</v>
      </c>
      <c r="P449" s="662"/>
      <c r="Q449" s="677">
        <v>0</v>
      </c>
      <c r="R449" s="661"/>
      <c r="S449" s="677">
        <v>0</v>
      </c>
      <c r="T449" s="744"/>
      <c r="U449" s="700">
        <v>0</v>
      </c>
    </row>
    <row r="450" spans="1:21" ht="14.4" customHeight="1" x14ac:dyDescent="0.3">
      <c r="A450" s="660">
        <v>21</v>
      </c>
      <c r="B450" s="661" t="s">
        <v>578</v>
      </c>
      <c r="C450" s="661" t="s">
        <v>3536</v>
      </c>
      <c r="D450" s="742" t="s">
        <v>5396</v>
      </c>
      <c r="E450" s="743" t="s">
        <v>3571</v>
      </c>
      <c r="F450" s="661" t="s">
        <v>3533</v>
      </c>
      <c r="G450" s="661" t="s">
        <v>3590</v>
      </c>
      <c r="H450" s="661" t="s">
        <v>1684</v>
      </c>
      <c r="I450" s="661" t="s">
        <v>3992</v>
      </c>
      <c r="J450" s="661" t="s">
        <v>3993</v>
      </c>
      <c r="K450" s="661" t="s">
        <v>1969</v>
      </c>
      <c r="L450" s="662">
        <v>126.35</v>
      </c>
      <c r="M450" s="662">
        <v>631.75</v>
      </c>
      <c r="N450" s="661">
        <v>5</v>
      </c>
      <c r="O450" s="744">
        <v>1</v>
      </c>
      <c r="P450" s="662"/>
      <c r="Q450" s="677">
        <v>0</v>
      </c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21</v>
      </c>
      <c r="B451" s="661" t="s">
        <v>578</v>
      </c>
      <c r="C451" s="661" t="s">
        <v>3536</v>
      </c>
      <c r="D451" s="742" t="s">
        <v>5396</v>
      </c>
      <c r="E451" s="743" t="s">
        <v>3571</v>
      </c>
      <c r="F451" s="661" t="s">
        <v>3533</v>
      </c>
      <c r="G451" s="661" t="s">
        <v>3708</v>
      </c>
      <c r="H451" s="661" t="s">
        <v>579</v>
      </c>
      <c r="I451" s="661" t="s">
        <v>646</v>
      </c>
      <c r="J451" s="661" t="s">
        <v>3994</v>
      </c>
      <c r="K451" s="661" t="s">
        <v>3995</v>
      </c>
      <c r="L451" s="662">
        <v>24.78</v>
      </c>
      <c r="M451" s="662">
        <v>24.78</v>
      </c>
      <c r="N451" s="661">
        <v>1</v>
      </c>
      <c r="O451" s="744">
        <v>0.5</v>
      </c>
      <c r="P451" s="662">
        <v>24.78</v>
      </c>
      <c r="Q451" s="677">
        <v>1</v>
      </c>
      <c r="R451" s="661">
        <v>1</v>
      </c>
      <c r="S451" s="677">
        <v>1</v>
      </c>
      <c r="T451" s="744">
        <v>0.5</v>
      </c>
      <c r="U451" s="700">
        <v>1</v>
      </c>
    </row>
    <row r="452" spans="1:21" ht="14.4" customHeight="1" x14ac:dyDescent="0.3">
      <c r="A452" s="660">
        <v>21</v>
      </c>
      <c r="B452" s="661" t="s">
        <v>578</v>
      </c>
      <c r="C452" s="661" t="s">
        <v>3536</v>
      </c>
      <c r="D452" s="742" t="s">
        <v>5396</v>
      </c>
      <c r="E452" s="743" t="s">
        <v>3571</v>
      </c>
      <c r="F452" s="661" t="s">
        <v>3533</v>
      </c>
      <c r="G452" s="661" t="s">
        <v>3610</v>
      </c>
      <c r="H452" s="661" t="s">
        <v>579</v>
      </c>
      <c r="I452" s="661" t="s">
        <v>729</v>
      </c>
      <c r="J452" s="661" t="s">
        <v>730</v>
      </c>
      <c r="K452" s="661" t="s">
        <v>3762</v>
      </c>
      <c r="L452" s="662">
        <v>55.16</v>
      </c>
      <c r="M452" s="662">
        <v>55.16</v>
      </c>
      <c r="N452" s="661">
        <v>1</v>
      </c>
      <c r="O452" s="744">
        <v>0.5</v>
      </c>
      <c r="P452" s="662"/>
      <c r="Q452" s="677">
        <v>0</v>
      </c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21</v>
      </c>
      <c r="B453" s="661" t="s">
        <v>578</v>
      </c>
      <c r="C453" s="661" t="s">
        <v>3536</v>
      </c>
      <c r="D453" s="742" t="s">
        <v>5396</v>
      </c>
      <c r="E453" s="743" t="s">
        <v>3571</v>
      </c>
      <c r="F453" s="661" t="s">
        <v>3533</v>
      </c>
      <c r="G453" s="661" t="s">
        <v>3693</v>
      </c>
      <c r="H453" s="661" t="s">
        <v>1684</v>
      </c>
      <c r="I453" s="661" t="s">
        <v>1756</v>
      </c>
      <c r="J453" s="661" t="s">
        <v>1757</v>
      </c>
      <c r="K453" s="661" t="s">
        <v>1589</v>
      </c>
      <c r="L453" s="662">
        <v>93.96</v>
      </c>
      <c r="M453" s="662">
        <v>93.96</v>
      </c>
      <c r="N453" s="661">
        <v>1</v>
      </c>
      <c r="O453" s="744">
        <v>1</v>
      </c>
      <c r="P453" s="662">
        <v>93.96</v>
      </c>
      <c r="Q453" s="677">
        <v>1</v>
      </c>
      <c r="R453" s="661">
        <v>1</v>
      </c>
      <c r="S453" s="677">
        <v>1</v>
      </c>
      <c r="T453" s="744">
        <v>1</v>
      </c>
      <c r="U453" s="700">
        <v>1</v>
      </c>
    </row>
    <row r="454" spans="1:21" ht="14.4" customHeight="1" x14ac:dyDescent="0.3">
      <c r="A454" s="660">
        <v>21</v>
      </c>
      <c r="B454" s="661" t="s">
        <v>578</v>
      </c>
      <c r="C454" s="661" t="s">
        <v>3536</v>
      </c>
      <c r="D454" s="742" t="s">
        <v>5396</v>
      </c>
      <c r="E454" s="743" t="s">
        <v>3571</v>
      </c>
      <c r="F454" s="661" t="s">
        <v>3533</v>
      </c>
      <c r="G454" s="661" t="s">
        <v>3693</v>
      </c>
      <c r="H454" s="661" t="s">
        <v>1684</v>
      </c>
      <c r="I454" s="661" t="s">
        <v>1760</v>
      </c>
      <c r="J454" s="661" t="s">
        <v>1757</v>
      </c>
      <c r="K454" s="661" t="s">
        <v>3420</v>
      </c>
      <c r="L454" s="662">
        <v>156.61000000000001</v>
      </c>
      <c r="M454" s="662">
        <v>156.61000000000001</v>
      </c>
      <c r="N454" s="661">
        <v>1</v>
      </c>
      <c r="O454" s="744">
        <v>1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21</v>
      </c>
      <c r="B455" s="661" t="s">
        <v>578</v>
      </c>
      <c r="C455" s="661" t="s">
        <v>3536</v>
      </c>
      <c r="D455" s="742" t="s">
        <v>5396</v>
      </c>
      <c r="E455" s="743" t="s">
        <v>3571</v>
      </c>
      <c r="F455" s="661" t="s">
        <v>3535</v>
      </c>
      <c r="G455" s="661" t="s">
        <v>3704</v>
      </c>
      <c r="H455" s="661" t="s">
        <v>579</v>
      </c>
      <c r="I455" s="661" t="s">
        <v>1415</v>
      </c>
      <c r="J455" s="661" t="s">
        <v>3907</v>
      </c>
      <c r="K455" s="661" t="s">
        <v>1670</v>
      </c>
      <c r="L455" s="662">
        <v>1267.1199999999999</v>
      </c>
      <c r="M455" s="662">
        <v>1267.1199999999999</v>
      </c>
      <c r="N455" s="661">
        <v>1</v>
      </c>
      <c r="O455" s="744">
        <v>1</v>
      </c>
      <c r="P455" s="662">
        <v>1267.1199999999999</v>
      </c>
      <c r="Q455" s="677">
        <v>1</v>
      </c>
      <c r="R455" s="661">
        <v>1</v>
      </c>
      <c r="S455" s="677">
        <v>1</v>
      </c>
      <c r="T455" s="744">
        <v>1</v>
      </c>
      <c r="U455" s="700">
        <v>1</v>
      </c>
    </row>
    <row r="456" spans="1:21" ht="14.4" customHeight="1" x14ac:dyDescent="0.3">
      <c r="A456" s="660">
        <v>21</v>
      </c>
      <c r="B456" s="661" t="s">
        <v>578</v>
      </c>
      <c r="C456" s="661" t="s">
        <v>3536</v>
      </c>
      <c r="D456" s="742" t="s">
        <v>5396</v>
      </c>
      <c r="E456" s="743" t="s">
        <v>3572</v>
      </c>
      <c r="F456" s="661" t="s">
        <v>3533</v>
      </c>
      <c r="G456" s="661" t="s">
        <v>3591</v>
      </c>
      <c r="H456" s="661" t="s">
        <v>579</v>
      </c>
      <c r="I456" s="661" t="s">
        <v>3996</v>
      </c>
      <c r="J456" s="661" t="s">
        <v>3630</v>
      </c>
      <c r="K456" s="661" t="s">
        <v>1014</v>
      </c>
      <c r="L456" s="662">
        <v>0</v>
      </c>
      <c r="M456" s="662">
        <v>0</v>
      </c>
      <c r="N456" s="661">
        <v>2</v>
      </c>
      <c r="O456" s="744">
        <v>2</v>
      </c>
      <c r="P456" s="662">
        <v>0</v>
      </c>
      <c r="Q456" s="677"/>
      <c r="R456" s="661">
        <v>1</v>
      </c>
      <c r="S456" s="677">
        <v>0.5</v>
      </c>
      <c r="T456" s="744">
        <v>1</v>
      </c>
      <c r="U456" s="700">
        <v>0.5</v>
      </c>
    </row>
    <row r="457" spans="1:21" ht="14.4" customHeight="1" x14ac:dyDescent="0.3">
      <c r="A457" s="660">
        <v>21</v>
      </c>
      <c r="B457" s="661" t="s">
        <v>578</v>
      </c>
      <c r="C457" s="661" t="s">
        <v>3536</v>
      </c>
      <c r="D457" s="742" t="s">
        <v>5396</v>
      </c>
      <c r="E457" s="743" t="s">
        <v>3572</v>
      </c>
      <c r="F457" s="661" t="s">
        <v>3533</v>
      </c>
      <c r="G457" s="661" t="s">
        <v>3997</v>
      </c>
      <c r="H457" s="661" t="s">
        <v>579</v>
      </c>
      <c r="I457" s="661" t="s">
        <v>3998</v>
      </c>
      <c r="J457" s="661" t="s">
        <v>988</v>
      </c>
      <c r="K457" s="661" t="s">
        <v>3999</v>
      </c>
      <c r="L457" s="662">
        <v>0</v>
      </c>
      <c r="M457" s="662">
        <v>0</v>
      </c>
      <c r="N457" s="661">
        <v>1</v>
      </c>
      <c r="O457" s="744">
        <v>0.5</v>
      </c>
      <c r="P457" s="662"/>
      <c r="Q457" s="677"/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21</v>
      </c>
      <c r="B458" s="661" t="s">
        <v>578</v>
      </c>
      <c r="C458" s="661" t="s">
        <v>3536</v>
      </c>
      <c r="D458" s="742" t="s">
        <v>5396</v>
      </c>
      <c r="E458" s="743" t="s">
        <v>3572</v>
      </c>
      <c r="F458" s="661" t="s">
        <v>3533</v>
      </c>
      <c r="G458" s="661" t="s">
        <v>3632</v>
      </c>
      <c r="H458" s="661" t="s">
        <v>1684</v>
      </c>
      <c r="I458" s="661" t="s">
        <v>2040</v>
      </c>
      <c r="J458" s="661" t="s">
        <v>2923</v>
      </c>
      <c r="K458" s="661" t="s">
        <v>3388</v>
      </c>
      <c r="L458" s="662">
        <v>154.36000000000001</v>
      </c>
      <c r="M458" s="662">
        <v>154.36000000000001</v>
      </c>
      <c r="N458" s="661">
        <v>1</v>
      </c>
      <c r="O458" s="744">
        <v>0.5</v>
      </c>
      <c r="P458" s="662"/>
      <c r="Q458" s="677">
        <v>0</v>
      </c>
      <c r="R458" s="661"/>
      <c r="S458" s="677">
        <v>0</v>
      </c>
      <c r="T458" s="744"/>
      <c r="U458" s="700">
        <v>0</v>
      </c>
    </row>
    <row r="459" spans="1:21" ht="14.4" customHeight="1" x14ac:dyDescent="0.3">
      <c r="A459" s="660">
        <v>21</v>
      </c>
      <c r="B459" s="661" t="s">
        <v>578</v>
      </c>
      <c r="C459" s="661" t="s">
        <v>3536</v>
      </c>
      <c r="D459" s="742" t="s">
        <v>5396</v>
      </c>
      <c r="E459" s="743" t="s">
        <v>3572</v>
      </c>
      <c r="F459" s="661" t="s">
        <v>3533</v>
      </c>
      <c r="G459" s="661" t="s">
        <v>3578</v>
      </c>
      <c r="H459" s="661" t="s">
        <v>579</v>
      </c>
      <c r="I459" s="661" t="s">
        <v>3579</v>
      </c>
      <c r="J459" s="661" t="s">
        <v>3580</v>
      </c>
      <c r="K459" s="661" t="s">
        <v>3581</v>
      </c>
      <c r="L459" s="662">
        <v>1540.82</v>
      </c>
      <c r="M459" s="662">
        <v>3081.64</v>
      </c>
      <c r="N459" s="661">
        <v>2</v>
      </c>
      <c r="O459" s="744">
        <v>1</v>
      </c>
      <c r="P459" s="662">
        <v>1540.82</v>
      </c>
      <c r="Q459" s="677">
        <v>0.5</v>
      </c>
      <c r="R459" s="661">
        <v>1</v>
      </c>
      <c r="S459" s="677">
        <v>0.5</v>
      </c>
      <c r="T459" s="744">
        <v>0.5</v>
      </c>
      <c r="U459" s="700">
        <v>0.5</v>
      </c>
    </row>
    <row r="460" spans="1:21" ht="14.4" customHeight="1" x14ac:dyDescent="0.3">
      <c r="A460" s="660">
        <v>21</v>
      </c>
      <c r="B460" s="661" t="s">
        <v>578</v>
      </c>
      <c r="C460" s="661" t="s">
        <v>3536</v>
      </c>
      <c r="D460" s="742" t="s">
        <v>5396</v>
      </c>
      <c r="E460" s="743" t="s">
        <v>3572</v>
      </c>
      <c r="F460" s="661" t="s">
        <v>3533</v>
      </c>
      <c r="G460" s="661" t="s">
        <v>4000</v>
      </c>
      <c r="H460" s="661" t="s">
        <v>579</v>
      </c>
      <c r="I460" s="661" t="s">
        <v>904</v>
      </c>
      <c r="J460" s="661" t="s">
        <v>4001</v>
      </c>
      <c r="K460" s="661" t="s">
        <v>4002</v>
      </c>
      <c r="L460" s="662">
        <v>0</v>
      </c>
      <c r="M460" s="662">
        <v>0</v>
      </c>
      <c r="N460" s="661">
        <v>5</v>
      </c>
      <c r="O460" s="744">
        <v>3</v>
      </c>
      <c r="P460" s="662">
        <v>0</v>
      </c>
      <c r="Q460" s="677"/>
      <c r="R460" s="661">
        <v>2</v>
      </c>
      <c r="S460" s="677">
        <v>0.4</v>
      </c>
      <c r="T460" s="744">
        <v>1</v>
      </c>
      <c r="U460" s="700">
        <v>0.33333333333333331</v>
      </c>
    </row>
    <row r="461" spans="1:21" ht="14.4" customHeight="1" x14ac:dyDescent="0.3">
      <c r="A461" s="660">
        <v>21</v>
      </c>
      <c r="B461" s="661" t="s">
        <v>578</v>
      </c>
      <c r="C461" s="661" t="s">
        <v>3536</v>
      </c>
      <c r="D461" s="742" t="s">
        <v>5396</v>
      </c>
      <c r="E461" s="743" t="s">
        <v>3572</v>
      </c>
      <c r="F461" s="661" t="s">
        <v>3533</v>
      </c>
      <c r="G461" s="661" t="s">
        <v>3821</v>
      </c>
      <c r="H461" s="661" t="s">
        <v>579</v>
      </c>
      <c r="I461" s="661" t="s">
        <v>1987</v>
      </c>
      <c r="J461" s="661" t="s">
        <v>1988</v>
      </c>
      <c r="K461" s="661" t="s">
        <v>3597</v>
      </c>
      <c r="L461" s="662">
        <v>170.52</v>
      </c>
      <c r="M461" s="662">
        <v>341.04</v>
      </c>
      <c r="N461" s="661">
        <v>2</v>
      </c>
      <c r="O461" s="744">
        <v>0.5</v>
      </c>
      <c r="P461" s="662"/>
      <c r="Q461" s="677">
        <v>0</v>
      </c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21</v>
      </c>
      <c r="B462" s="661" t="s">
        <v>578</v>
      </c>
      <c r="C462" s="661" t="s">
        <v>3536</v>
      </c>
      <c r="D462" s="742" t="s">
        <v>5396</v>
      </c>
      <c r="E462" s="743" t="s">
        <v>3572</v>
      </c>
      <c r="F462" s="661" t="s">
        <v>3533</v>
      </c>
      <c r="G462" s="661" t="s">
        <v>4003</v>
      </c>
      <c r="H462" s="661" t="s">
        <v>579</v>
      </c>
      <c r="I462" s="661" t="s">
        <v>4004</v>
      </c>
      <c r="J462" s="661" t="s">
        <v>4005</v>
      </c>
      <c r="K462" s="661" t="s">
        <v>4006</v>
      </c>
      <c r="L462" s="662">
        <v>0</v>
      </c>
      <c r="M462" s="662">
        <v>0</v>
      </c>
      <c r="N462" s="661">
        <v>1</v>
      </c>
      <c r="O462" s="744">
        <v>0.5</v>
      </c>
      <c r="P462" s="662"/>
      <c r="Q462" s="677"/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21</v>
      </c>
      <c r="B463" s="661" t="s">
        <v>578</v>
      </c>
      <c r="C463" s="661" t="s">
        <v>3536</v>
      </c>
      <c r="D463" s="742" t="s">
        <v>5396</v>
      </c>
      <c r="E463" s="743" t="s">
        <v>3572</v>
      </c>
      <c r="F463" s="661" t="s">
        <v>3533</v>
      </c>
      <c r="G463" s="661" t="s">
        <v>3908</v>
      </c>
      <c r="H463" s="661" t="s">
        <v>579</v>
      </c>
      <c r="I463" s="661" t="s">
        <v>4007</v>
      </c>
      <c r="J463" s="661" t="s">
        <v>3910</v>
      </c>
      <c r="K463" s="661" t="s">
        <v>4008</v>
      </c>
      <c r="L463" s="662">
        <v>170.49</v>
      </c>
      <c r="M463" s="662">
        <v>170.49</v>
      </c>
      <c r="N463" s="661">
        <v>1</v>
      </c>
      <c r="O463" s="744">
        <v>1</v>
      </c>
      <c r="P463" s="662"/>
      <c r="Q463" s="677">
        <v>0</v>
      </c>
      <c r="R463" s="661"/>
      <c r="S463" s="677">
        <v>0</v>
      </c>
      <c r="T463" s="744"/>
      <c r="U463" s="700">
        <v>0</v>
      </c>
    </row>
    <row r="464" spans="1:21" ht="14.4" customHeight="1" x14ac:dyDescent="0.3">
      <c r="A464" s="660">
        <v>21</v>
      </c>
      <c r="B464" s="661" t="s">
        <v>578</v>
      </c>
      <c r="C464" s="661" t="s">
        <v>3536</v>
      </c>
      <c r="D464" s="742" t="s">
        <v>5396</v>
      </c>
      <c r="E464" s="743" t="s">
        <v>3572</v>
      </c>
      <c r="F464" s="661" t="s">
        <v>3533</v>
      </c>
      <c r="G464" s="661" t="s">
        <v>3598</v>
      </c>
      <c r="H464" s="661" t="s">
        <v>579</v>
      </c>
      <c r="I464" s="661" t="s">
        <v>3981</v>
      </c>
      <c r="J464" s="661" t="s">
        <v>1201</v>
      </c>
      <c r="K464" s="661" t="s">
        <v>3982</v>
      </c>
      <c r="L464" s="662">
        <v>0</v>
      </c>
      <c r="M464" s="662">
        <v>0</v>
      </c>
      <c r="N464" s="661">
        <v>1</v>
      </c>
      <c r="O464" s="744">
        <v>0.5</v>
      </c>
      <c r="P464" s="662"/>
      <c r="Q464" s="677"/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21</v>
      </c>
      <c r="B465" s="661" t="s">
        <v>578</v>
      </c>
      <c r="C465" s="661" t="s">
        <v>3536</v>
      </c>
      <c r="D465" s="742" t="s">
        <v>5396</v>
      </c>
      <c r="E465" s="743" t="s">
        <v>3572</v>
      </c>
      <c r="F465" s="661" t="s">
        <v>3533</v>
      </c>
      <c r="G465" s="661" t="s">
        <v>4009</v>
      </c>
      <c r="H465" s="661" t="s">
        <v>579</v>
      </c>
      <c r="I465" s="661" t="s">
        <v>4010</v>
      </c>
      <c r="J465" s="661" t="s">
        <v>1583</v>
      </c>
      <c r="K465" s="661" t="s">
        <v>4011</v>
      </c>
      <c r="L465" s="662">
        <v>0</v>
      </c>
      <c r="M465" s="662">
        <v>0</v>
      </c>
      <c r="N465" s="661">
        <v>1</v>
      </c>
      <c r="O465" s="744">
        <v>0.5</v>
      </c>
      <c r="P465" s="662"/>
      <c r="Q465" s="677"/>
      <c r="R465" s="661"/>
      <c r="S465" s="677">
        <v>0</v>
      </c>
      <c r="T465" s="744"/>
      <c r="U465" s="700">
        <v>0</v>
      </c>
    </row>
    <row r="466" spans="1:21" ht="14.4" customHeight="1" x14ac:dyDescent="0.3">
      <c r="A466" s="660">
        <v>21</v>
      </c>
      <c r="B466" s="661" t="s">
        <v>578</v>
      </c>
      <c r="C466" s="661" t="s">
        <v>3536</v>
      </c>
      <c r="D466" s="742" t="s">
        <v>5396</v>
      </c>
      <c r="E466" s="743" t="s">
        <v>3572</v>
      </c>
      <c r="F466" s="661" t="s">
        <v>3533</v>
      </c>
      <c r="G466" s="661" t="s">
        <v>4009</v>
      </c>
      <c r="H466" s="661" t="s">
        <v>579</v>
      </c>
      <c r="I466" s="661" t="s">
        <v>4012</v>
      </c>
      <c r="J466" s="661" t="s">
        <v>1583</v>
      </c>
      <c r="K466" s="661" t="s">
        <v>4013</v>
      </c>
      <c r="L466" s="662">
        <v>0</v>
      </c>
      <c r="M466" s="662">
        <v>0</v>
      </c>
      <c r="N466" s="661">
        <v>2</v>
      </c>
      <c r="O466" s="744">
        <v>1</v>
      </c>
      <c r="P466" s="662"/>
      <c r="Q466" s="677"/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21</v>
      </c>
      <c r="B467" s="661" t="s">
        <v>578</v>
      </c>
      <c r="C467" s="661" t="s">
        <v>3536</v>
      </c>
      <c r="D467" s="742" t="s">
        <v>5396</v>
      </c>
      <c r="E467" s="743" t="s">
        <v>3572</v>
      </c>
      <c r="F467" s="661" t="s">
        <v>3533</v>
      </c>
      <c r="G467" s="661" t="s">
        <v>4014</v>
      </c>
      <c r="H467" s="661" t="s">
        <v>579</v>
      </c>
      <c r="I467" s="661" t="s">
        <v>4015</v>
      </c>
      <c r="J467" s="661" t="s">
        <v>4016</v>
      </c>
      <c r="K467" s="661" t="s">
        <v>4017</v>
      </c>
      <c r="L467" s="662">
        <v>815.1</v>
      </c>
      <c r="M467" s="662">
        <v>815.1</v>
      </c>
      <c r="N467" s="661">
        <v>1</v>
      </c>
      <c r="O467" s="744">
        <v>1</v>
      </c>
      <c r="P467" s="662"/>
      <c r="Q467" s="677">
        <v>0</v>
      </c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21</v>
      </c>
      <c r="B468" s="661" t="s">
        <v>578</v>
      </c>
      <c r="C468" s="661" t="s">
        <v>3536</v>
      </c>
      <c r="D468" s="742" t="s">
        <v>5396</v>
      </c>
      <c r="E468" s="743" t="s">
        <v>3572</v>
      </c>
      <c r="F468" s="661" t="s">
        <v>3533</v>
      </c>
      <c r="G468" s="661" t="s">
        <v>3718</v>
      </c>
      <c r="H468" s="661" t="s">
        <v>579</v>
      </c>
      <c r="I468" s="661" t="s">
        <v>3917</v>
      </c>
      <c r="J468" s="661" t="s">
        <v>3778</v>
      </c>
      <c r="K468" s="661" t="s">
        <v>3918</v>
      </c>
      <c r="L468" s="662">
        <v>5322.08</v>
      </c>
      <c r="M468" s="662">
        <v>5322.08</v>
      </c>
      <c r="N468" s="661">
        <v>1</v>
      </c>
      <c r="O468" s="744">
        <v>1</v>
      </c>
      <c r="P468" s="662"/>
      <c r="Q468" s="677">
        <v>0</v>
      </c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21</v>
      </c>
      <c r="B469" s="661" t="s">
        <v>578</v>
      </c>
      <c r="C469" s="661" t="s">
        <v>3536</v>
      </c>
      <c r="D469" s="742" t="s">
        <v>5396</v>
      </c>
      <c r="E469" s="743" t="s">
        <v>3572</v>
      </c>
      <c r="F469" s="661" t="s">
        <v>3533</v>
      </c>
      <c r="G469" s="661" t="s">
        <v>3718</v>
      </c>
      <c r="H469" s="661" t="s">
        <v>579</v>
      </c>
      <c r="I469" s="661" t="s">
        <v>1449</v>
      </c>
      <c r="J469" s="661" t="s">
        <v>3719</v>
      </c>
      <c r="K469" s="661" t="s">
        <v>3720</v>
      </c>
      <c r="L469" s="662">
        <v>1938.97</v>
      </c>
      <c r="M469" s="662">
        <v>1938.97</v>
      </c>
      <c r="N469" s="661">
        <v>1</v>
      </c>
      <c r="O469" s="744">
        <v>0.5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21</v>
      </c>
      <c r="B470" s="661" t="s">
        <v>578</v>
      </c>
      <c r="C470" s="661" t="s">
        <v>3536</v>
      </c>
      <c r="D470" s="742" t="s">
        <v>5396</v>
      </c>
      <c r="E470" s="743" t="s">
        <v>3572</v>
      </c>
      <c r="F470" s="661" t="s">
        <v>3533</v>
      </c>
      <c r="G470" s="661" t="s">
        <v>3718</v>
      </c>
      <c r="H470" s="661" t="s">
        <v>579</v>
      </c>
      <c r="I470" s="661" t="s">
        <v>2514</v>
      </c>
      <c r="J470" s="661" t="s">
        <v>3721</v>
      </c>
      <c r="K470" s="661" t="s">
        <v>3722</v>
      </c>
      <c r="L470" s="662">
        <v>1454.23</v>
      </c>
      <c r="M470" s="662">
        <v>4362.6900000000005</v>
      </c>
      <c r="N470" s="661">
        <v>3</v>
      </c>
      <c r="O470" s="744">
        <v>1.5</v>
      </c>
      <c r="P470" s="662">
        <v>2908.46</v>
      </c>
      <c r="Q470" s="677">
        <v>0.66666666666666663</v>
      </c>
      <c r="R470" s="661">
        <v>2</v>
      </c>
      <c r="S470" s="677">
        <v>0.66666666666666663</v>
      </c>
      <c r="T470" s="744">
        <v>1</v>
      </c>
      <c r="U470" s="700">
        <v>0.66666666666666663</v>
      </c>
    </row>
    <row r="471" spans="1:21" ht="14.4" customHeight="1" x14ac:dyDescent="0.3">
      <c r="A471" s="660">
        <v>21</v>
      </c>
      <c r="B471" s="661" t="s">
        <v>578</v>
      </c>
      <c r="C471" s="661" t="s">
        <v>3536</v>
      </c>
      <c r="D471" s="742" t="s">
        <v>5396</v>
      </c>
      <c r="E471" s="743" t="s">
        <v>3572</v>
      </c>
      <c r="F471" s="661" t="s">
        <v>3533</v>
      </c>
      <c r="G471" s="661" t="s">
        <v>3718</v>
      </c>
      <c r="H471" s="661" t="s">
        <v>579</v>
      </c>
      <c r="I471" s="661" t="s">
        <v>1095</v>
      </c>
      <c r="J471" s="661" t="s">
        <v>3775</v>
      </c>
      <c r="K471" s="661" t="s">
        <v>3776</v>
      </c>
      <c r="L471" s="662">
        <v>484.75</v>
      </c>
      <c r="M471" s="662">
        <v>484.75</v>
      </c>
      <c r="N471" s="661">
        <v>1</v>
      </c>
      <c r="O471" s="744">
        <v>1</v>
      </c>
      <c r="P471" s="662">
        <v>484.75</v>
      </c>
      <c r="Q471" s="677">
        <v>1</v>
      </c>
      <c r="R471" s="661">
        <v>1</v>
      </c>
      <c r="S471" s="677">
        <v>1</v>
      </c>
      <c r="T471" s="744">
        <v>1</v>
      </c>
      <c r="U471" s="700">
        <v>1</v>
      </c>
    </row>
    <row r="472" spans="1:21" ht="14.4" customHeight="1" x14ac:dyDescent="0.3">
      <c r="A472" s="660">
        <v>21</v>
      </c>
      <c r="B472" s="661" t="s">
        <v>578</v>
      </c>
      <c r="C472" s="661" t="s">
        <v>3536</v>
      </c>
      <c r="D472" s="742" t="s">
        <v>5396</v>
      </c>
      <c r="E472" s="743" t="s">
        <v>3572</v>
      </c>
      <c r="F472" s="661" t="s">
        <v>3533</v>
      </c>
      <c r="G472" s="661" t="s">
        <v>3718</v>
      </c>
      <c r="H472" s="661" t="s">
        <v>579</v>
      </c>
      <c r="I472" s="661" t="s">
        <v>1204</v>
      </c>
      <c r="J472" s="661" t="s">
        <v>3723</v>
      </c>
      <c r="K472" s="661" t="s">
        <v>3724</v>
      </c>
      <c r="L472" s="662">
        <v>969.48</v>
      </c>
      <c r="M472" s="662">
        <v>5816.8799999999992</v>
      </c>
      <c r="N472" s="661">
        <v>6</v>
      </c>
      <c r="O472" s="744">
        <v>4</v>
      </c>
      <c r="P472" s="662">
        <v>969.48</v>
      </c>
      <c r="Q472" s="677">
        <v>0.16666666666666669</v>
      </c>
      <c r="R472" s="661">
        <v>1</v>
      </c>
      <c r="S472" s="677">
        <v>0.16666666666666666</v>
      </c>
      <c r="T472" s="744">
        <v>1</v>
      </c>
      <c r="U472" s="700">
        <v>0.25</v>
      </c>
    </row>
    <row r="473" spans="1:21" ht="14.4" customHeight="1" x14ac:dyDescent="0.3">
      <c r="A473" s="660">
        <v>21</v>
      </c>
      <c r="B473" s="661" t="s">
        <v>578</v>
      </c>
      <c r="C473" s="661" t="s">
        <v>3536</v>
      </c>
      <c r="D473" s="742" t="s">
        <v>5396</v>
      </c>
      <c r="E473" s="743" t="s">
        <v>3572</v>
      </c>
      <c r="F473" s="661" t="s">
        <v>3533</v>
      </c>
      <c r="G473" s="661" t="s">
        <v>3582</v>
      </c>
      <c r="H473" s="661" t="s">
        <v>579</v>
      </c>
      <c r="I473" s="661" t="s">
        <v>3644</v>
      </c>
      <c r="J473" s="661" t="s">
        <v>3645</v>
      </c>
      <c r="K473" s="661" t="s">
        <v>3646</v>
      </c>
      <c r="L473" s="662">
        <v>0</v>
      </c>
      <c r="M473" s="662">
        <v>0</v>
      </c>
      <c r="N473" s="661">
        <v>1</v>
      </c>
      <c r="O473" s="744">
        <v>0.5</v>
      </c>
      <c r="P473" s="662"/>
      <c r="Q473" s="677"/>
      <c r="R473" s="661"/>
      <c r="S473" s="677">
        <v>0</v>
      </c>
      <c r="T473" s="744"/>
      <c r="U473" s="700">
        <v>0</v>
      </c>
    </row>
    <row r="474" spans="1:21" ht="14.4" customHeight="1" x14ac:dyDescent="0.3">
      <c r="A474" s="660">
        <v>21</v>
      </c>
      <c r="B474" s="661" t="s">
        <v>578</v>
      </c>
      <c r="C474" s="661" t="s">
        <v>3536</v>
      </c>
      <c r="D474" s="742" t="s">
        <v>5396</v>
      </c>
      <c r="E474" s="743" t="s">
        <v>3572</v>
      </c>
      <c r="F474" s="661" t="s">
        <v>3533</v>
      </c>
      <c r="G474" s="661" t="s">
        <v>4018</v>
      </c>
      <c r="H474" s="661" t="s">
        <v>579</v>
      </c>
      <c r="I474" s="661" t="s">
        <v>2123</v>
      </c>
      <c r="J474" s="661" t="s">
        <v>2124</v>
      </c>
      <c r="K474" s="661" t="s">
        <v>4019</v>
      </c>
      <c r="L474" s="662">
        <v>98.63</v>
      </c>
      <c r="M474" s="662">
        <v>98.63</v>
      </c>
      <c r="N474" s="661">
        <v>1</v>
      </c>
      <c r="O474" s="744">
        <v>0.5</v>
      </c>
      <c r="P474" s="662"/>
      <c r="Q474" s="677">
        <v>0</v>
      </c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21</v>
      </c>
      <c r="B475" s="661" t="s">
        <v>578</v>
      </c>
      <c r="C475" s="661" t="s">
        <v>3536</v>
      </c>
      <c r="D475" s="742" t="s">
        <v>5396</v>
      </c>
      <c r="E475" s="743" t="s">
        <v>3572</v>
      </c>
      <c r="F475" s="661" t="s">
        <v>3533</v>
      </c>
      <c r="G475" s="661" t="s">
        <v>3603</v>
      </c>
      <c r="H475" s="661" t="s">
        <v>579</v>
      </c>
      <c r="I475" s="661" t="s">
        <v>869</v>
      </c>
      <c r="J475" s="661" t="s">
        <v>870</v>
      </c>
      <c r="K475" s="661" t="s">
        <v>3604</v>
      </c>
      <c r="L475" s="662">
        <v>156.77000000000001</v>
      </c>
      <c r="M475" s="662">
        <v>156.77000000000001</v>
      </c>
      <c r="N475" s="661">
        <v>1</v>
      </c>
      <c r="O475" s="744">
        <v>0.5</v>
      </c>
      <c r="P475" s="662"/>
      <c r="Q475" s="677">
        <v>0</v>
      </c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21</v>
      </c>
      <c r="B476" s="661" t="s">
        <v>578</v>
      </c>
      <c r="C476" s="661" t="s">
        <v>3536</v>
      </c>
      <c r="D476" s="742" t="s">
        <v>5396</v>
      </c>
      <c r="E476" s="743" t="s">
        <v>3572</v>
      </c>
      <c r="F476" s="661" t="s">
        <v>3533</v>
      </c>
      <c r="G476" s="661" t="s">
        <v>3587</v>
      </c>
      <c r="H476" s="661" t="s">
        <v>579</v>
      </c>
      <c r="I476" s="661" t="s">
        <v>3855</v>
      </c>
      <c r="J476" s="661" t="s">
        <v>3124</v>
      </c>
      <c r="K476" s="661" t="s">
        <v>3856</v>
      </c>
      <c r="L476" s="662">
        <v>0</v>
      </c>
      <c r="M476" s="662">
        <v>0</v>
      </c>
      <c r="N476" s="661">
        <v>1</v>
      </c>
      <c r="O476" s="744">
        <v>0.5</v>
      </c>
      <c r="P476" s="662">
        <v>0</v>
      </c>
      <c r="Q476" s="677"/>
      <c r="R476" s="661">
        <v>1</v>
      </c>
      <c r="S476" s="677">
        <v>1</v>
      </c>
      <c r="T476" s="744">
        <v>0.5</v>
      </c>
      <c r="U476" s="700">
        <v>1</v>
      </c>
    </row>
    <row r="477" spans="1:21" ht="14.4" customHeight="1" x14ac:dyDescent="0.3">
      <c r="A477" s="660">
        <v>21</v>
      </c>
      <c r="B477" s="661" t="s">
        <v>578</v>
      </c>
      <c r="C477" s="661" t="s">
        <v>3536</v>
      </c>
      <c r="D477" s="742" t="s">
        <v>5396</v>
      </c>
      <c r="E477" s="743" t="s">
        <v>3572</v>
      </c>
      <c r="F477" s="661" t="s">
        <v>3533</v>
      </c>
      <c r="G477" s="661" t="s">
        <v>3949</v>
      </c>
      <c r="H477" s="661" t="s">
        <v>579</v>
      </c>
      <c r="I477" s="661" t="s">
        <v>1106</v>
      </c>
      <c r="J477" s="661" t="s">
        <v>1107</v>
      </c>
      <c r="K477" s="661" t="s">
        <v>3966</v>
      </c>
      <c r="L477" s="662">
        <v>60.9</v>
      </c>
      <c r="M477" s="662">
        <v>60.9</v>
      </c>
      <c r="N477" s="661">
        <v>1</v>
      </c>
      <c r="O477" s="744">
        <v>0.5</v>
      </c>
      <c r="P477" s="662">
        <v>60.9</v>
      </c>
      <c r="Q477" s="677">
        <v>1</v>
      </c>
      <c r="R477" s="661">
        <v>1</v>
      </c>
      <c r="S477" s="677">
        <v>1</v>
      </c>
      <c r="T477" s="744">
        <v>0.5</v>
      </c>
      <c r="U477" s="700">
        <v>1</v>
      </c>
    </row>
    <row r="478" spans="1:21" ht="14.4" customHeight="1" x14ac:dyDescent="0.3">
      <c r="A478" s="660">
        <v>21</v>
      </c>
      <c r="B478" s="661" t="s">
        <v>578</v>
      </c>
      <c r="C478" s="661" t="s">
        <v>3536</v>
      </c>
      <c r="D478" s="742" t="s">
        <v>5396</v>
      </c>
      <c r="E478" s="743" t="s">
        <v>3572</v>
      </c>
      <c r="F478" s="661" t="s">
        <v>3533</v>
      </c>
      <c r="G478" s="661" t="s">
        <v>4020</v>
      </c>
      <c r="H478" s="661" t="s">
        <v>1684</v>
      </c>
      <c r="I478" s="661" t="s">
        <v>4021</v>
      </c>
      <c r="J478" s="661" t="s">
        <v>4022</v>
      </c>
      <c r="K478" s="661" t="s">
        <v>4023</v>
      </c>
      <c r="L478" s="662">
        <v>29.27</v>
      </c>
      <c r="M478" s="662">
        <v>29.27</v>
      </c>
      <c r="N478" s="661">
        <v>1</v>
      </c>
      <c r="O478" s="744">
        <v>0.5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21</v>
      </c>
      <c r="B479" s="661" t="s">
        <v>578</v>
      </c>
      <c r="C479" s="661" t="s">
        <v>3536</v>
      </c>
      <c r="D479" s="742" t="s">
        <v>5396</v>
      </c>
      <c r="E479" s="743" t="s">
        <v>3572</v>
      </c>
      <c r="F479" s="661" t="s">
        <v>3533</v>
      </c>
      <c r="G479" s="661" t="s">
        <v>3983</v>
      </c>
      <c r="H479" s="661" t="s">
        <v>579</v>
      </c>
      <c r="I479" s="661" t="s">
        <v>1991</v>
      </c>
      <c r="J479" s="661" t="s">
        <v>1992</v>
      </c>
      <c r="K479" s="661" t="s">
        <v>2978</v>
      </c>
      <c r="L479" s="662">
        <v>111.72</v>
      </c>
      <c r="M479" s="662">
        <v>111.72</v>
      </c>
      <c r="N479" s="661">
        <v>1</v>
      </c>
      <c r="O479" s="744">
        <v>0.5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21</v>
      </c>
      <c r="B480" s="661" t="s">
        <v>578</v>
      </c>
      <c r="C480" s="661" t="s">
        <v>3536</v>
      </c>
      <c r="D480" s="742" t="s">
        <v>5396</v>
      </c>
      <c r="E480" s="743" t="s">
        <v>3572</v>
      </c>
      <c r="F480" s="661" t="s">
        <v>3533</v>
      </c>
      <c r="G480" s="661" t="s">
        <v>3660</v>
      </c>
      <c r="H480" s="661" t="s">
        <v>579</v>
      </c>
      <c r="I480" s="661" t="s">
        <v>745</v>
      </c>
      <c r="J480" s="661" t="s">
        <v>746</v>
      </c>
      <c r="K480" s="661" t="s">
        <v>3661</v>
      </c>
      <c r="L480" s="662">
        <v>733.55</v>
      </c>
      <c r="M480" s="662">
        <v>733.55</v>
      </c>
      <c r="N480" s="661">
        <v>1</v>
      </c>
      <c r="O480" s="744">
        <v>0.5</v>
      </c>
      <c r="P480" s="662"/>
      <c r="Q480" s="677">
        <v>0</v>
      </c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21</v>
      </c>
      <c r="B481" s="661" t="s">
        <v>578</v>
      </c>
      <c r="C481" s="661" t="s">
        <v>3536</v>
      </c>
      <c r="D481" s="742" t="s">
        <v>5396</v>
      </c>
      <c r="E481" s="743" t="s">
        <v>3572</v>
      </c>
      <c r="F481" s="661" t="s">
        <v>3533</v>
      </c>
      <c r="G481" s="661" t="s">
        <v>3662</v>
      </c>
      <c r="H481" s="661" t="s">
        <v>579</v>
      </c>
      <c r="I481" s="661" t="s">
        <v>3737</v>
      </c>
      <c r="J481" s="661" t="s">
        <v>3738</v>
      </c>
      <c r="K481" s="661" t="s">
        <v>3739</v>
      </c>
      <c r="L481" s="662">
        <v>0</v>
      </c>
      <c r="M481" s="662">
        <v>0</v>
      </c>
      <c r="N481" s="661">
        <v>1</v>
      </c>
      <c r="O481" s="744">
        <v>0.5</v>
      </c>
      <c r="P481" s="662"/>
      <c r="Q481" s="677"/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21</v>
      </c>
      <c r="B482" s="661" t="s">
        <v>578</v>
      </c>
      <c r="C482" s="661" t="s">
        <v>3536</v>
      </c>
      <c r="D482" s="742" t="s">
        <v>5396</v>
      </c>
      <c r="E482" s="743" t="s">
        <v>3572</v>
      </c>
      <c r="F482" s="661" t="s">
        <v>3533</v>
      </c>
      <c r="G482" s="661" t="s">
        <v>4024</v>
      </c>
      <c r="H482" s="661" t="s">
        <v>1684</v>
      </c>
      <c r="I482" s="661" t="s">
        <v>4025</v>
      </c>
      <c r="J482" s="661" t="s">
        <v>4026</v>
      </c>
      <c r="K482" s="661" t="s">
        <v>1086</v>
      </c>
      <c r="L482" s="662">
        <v>113.66</v>
      </c>
      <c r="M482" s="662">
        <v>113.66</v>
      </c>
      <c r="N482" s="661">
        <v>1</v>
      </c>
      <c r="O482" s="744">
        <v>0.5</v>
      </c>
      <c r="P482" s="662">
        <v>113.66</v>
      </c>
      <c r="Q482" s="677">
        <v>1</v>
      </c>
      <c r="R482" s="661">
        <v>1</v>
      </c>
      <c r="S482" s="677">
        <v>1</v>
      </c>
      <c r="T482" s="744">
        <v>0.5</v>
      </c>
      <c r="U482" s="700">
        <v>1</v>
      </c>
    </row>
    <row r="483" spans="1:21" ht="14.4" customHeight="1" x14ac:dyDescent="0.3">
      <c r="A483" s="660">
        <v>21</v>
      </c>
      <c r="B483" s="661" t="s">
        <v>578</v>
      </c>
      <c r="C483" s="661" t="s">
        <v>3536</v>
      </c>
      <c r="D483" s="742" t="s">
        <v>5396</v>
      </c>
      <c r="E483" s="743" t="s">
        <v>3572</v>
      </c>
      <c r="F483" s="661" t="s">
        <v>3533</v>
      </c>
      <c r="G483" s="661" t="s">
        <v>3922</v>
      </c>
      <c r="H483" s="661" t="s">
        <v>1684</v>
      </c>
      <c r="I483" s="661" t="s">
        <v>4027</v>
      </c>
      <c r="J483" s="661" t="s">
        <v>1930</v>
      </c>
      <c r="K483" s="661" t="s">
        <v>4028</v>
      </c>
      <c r="L483" s="662">
        <v>48.37</v>
      </c>
      <c r="M483" s="662">
        <v>48.37</v>
      </c>
      <c r="N483" s="661">
        <v>1</v>
      </c>
      <c r="O483" s="744">
        <v>1</v>
      </c>
      <c r="P483" s="662">
        <v>48.37</v>
      </c>
      <c r="Q483" s="677">
        <v>1</v>
      </c>
      <c r="R483" s="661">
        <v>1</v>
      </c>
      <c r="S483" s="677">
        <v>1</v>
      </c>
      <c r="T483" s="744">
        <v>1</v>
      </c>
      <c r="U483" s="700">
        <v>1</v>
      </c>
    </row>
    <row r="484" spans="1:21" ht="14.4" customHeight="1" x14ac:dyDescent="0.3">
      <c r="A484" s="660">
        <v>21</v>
      </c>
      <c r="B484" s="661" t="s">
        <v>578</v>
      </c>
      <c r="C484" s="661" t="s">
        <v>3536</v>
      </c>
      <c r="D484" s="742" t="s">
        <v>5396</v>
      </c>
      <c r="E484" s="743" t="s">
        <v>3572</v>
      </c>
      <c r="F484" s="661" t="s">
        <v>3533</v>
      </c>
      <c r="G484" s="661" t="s">
        <v>3588</v>
      </c>
      <c r="H484" s="661" t="s">
        <v>579</v>
      </c>
      <c r="I484" s="661" t="s">
        <v>733</v>
      </c>
      <c r="J484" s="661" t="s">
        <v>734</v>
      </c>
      <c r="K484" s="661" t="s">
        <v>735</v>
      </c>
      <c r="L484" s="662">
        <v>0</v>
      </c>
      <c r="M484" s="662">
        <v>0</v>
      </c>
      <c r="N484" s="661">
        <v>1</v>
      </c>
      <c r="O484" s="744">
        <v>0.5</v>
      </c>
      <c r="P484" s="662"/>
      <c r="Q484" s="677"/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21</v>
      </c>
      <c r="B485" s="661" t="s">
        <v>578</v>
      </c>
      <c r="C485" s="661" t="s">
        <v>3536</v>
      </c>
      <c r="D485" s="742" t="s">
        <v>5396</v>
      </c>
      <c r="E485" s="743" t="s">
        <v>3572</v>
      </c>
      <c r="F485" s="661" t="s">
        <v>3533</v>
      </c>
      <c r="G485" s="661" t="s">
        <v>3588</v>
      </c>
      <c r="H485" s="661" t="s">
        <v>579</v>
      </c>
      <c r="I485" s="661" t="s">
        <v>922</v>
      </c>
      <c r="J485" s="661" t="s">
        <v>734</v>
      </c>
      <c r="K485" s="661" t="s">
        <v>923</v>
      </c>
      <c r="L485" s="662">
        <v>0</v>
      </c>
      <c r="M485" s="662">
        <v>0</v>
      </c>
      <c r="N485" s="661">
        <v>4</v>
      </c>
      <c r="O485" s="744">
        <v>2</v>
      </c>
      <c r="P485" s="662">
        <v>0</v>
      </c>
      <c r="Q485" s="677"/>
      <c r="R485" s="661">
        <v>2</v>
      </c>
      <c r="S485" s="677">
        <v>0.5</v>
      </c>
      <c r="T485" s="744">
        <v>1</v>
      </c>
      <c r="U485" s="700">
        <v>0.5</v>
      </c>
    </row>
    <row r="486" spans="1:21" ht="14.4" customHeight="1" x14ac:dyDescent="0.3">
      <c r="A486" s="660">
        <v>21</v>
      </c>
      <c r="B486" s="661" t="s">
        <v>578</v>
      </c>
      <c r="C486" s="661" t="s">
        <v>3536</v>
      </c>
      <c r="D486" s="742" t="s">
        <v>5396</v>
      </c>
      <c r="E486" s="743" t="s">
        <v>3572</v>
      </c>
      <c r="F486" s="661" t="s">
        <v>3533</v>
      </c>
      <c r="G486" s="661" t="s">
        <v>3664</v>
      </c>
      <c r="H486" s="661" t="s">
        <v>579</v>
      </c>
      <c r="I486" s="661" t="s">
        <v>2588</v>
      </c>
      <c r="J486" s="661" t="s">
        <v>2589</v>
      </c>
      <c r="K486" s="661" t="s">
        <v>2590</v>
      </c>
      <c r="L486" s="662">
        <v>1121.25</v>
      </c>
      <c r="M486" s="662">
        <v>3363.75</v>
      </c>
      <c r="N486" s="661">
        <v>3</v>
      </c>
      <c r="O486" s="744">
        <v>1</v>
      </c>
      <c r="P486" s="662">
        <v>3363.75</v>
      </c>
      <c r="Q486" s="677">
        <v>1</v>
      </c>
      <c r="R486" s="661">
        <v>3</v>
      </c>
      <c r="S486" s="677">
        <v>1</v>
      </c>
      <c r="T486" s="744">
        <v>1</v>
      </c>
      <c r="U486" s="700">
        <v>1</v>
      </c>
    </row>
    <row r="487" spans="1:21" ht="14.4" customHeight="1" x14ac:dyDescent="0.3">
      <c r="A487" s="660">
        <v>21</v>
      </c>
      <c r="B487" s="661" t="s">
        <v>578</v>
      </c>
      <c r="C487" s="661" t="s">
        <v>3536</v>
      </c>
      <c r="D487" s="742" t="s">
        <v>5396</v>
      </c>
      <c r="E487" s="743" t="s">
        <v>3572</v>
      </c>
      <c r="F487" s="661" t="s">
        <v>3533</v>
      </c>
      <c r="G487" s="661" t="s">
        <v>4029</v>
      </c>
      <c r="H487" s="661" t="s">
        <v>1684</v>
      </c>
      <c r="I487" s="661" t="s">
        <v>2780</v>
      </c>
      <c r="J487" s="661" t="s">
        <v>2781</v>
      </c>
      <c r="K487" s="661" t="s">
        <v>3462</v>
      </c>
      <c r="L487" s="662">
        <v>50.85</v>
      </c>
      <c r="M487" s="662">
        <v>50.85</v>
      </c>
      <c r="N487" s="661">
        <v>1</v>
      </c>
      <c r="O487" s="744">
        <v>1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21</v>
      </c>
      <c r="B488" s="661" t="s">
        <v>578</v>
      </c>
      <c r="C488" s="661" t="s">
        <v>3536</v>
      </c>
      <c r="D488" s="742" t="s">
        <v>5396</v>
      </c>
      <c r="E488" s="743" t="s">
        <v>3572</v>
      </c>
      <c r="F488" s="661" t="s">
        <v>3533</v>
      </c>
      <c r="G488" s="661" t="s">
        <v>3618</v>
      </c>
      <c r="H488" s="661" t="s">
        <v>579</v>
      </c>
      <c r="I488" s="661" t="s">
        <v>925</v>
      </c>
      <c r="J488" s="661" t="s">
        <v>3619</v>
      </c>
      <c r="K488" s="661" t="s">
        <v>3620</v>
      </c>
      <c r="L488" s="662">
        <v>53.57</v>
      </c>
      <c r="M488" s="662">
        <v>535.70000000000005</v>
      </c>
      <c r="N488" s="661">
        <v>10</v>
      </c>
      <c r="O488" s="744">
        <v>6</v>
      </c>
      <c r="P488" s="662">
        <v>53.57</v>
      </c>
      <c r="Q488" s="677">
        <v>9.9999999999999992E-2</v>
      </c>
      <c r="R488" s="661">
        <v>1</v>
      </c>
      <c r="S488" s="677">
        <v>0.1</v>
      </c>
      <c r="T488" s="744">
        <v>0.5</v>
      </c>
      <c r="U488" s="700">
        <v>8.3333333333333329E-2</v>
      </c>
    </row>
    <row r="489" spans="1:21" ht="14.4" customHeight="1" x14ac:dyDescent="0.3">
      <c r="A489" s="660">
        <v>21</v>
      </c>
      <c r="B489" s="661" t="s">
        <v>578</v>
      </c>
      <c r="C489" s="661" t="s">
        <v>3536</v>
      </c>
      <c r="D489" s="742" t="s">
        <v>5396</v>
      </c>
      <c r="E489" s="743" t="s">
        <v>3572</v>
      </c>
      <c r="F489" s="661" t="s">
        <v>3533</v>
      </c>
      <c r="G489" s="661" t="s">
        <v>3671</v>
      </c>
      <c r="H489" s="661" t="s">
        <v>579</v>
      </c>
      <c r="I489" s="661" t="s">
        <v>3673</v>
      </c>
      <c r="J489" s="661" t="s">
        <v>1634</v>
      </c>
      <c r="K489" s="661" t="s">
        <v>3674</v>
      </c>
      <c r="L489" s="662">
        <v>0</v>
      </c>
      <c r="M489" s="662">
        <v>0</v>
      </c>
      <c r="N489" s="661">
        <v>1</v>
      </c>
      <c r="O489" s="744">
        <v>0.5</v>
      </c>
      <c r="P489" s="662">
        <v>0</v>
      </c>
      <c r="Q489" s="677"/>
      <c r="R489" s="661">
        <v>1</v>
      </c>
      <c r="S489" s="677">
        <v>1</v>
      </c>
      <c r="T489" s="744">
        <v>0.5</v>
      </c>
      <c r="U489" s="700">
        <v>1</v>
      </c>
    </row>
    <row r="490" spans="1:21" ht="14.4" customHeight="1" x14ac:dyDescent="0.3">
      <c r="A490" s="660">
        <v>21</v>
      </c>
      <c r="B490" s="661" t="s">
        <v>578</v>
      </c>
      <c r="C490" s="661" t="s">
        <v>3536</v>
      </c>
      <c r="D490" s="742" t="s">
        <v>5396</v>
      </c>
      <c r="E490" s="743" t="s">
        <v>3572</v>
      </c>
      <c r="F490" s="661" t="s">
        <v>3533</v>
      </c>
      <c r="G490" s="661" t="s">
        <v>3675</v>
      </c>
      <c r="H490" s="661" t="s">
        <v>1684</v>
      </c>
      <c r="I490" s="661" t="s">
        <v>3792</v>
      </c>
      <c r="J490" s="661" t="s">
        <v>1714</v>
      </c>
      <c r="K490" s="661" t="s">
        <v>623</v>
      </c>
      <c r="L490" s="662">
        <v>815.1</v>
      </c>
      <c r="M490" s="662">
        <v>1630.2</v>
      </c>
      <c r="N490" s="661">
        <v>2</v>
      </c>
      <c r="O490" s="744">
        <v>0.5</v>
      </c>
      <c r="P490" s="662">
        <v>1630.2</v>
      </c>
      <c r="Q490" s="677">
        <v>1</v>
      </c>
      <c r="R490" s="661">
        <v>2</v>
      </c>
      <c r="S490" s="677">
        <v>1</v>
      </c>
      <c r="T490" s="744">
        <v>0.5</v>
      </c>
      <c r="U490" s="700">
        <v>1</v>
      </c>
    </row>
    <row r="491" spans="1:21" ht="14.4" customHeight="1" x14ac:dyDescent="0.3">
      <c r="A491" s="660">
        <v>21</v>
      </c>
      <c r="B491" s="661" t="s">
        <v>578</v>
      </c>
      <c r="C491" s="661" t="s">
        <v>3536</v>
      </c>
      <c r="D491" s="742" t="s">
        <v>5396</v>
      </c>
      <c r="E491" s="743" t="s">
        <v>3572</v>
      </c>
      <c r="F491" s="661" t="s">
        <v>3533</v>
      </c>
      <c r="G491" s="661" t="s">
        <v>3675</v>
      </c>
      <c r="H491" s="661" t="s">
        <v>1684</v>
      </c>
      <c r="I491" s="661" t="s">
        <v>4030</v>
      </c>
      <c r="J491" s="661" t="s">
        <v>1714</v>
      </c>
      <c r="K491" s="661" t="s">
        <v>4031</v>
      </c>
      <c r="L491" s="662">
        <v>0</v>
      </c>
      <c r="M491" s="662">
        <v>0</v>
      </c>
      <c r="N491" s="661">
        <v>1</v>
      </c>
      <c r="O491" s="744">
        <v>0.5</v>
      </c>
      <c r="P491" s="662"/>
      <c r="Q491" s="677"/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21</v>
      </c>
      <c r="B492" s="661" t="s">
        <v>578</v>
      </c>
      <c r="C492" s="661" t="s">
        <v>3536</v>
      </c>
      <c r="D492" s="742" t="s">
        <v>5396</v>
      </c>
      <c r="E492" s="743" t="s">
        <v>3572</v>
      </c>
      <c r="F492" s="661" t="s">
        <v>3533</v>
      </c>
      <c r="G492" s="661" t="s">
        <v>3675</v>
      </c>
      <c r="H492" s="661" t="s">
        <v>1684</v>
      </c>
      <c r="I492" s="661" t="s">
        <v>1763</v>
      </c>
      <c r="J492" s="661" t="s">
        <v>622</v>
      </c>
      <c r="K492" s="661" t="s">
        <v>623</v>
      </c>
      <c r="L492" s="662">
        <v>1385.62</v>
      </c>
      <c r="M492" s="662">
        <v>5542.48</v>
      </c>
      <c r="N492" s="661">
        <v>4</v>
      </c>
      <c r="O492" s="744">
        <v>2.5</v>
      </c>
      <c r="P492" s="662">
        <v>1385.62</v>
      </c>
      <c r="Q492" s="677">
        <v>0.25</v>
      </c>
      <c r="R492" s="661">
        <v>1</v>
      </c>
      <c r="S492" s="677">
        <v>0.25</v>
      </c>
      <c r="T492" s="744">
        <v>1</v>
      </c>
      <c r="U492" s="700">
        <v>0.4</v>
      </c>
    </row>
    <row r="493" spans="1:21" ht="14.4" customHeight="1" x14ac:dyDescent="0.3">
      <c r="A493" s="660">
        <v>21</v>
      </c>
      <c r="B493" s="661" t="s">
        <v>578</v>
      </c>
      <c r="C493" s="661" t="s">
        <v>3536</v>
      </c>
      <c r="D493" s="742" t="s">
        <v>5396</v>
      </c>
      <c r="E493" s="743" t="s">
        <v>3572</v>
      </c>
      <c r="F493" s="661" t="s">
        <v>3533</v>
      </c>
      <c r="G493" s="661" t="s">
        <v>3675</v>
      </c>
      <c r="H493" s="661" t="s">
        <v>1684</v>
      </c>
      <c r="I493" s="661" t="s">
        <v>1766</v>
      </c>
      <c r="J493" s="661" t="s">
        <v>622</v>
      </c>
      <c r="K493" s="661" t="s">
        <v>1715</v>
      </c>
      <c r="L493" s="662">
        <v>1847.49</v>
      </c>
      <c r="M493" s="662">
        <v>5542.47</v>
      </c>
      <c r="N493" s="661">
        <v>3</v>
      </c>
      <c r="O493" s="744">
        <v>0.5</v>
      </c>
      <c r="P493" s="662"/>
      <c r="Q493" s="677">
        <v>0</v>
      </c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21</v>
      </c>
      <c r="B494" s="661" t="s">
        <v>578</v>
      </c>
      <c r="C494" s="661" t="s">
        <v>3536</v>
      </c>
      <c r="D494" s="742" t="s">
        <v>5396</v>
      </c>
      <c r="E494" s="743" t="s">
        <v>3572</v>
      </c>
      <c r="F494" s="661" t="s">
        <v>3533</v>
      </c>
      <c r="G494" s="661" t="s">
        <v>3675</v>
      </c>
      <c r="H494" s="661" t="s">
        <v>1684</v>
      </c>
      <c r="I494" s="661" t="s">
        <v>1769</v>
      </c>
      <c r="J494" s="661" t="s">
        <v>622</v>
      </c>
      <c r="K494" s="661" t="s">
        <v>3363</v>
      </c>
      <c r="L494" s="662">
        <v>2309.36</v>
      </c>
      <c r="M494" s="662">
        <v>2309.36</v>
      </c>
      <c r="N494" s="661">
        <v>1</v>
      </c>
      <c r="O494" s="744">
        <v>0.5</v>
      </c>
      <c r="P494" s="662"/>
      <c r="Q494" s="677">
        <v>0</v>
      </c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21</v>
      </c>
      <c r="B495" s="661" t="s">
        <v>578</v>
      </c>
      <c r="C495" s="661" t="s">
        <v>3536</v>
      </c>
      <c r="D495" s="742" t="s">
        <v>5396</v>
      </c>
      <c r="E495" s="743" t="s">
        <v>3572</v>
      </c>
      <c r="F495" s="661" t="s">
        <v>3533</v>
      </c>
      <c r="G495" s="661" t="s">
        <v>3605</v>
      </c>
      <c r="H495" s="661" t="s">
        <v>579</v>
      </c>
      <c r="I495" s="661" t="s">
        <v>3606</v>
      </c>
      <c r="J495" s="661" t="s">
        <v>3607</v>
      </c>
      <c r="K495" s="661" t="s">
        <v>2164</v>
      </c>
      <c r="L495" s="662">
        <v>93.71</v>
      </c>
      <c r="M495" s="662">
        <v>93.71</v>
      </c>
      <c r="N495" s="661">
        <v>1</v>
      </c>
      <c r="O495" s="744">
        <v>1</v>
      </c>
      <c r="P495" s="662">
        <v>93.71</v>
      </c>
      <c r="Q495" s="677">
        <v>1</v>
      </c>
      <c r="R495" s="661">
        <v>1</v>
      </c>
      <c r="S495" s="677">
        <v>1</v>
      </c>
      <c r="T495" s="744">
        <v>1</v>
      </c>
      <c r="U495" s="700">
        <v>1</v>
      </c>
    </row>
    <row r="496" spans="1:21" ht="14.4" customHeight="1" x14ac:dyDescent="0.3">
      <c r="A496" s="660">
        <v>21</v>
      </c>
      <c r="B496" s="661" t="s">
        <v>578</v>
      </c>
      <c r="C496" s="661" t="s">
        <v>3536</v>
      </c>
      <c r="D496" s="742" t="s">
        <v>5396</v>
      </c>
      <c r="E496" s="743" t="s">
        <v>3572</v>
      </c>
      <c r="F496" s="661" t="s">
        <v>3533</v>
      </c>
      <c r="G496" s="661" t="s">
        <v>3605</v>
      </c>
      <c r="H496" s="661" t="s">
        <v>579</v>
      </c>
      <c r="I496" s="661" t="s">
        <v>3682</v>
      </c>
      <c r="J496" s="661" t="s">
        <v>3607</v>
      </c>
      <c r="K496" s="661" t="s">
        <v>782</v>
      </c>
      <c r="L496" s="662">
        <v>301.2</v>
      </c>
      <c r="M496" s="662">
        <v>1506</v>
      </c>
      <c r="N496" s="661">
        <v>5</v>
      </c>
      <c r="O496" s="744">
        <v>3</v>
      </c>
      <c r="P496" s="662"/>
      <c r="Q496" s="677">
        <v>0</v>
      </c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21</v>
      </c>
      <c r="B497" s="661" t="s">
        <v>578</v>
      </c>
      <c r="C497" s="661" t="s">
        <v>3536</v>
      </c>
      <c r="D497" s="742" t="s">
        <v>5396</v>
      </c>
      <c r="E497" s="743" t="s">
        <v>3572</v>
      </c>
      <c r="F497" s="661" t="s">
        <v>3533</v>
      </c>
      <c r="G497" s="661" t="s">
        <v>3605</v>
      </c>
      <c r="H497" s="661" t="s">
        <v>579</v>
      </c>
      <c r="I497" s="661" t="s">
        <v>4032</v>
      </c>
      <c r="J497" s="661" t="s">
        <v>4033</v>
      </c>
      <c r="K497" s="661" t="s">
        <v>2164</v>
      </c>
      <c r="L497" s="662">
        <v>93.71</v>
      </c>
      <c r="M497" s="662">
        <v>93.71</v>
      </c>
      <c r="N497" s="661">
        <v>1</v>
      </c>
      <c r="O497" s="744">
        <v>1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21</v>
      </c>
      <c r="B498" s="661" t="s">
        <v>578</v>
      </c>
      <c r="C498" s="661" t="s">
        <v>3536</v>
      </c>
      <c r="D498" s="742" t="s">
        <v>5396</v>
      </c>
      <c r="E498" s="743" t="s">
        <v>3572</v>
      </c>
      <c r="F498" s="661" t="s">
        <v>3533</v>
      </c>
      <c r="G498" s="661" t="s">
        <v>3605</v>
      </c>
      <c r="H498" s="661" t="s">
        <v>579</v>
      </c>
      <c r="I498" s="661" t="s">
        <v>2163</v>
      </c>
      <c r="J498" s="661" t="s">
        <v>781</v>
      </c>
      <c r="K498" s="661" t="s">
        <v>2164</v>
      </c>
      <c r="L498" s="662">
        <v>93.71</v>
      </c>
      <c r="M498" s="662">
        <v>93.71</v>
      </c>
      <c r="N498" s="661">
        <v>1</v>
      </c>
      <c r="O498" s="744">
        <v>0.5</v>
      </c>
      <c r="P498" s="662"/>
      <c r="Q498" s="677">
        <v>0</v>
      </c>
      <c r="R498" s="661"/>
      <c r="S498" s="677">
        <v>0</v>
      </c>
      <c r="T498" s="744"/>
      <c r="U498" s="700">
        <v>0</v>
      </c>
    </row>
    <row r="499" spans="1:21" ht="14.4" customHeight="1" x14ac:dyDescent="0.3">
      <c r="A499" s="660">
        <v>21</v>
      </c>
      <c r="B499" s="661" t="s">
        <v>578</v>
      </c>
      <c r="C499" s="661" t="s">
        <v>3536</v>
      </c>
      <c r="D499" s="742" t="s">
        <v>5396</v>
      </c>
      <c r="E499" s="743" t="s">
        <v>3572</v>
      </c>
      <c r="F499" s="661" t="s">
        <v>3533</v>
      </c>
      <c r="G499" s="661" t="s">
        <v>3589</v>
      </c>
      <c r="H499" s="661" t="s">
        <v>1684</v>
      </c>
      <c r="I499" s="661" t="s">
        <v>1867</v>
      </c>
      <c r="J499" s="661" t="s">
        <v>1868</v>
      </c>
      <c r="K499" s="661" t="s">
        <v>3353</v>
      </c>
      <c r="L499" s="662">
        <v>1300.49</v>
      </c>
      <c r="M499" s="662">
        <v>3901.4700000000003</v>
      </c>
      <c r="N499" s="661">
        <v>3</v>
      </c>
      <c r="O499" s="744">
        <v>2.5</v>
      </c>
      <c r="P499" s="662">
        <v>1300.49</v>
      </c>
      <c r="Q499" s="677">
        <v>0.33333333333333331</v>
      </c>
      <c r="R499" s="661">
        <v>1</v>
      </c>
      <c r="S499" s="677">
        <v>0.33333333333333331</v>
      </c>
      <c r="T499" s="744">
        <v>0.5</v>
      </c>
      <c r="U499" s="700">
        <v>0.2</v>
      </c>
    </row>
    <row r="500" spans="1:21" ht="14.4" customHeight="1" x14ac:dyDescent="0.3">
      <c r="A500" s="660">
        <v>21</v>
      </c>
      <c r="B500" s="661" t="s">
        <v>578</v>
      </c>
      <c r="C500" s="661" t="s">
        <v>3536</v>
      </c>
      <c r="D500" s="742" t="s">
        <v>5396</v>
      </c>
      <c r="E500" s="743" t="s">
        <v>3572</v>
      </c>
      <c r="F500" s="661" t="s">
        <v>3533</v>
      </c>
      <c r="G500" s="661" t="s">
        <v>3589</v>
      </c>
      <c r="H500" s="661" t="s">
        <v>1684</v>
      </c>
      <c r="I500" s="661" t="s">
        <v>4034</v>
      </c>
      <c r="J500" s="661" t="s">
        <v>4035</v>
      </c>
      <c r="K500" s="661" t="s">
        <v>4036</v>
      </c>
      <c r="L500" s="662">
        <v>974.8</v>
      </c>
      <c r="M500" s="662">
        <v>1949.6</v>
      </c>
      <c r="N500" s="661">
        <v>2</v>
      </c>
      <c r="O500" s="744">
        <v>1</v>
      </c>
      <c r="P500" s="662">
        <v>974.8</v>
      </c>
      <c r="Q500" s="677">
        <v>0.5</v>
      </c>
      <c r="R500" s="661">
        <v>1</v>
      </c>
      <c r="S500" s="677">
        <v>0.5</v>
      </c>
      <c r="T500" s="744">
        <v>0.5</v>
      </c>
      <c r="U500" s="700">
        <v>0.5</v>
      </c>
    </row>
    <row r="501" spans="1:21" ht="14.4" customHeight="1" x14ac:dyDescent="0.3">
      <c r="A501" s="660">
        <v>21</v>
      </c>
      <c r="B501" s="661" t="s">
        <v>578</v>
      </c>
      <c r="C501" s="661" t="s">
        <v>3536</v>
      </c>
      <c r="D501" s="742" t="s">
        <v>5396</v>
      </c>
      <c r="E501" s="743" t="s">
        <v>3572</v>
      </c>
      <c r="F501" s="661" t="s">
        <v>3533</v>
      </c>
      <c r="G501" s="661" t="s">
        <v>4037</v>
      </c>
      <c r="H501" s="661" t="s">
        <v>579</v>
      </c>
      <c r="I501" s="661" t="s">
        <v>1041</v>
      </c>
      <c r="J501" s="661" t="s">
        <v>1042</v>
      </c>
      <c r="K501" s="661" t="s">
        <v>1043</v>
      </c>
      <c r="L501" s="662">
        <v>0</v>
      </c>
      <c r="M501" s="662">
        <v>0</v>
      </c>
      <c r="N501" s="661">
        <v>1</v>
      </c>
      <c r="O501" s="744">
        <v>0.5</v>
      </c>
      <c r="P501" s="662">
        <v>0</v>
      </c>
      <c r="Q501" s="677"/>
      <c r="R501" s="661">
        <v>1</v>
      </c>
      <c r="S501" s="677">
        <v>1</v>
      </c>
      <c r="T501" s="744">
        <v>0.5</v>
      </c>
      <c r="U501" s="700">
        <v>1</v>
      </c>
    </row>
    <row r="502" spans="1:21" ht="14.4" customHeight="1" x14ac:dyDescent="0.3">
      <c r="A502" s="660">
        <v>21</v>
      </c>
      <c r="B502" s="661" t="s">
        <v>578</v>
      </c>
      <c r="C502" s="661" t="s">
        <v>3536</v>
      </c>
      <c r="D502" s="742" t="s">
        <v>5396</v>
      </c>
      <c r="E502" s="743" t="s">
        <v>3572</v>
      </c>
      <c r="F502" s="661" t="s">
        <v>3533</v>
      </c>
      <c r="G502" s="661" t="s">
        <v>4037</v>
      </c>
      <c r="H502" s="661" t="s">
        <v>579</v>
      </c>
      <c r="I502" s="661" t="s">
        <v>4038</v>
      </c>
      <c r="J502" s="661" t="s">
        <v>1042</v>
      </c>
      <c r="K502" s="661" t="s">
        <v>4039</v>
      </c>
      <c r="L502" s="662">
        <v>0</v>
      </c>
      <c r="M502" s="662">
        <v>0</v>
      </c>
      <c r="N502" s="661">
        <v>1</v>
      </c>
      <c r="O502" s="744">
        <v>0.5</v>
      </c>
      <c r="P502" s="662"/>
      <c r="Q502" s="677"/>
      <c r="R502" s="661"/>
      <c r="S502" s="677">
        <v>0</v>
      </c>
      <c r="T502" s="744"/>
      <c r="U502" s="700">
        <v>0</v>
      </c>
    </row>
    <row r="503" spans="1:21" ht="14.4" customHeight="1" x14ac:dyDescent="0.3">
      <c r="A503" s="660">
        <v>21</v>
      </c>
      <c r="B503" s="661" t="s">
        <v>578</v>
      </c>
      <c r="C503" s="661" t="s">
        <v>3536</v>
      </c>
      <c r="D503" s="742" t="s">
        <v>5396</v>
      </c>
      <c r="E503" s="743" t="s">
        <v>3572</v>
      </c>
      <c r="F503" s="661" t="s">
        <v>3533</v>
      </c>
      <c r="G503" s="661" t="s">
        <v>3684</v>
      </c>
      <c r="H503" s="661" t="s">
        <v>579</v>
      </c>
      <c r="I503" s="661" t="s">
        <v>1559</v>
      </c>
      <c r="J503" s="661" t="s">
        <v>1560</v>
      </c>
      <c r="K503" s="661" t="s">
        <v>1561</v>
      </c>
      <c r="L503" s="662">
        <v>108.44</v>
      </c>
      <c r="M503" s="662">
        <v>108.44</v>
      </c>
      <c r="N503" s="661">
        <v>1</v>
      </c>
      <c r="O503" s="744">
        <v>0.5</v>
      </c>
      <c r="P503" s="662">
        <v>108.44</v>
      </c>
      <c r="Q503" s="677">
        <v>1</v>
      </c>
      <c r="R503" s="661">
        <v>1</v>
      </c>
      <c r="S503" s="677">
        <v>1</v>
      </c>
      <c r="T503" s="744">
        <v>0.5</v>
      </c>
      <c r="U503" s="700">
        <v>1</v>
      </c>
    </row>
    <row r="504" spans="1:21" ht="14.4" customHeight="1" x14ac:dyDescent="0.3">
      <c r="A504" s="660">
        <v>21</v>
      </c>
      <c r="B504" s="661" t="s">
        <v>578</v>
      </c>
      <c r="C504" s="661" t="s">
        <v>3536</v>
      </c>
      <c r="D504" s="742" t="s">
        <v>5396</v>
      </c>
      <c r="E504" s="743" t="s">
        <v>3572</v>
      </c>
      <c r="F504" s="661" t="s">
        <v>3533</v>
      </c>
      <c r="G504" s="661" t="s">
        <v>3684</v>
      </c>
      <c r="H504" s="661" t="s">
        <v>579</v>
      </c>
      <c r="I504" s="661" t="s">
        <v>3751</v>
      </c>
      <c r="J504" s="661" t="s">
        <v>1560</v>
      </c>
      <c r="K504" s="661" t="s">
        <v>1276</v>
      </c>
      <c r="L504" s="662">
        <v>54.23</v>
      </c>
      <c r="M504" s="662">
        <v>162.69</v>
      </c>
      <c r="N504" s="661">
        <v>3</v>
      </c>
      <c r="O504" s="744">
        <v>2.5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21</v>
      </c>
      <c r="B505" s="661" t="s">
        <v>578</v>
      </c>
      <c r="C505" s="661" t="s">
        <v>3536</v>
      </c>
      <c r="D505" s="742" t="s">
        <v>5396</v>
      </c>
      <c r="E505" s="743" t="s">
        <v>3572</v>
      </c>
      <c r="F505" s="661" t="s">
        <v>3533</v>
      </c>
      <c r="G505" s="661" t="s">
        <v>3708</v>
      </c>
      <c r="H505" s="661" t="s">
        <v>579</v>
      </c>
      <c r="I505" s="661" t="s">
        <v>646</v>
      </c>
      <c r="J505" s="661" t="s">
        <v>3994</v>
      </c>
      <c r="K505" s="661" t="s">
        <v>3995</v>
      </c>
      <c r="L505" s="662">
        <v>24.78</v>
      </c>
      <c r="M505" s="662">
        <v>49.56</v>
      </c>
      <c r="N505" s="661">
        <v>2</v>
      </c>
      <c r="O505" s="744">
        <v>0.5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21</v>
      </c>
      <c r="B506" s="661" t="s">
        <v>578</v>
      </c>
      <c r="C506" s="661" t="s">
        <v>3536</v>
      </c>
      <c r="D506" s="742" t="s">
        <v>5396</v>
      </c>
      <c r="E506" s="743" t="s">
        <v>3572</v>
      </c>
      <c r="F506" s="661" t="s">
        <v>3533</v>
      </c>
      <c r="G506" s="661" t="s">
        <v>4040</v>
      </c>
      <c r="H506" s="661" t="s">
        <v>579</v>
      </c>
      <c r="I506" s="661" t="s">
        <v>4041</v>
      </c>
      <c r="J506" s="661" t="s">
        <v>2236</v>
      </c>
      <c r="K506" s="661" t="s">
        <v>4042</v>
      </c>
      <c r="L506" s="662">
        <v>0</v>
      </c>
      <c r="M506" s="662">
        <v>0</v>
      </c>
      <c r="N506" s="661">
        <v>1</v>
      </c>
      <c r="O506" s="744">
        <v>0.5</v>
      </c>
      <c r="P506" s="662"/>
      <c r="Q506" s="677"/>
      <c r="R506" s="661"/>
      <c r="S506" s="677">
        <v>0</v>
      </c>
      <c r="T506" s="744"/>
      <c r="U506" s="700">
        <v>0</v>
      </c>
    </row>
    <row r="507" spans="1:21" ht="14.4" customHeight="1" x14ac:dyDescent="0.3">
      <c r="A507" s="660">
        <v>21</v>
      </c>
      <c r="B507" s="661" t="s">
        <v>578</v>
      </c>
      <c r="C507" s="661" t="s">
        <v>3536</v>
      </c>
      <c r="D507" s="742" t="s">
        <v>5396</v>
      </c>
      <c r="E507" s="743" t="s">
        <v>3572</v>
      </c>
      <c r="F507" s="661" t="s">
        <v>3533</v>
      </c>
      <c r="G507" s="661" t="s">
        <v>4040</v>
      </c>
      <c r="H507" s="661" t="s">
        <v>579</v>
      </c>
      <c r="I507" s="661" t="s">
        <v>2281</v>
      </c>
      <c r="J507" s="661" t="s">
        <v>2236</v>
      </c>
      <c r="K507" s="661" t="s">
        <v>2282</v>
      </c>
      <c r="L507" s="662">
        <v>214.5</v>
      </c>
      <c r="M507" s="662">
        <v>429</v>
      </c>
      <c r="N507" s="661">
        <v>2</v>
      </c>
      <c r="O507" s="744">
        <v>1</v>
      </c>
      <c r="P507" s="662"/>
      <c r="Q507" s="677">
        <v>0</v>
      </c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21</v>
      </c>
      <c r="B508" s="661" t="s">
        <v>578</v>
      </c>
      <c r="C508" s="661" t="s">
        <v>3536</v>
      </c>
      <c r="D508" s="742" t="s">
        <v>5396</v>
      </c>
      <c r="E508" s="743" t="s">
        <v>3572</v>
      </c>
      <c r="F508" s="661" t="s">
        <v>3533</v>
      </c>
      <c r="G508" s="661" t="s">
        <v>3686</v>
      </c>
      <c r="H508" s="661" t="s">
        <v>579</v>
      </c>
      <c r="I508" s="661" t="s">
        <v>834</v>
      </c>
      <c r="J508" s="661" t="s">
        <v>3687</v>
      </c>
      <c r="K508" s="661" t="s">
        <v>3688</v>
      </c>
      <c r="L508" s="662">
        <v>0</v>
      </c>
      <c r="M508" s="662">
        <v>0</v>
      </c>
      <c r="N508" s="661">
        <v>3</v>
      </c>
      <c r="O508" s="744">
        <v>1.5</v>
      </c>
      <c r="P508" s="662"/>
      <c r="Q508" s="677"/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21</v>
      </c>
      <c r="B509" s="661" t="s">
        <v>578</v>
      </c>
      <c r="C509" s="661" t="s">
        <v>3536</v>
      </c>
      <c r="D509" s="742" t="s">
        <v>5396</v>
      </c>
      <c r="E509" s="743" t="s">
        <v>3572</v>
      </c>
      <c r="F509" s="661" t="s">
        <v>3533</v>
      </c>
      <c r="G509" s="661" t="s">
        <v>3693</v>
      </c>
      <c r="H509" s="661" t="s">
        <v>1684</v>
      </c>
      <c r="I509" s="661" t="s">
        <v>1760</v>
      </c>
      <c r="J509" s="661" t="s">
        <v>1757</v>
      </c>
      <c r="K509" s="661" t="s">
        <v>3420</v>
      </c>
      <c r="L509" s="662">
        <v>156.61000000000001</v>
      </c>
      <c r="M509" s="662">
        <v>156.61000000000001</v>
      </c>
      <c r="N509" s="661">
        <v>1</v>
      </c>
      <c r="O509" s="744">
        <v>0.5</v>
      </c>
      <c r="P509" s="662"/>
      <c r="Q509" s="677">
        <v>0</v>
      </c>
      <c r="R509" s="661"/>
      <c r="S509" s="677">
        <v>0</v>
      </c>
      <c r="T509" s="744"/>
      <c r="U509" s="700">
        <v>0</v>
      </c>
    </row>
    <row r="510" spans="1:21" ht="14.4" customHeight="1" x14ac:dyDescent="0.3">
      <c r="A510" s="660">
        <v>21</v>
      </c>
      <c r="B510" s="661" t="s">
        <v>578</v>
      </c>
      <c r="C510" s="661" t="s">
        <v>3536</v>
      </c>
      <c r="D510" s="742" t="s">
        <v>5396</v>
      </c>
      <c r="E510" s="743" t="s">
        <v>3572</v>
      </c>
      <c r="F510" s="661" t="s">
        <v>3533</v>
      </c>
      <c r="G510" s="661" t="s">
        <v>3612</v>
      </c>
      <c r="H510" s="661" t="s">
        <v>579</v>
      </c>
      <c r="I510" s="661" t="s">
        <v>4043</v>
      </c>
      <c r="J510" s="661" t="s">
        <v>1088</v>
      </c>
      <c r="K510" s="661" t="s">
        <v>4044</v>
      </c>
      <c r="L510" s="662">
        <v>0</v>
      </c>
      <c r="M510" s="662">
        <v>0</v>
      </c>
      <c r="N510" s="661">
        <v>1</v>
      </c>
      <c r="O510" s="744">
        <v>0.5</v>
      </c>
      <c r="P510" s="662"/>
      <c r="Q510" s="677"/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21</v>
      </c>
      <c r="B511" s="661" t="s">
        <v>578</v>
      </c>
      <c r="C511" s="661" t="s">
        <v>3536</v>
      </c>
      <c r="D511" s="742" t="s">
        <v>5396</v>
      </c>
      <c r="E511" s="743" t="s">
        <v>3572</v>
      </c>
      <c r="F511" s="661" t="s">
        <v>3533</v>
      </c>
      <c r="G511" s="661" t="s">
        <v>3612</v>
      </c>
      <c r="H511" s="661" t="s">
        <v>579</v>
      </c>
      <c r="I511" s="661" t="s">
        <v>1597</v>
      </c>
      <c r="J511" s="661" t="s">
        <v>1444</v>
      </c>
      <c r="K511" s="661" t="s">
        <v>1129</v>
      </c>
      <c r="L511" s="662">
        <v>136.93</v>
      </c>
      <c r="M511" s="662">
        <v>136.93</v>
      </c>
      <c r="N511" s="661">
        <v>1</v>
      </c>
      <c r="O511" s="744">
        <v>0.5</v>
      </c>
      <c r="P511" s="662">
        <v>136.93</v>
      </c>
      <c r="Q511" s="677">
        <v>1</v>
      </c>
      <c r="R511" s="661">
        <v>1</v>
      </c>
      <c r="S511" s="677">
        <v>1</v>
      </c>
      <c r="T511" s="744">
        <v>0.5</v>
      </c>
      <c r="U511" s="700">
        <v>1</v>
      </c>
    </row>
    <row r="512" spans="1:21" ht="14.4" customHeight="1" x14ac:dyDescent="0.3">
      <c r="A512" s="660">
        <v>21</v>
      </c>
      <c r="B512" s="661" t="s">
        <v>578</v>
      </c>
      <c r="C512" s="661" t="s">
        <v>3536</v>
      </c>
      <c r="D512" s="742" t="s">
        <v>5396</v>
      </c>
      <c r="E512" s="743" t="s">
        <v>3572</v>
      </c>
      <c r="F512" s="661" t="s">
        <v>3533</v>
      </c>
      <c r="G512" s="661" t="s">
        <v>3612</v>
      </c>
      <c r="H512" s="661" t="s">
        <v>579</v>
      </c>
      <c r="I512" s="661" t="s">
        <v>3937</v>
      </c>
      <c r="J512" s="661" t="s">
        <v>1444</v>
      </c>
      <c r="K512" s="661" t="s">
        <v>751</v>
      </c>
      <c r="L512" s="662">
        <v>0</v>
      </c>
      <c r="M512" s="662">
        <v>0</v>
      </c>
      <c r="N512" s="661">
        <v>3</v>
      </c>
      <c r="O512" s="744">
        <v>1.5</v>
      </c>
      <c r="P512" s="662"/>
      <c r="Q512" s="677"/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21</v>
      </c>
      <c r="B513" s="661" t="s">
        <v>578</v>
      </c>
      <c r="C513" s="661" t="s">
        <v>3536</v>
      </c>
      <c r="D513" s="742" t="s">
        <v>5396</v>
      </c>
      <c r="E513" s="743" t="s">
        <v>3572</v>
      </c>
      <c r="F513" s="661" t="s">
        <v>3533</v>
      </c>
      <c r="G513" s="661" t="s">
        <v>3903</v>
      </c>
      <c r="H513" s="661" t="s">
        <v>1684</v>
      </c>
      <c r="I513" s="661" t="s">
        <v>4045</v>
      </c>
      <c r="J513" s="661" t="s">
        <v>4046</v>
      </c>
      <c r="K513" s="661" t="s">
        <v>1028</v>
      </c>
      <c r="L513" s="662">
        <v>184.74</v>
      </c>
      <c r="M513" s="662">
        <v>184.74</v>
      </c>
      <c r="N513" s="661">
        <v>1</v>
      </c>
      <c r="O513" s="744">
        <v>0.5</v>
      </c>
      <c r="P513" s="662"/>
      <c r="Q513" s="677">
        <v>0</v>
      </c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21</v>
      </c>
      <c r="B514" s="661" t="s">
        <v>578</v>
      </c>
      <c r="C514" s="661" t="s">
        <v>3536</v>
      </c>
      <c r="D514" s="742" t="s">
        <v>5396</v>
      </c>
      <c r="E514" s="743" t="s">
        <v>3572</v>
      </c>
      <c r="F514" s="661" t="s">
        <v>3533</v>
      </c>
      <c r="G514" s="661" t="s">
        <v>3940</v>
      </c>
      <c r="H514" s="661" t="s">
        <v>579</v>
      </c>
      <c r="I514" s="661" t="s">
        <v>3941</v>
      </c>
      <c r="J514" s="661" t="s">
        <v>1605</v>
      </c>
      <c r="K514" s="661" t="s">
        <v>1742</v>
      </c>
      <c r="L514" s="662">
        <v>0</v>
      </c>
      <c r="M514" s="662">
        <v>0</v>
      </c>
      <c r="N514" s="661">
        <v>2</v>
      </c>
      <c r="O514" s="744">
        <v>1.5</v>
      </c>
      <c r="P514" s="662"/>
      <c r="Q514" s="677"/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21</v>
      </c>
      <c r="B515" s="661" t="s">
        <v>578</v>
      </c>
      <c r="C515" s="661" t="s">
        <v>3536</v>
      </c>
      <c r="D515" s="742" t="s">
        <v>5396</v>
      </c>
      <c r="E515" s="743" t="s">
        <v>3572</v>
      </c>
      <c r="F515" s="661" t="s">
        <v>3533</v>
      </c>
      <c r="G515" s="661" t="s">
        <v>3940</v>
      </c>
      <c r="H515" s="661" t="s">
        <v>579</v>
      </c>
      <c r="I515" s="661" t="s">
        <v>1604</v>
      </c>
      <c r="J515" s="661" t="s">
        <v>1605</v>
      </c>
      <c r="K515" s="661" t="s">
        <v>1606</v>
      </c>
      <c r="L515" s="662">
        <v>0</v>
      </c>
      <c r="M515" s="662">
        <v>0</v>
      </c>
      <c r="N515" s="661">
        <v>1</v>
      </c>
      <c r="O515" s="744">
        <v>0.5</v>
      </c>
      <c r="P515" s="662"/>
      <c r="Q515" s="677"/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21</v>
      </c>
      <c r="B516" s="661" t="s">
        <v>578</v>
      </c>
      <c r="C516" s="661" t="s">
        <v>3536</v>
      </c>
      <c r="D516" s="742" t="s">
        <v>5396</v>
      </c>
      <c r="E516" s="743" t="s">
        <v>3572</v>
      </c>
      <c r="F516" s="661" t="s">
        <v>3533</v>
      </c>
      <c r="G516" s="661" t="s">
        <v>3940</v>
      </c>
      <c r="H516" s="661" t="s">
        <v>579</v>
      </c>
      <c r="I516" s="661" t="s">
        <v>3967</v>
      </c>
      <c r="J516" s="661" t="s">
        <v>1605</v>
      </c>
      <c r="K516" s="661" t="s">
        <v>3968</v>
      </c>
      <c r="L516" s="662">
        <v>0</v>
      </c>
      <c r="M516" s="662">
        <v>0</v>
      </c>
      <c r="N516" s="661">
        <v>2</v>
      </c>
      <c r="O516" s="744">
        <v>1</v>
      </c>
      <c r="P516" s="662">
        <v>0</v>
      </c>
      <c r="Q516" s="677"/>
      <c r="R516" s="661">
        <v>2</v>
      </c>
      <c r="S516" s="677">
        <v>1</v>
      </c>
      <c r="T516" s="744">
        <v>1</v>
      </c>
      <c r="U516" s="700">
        <v>1</v>
      </c>
    </row>
    <row r="517" spans="1:21" ht="14.4" customHeight="1" x14ac:dyDescent="0.3">
      <c r="A517" s="660">
        <v>21</v>
      </c>
      <c r="B517" s="661" t="s">
        <v>578</v>
      </c>
      <c r="C517" s="661" t="s">
        <v>3536</v>
      </c>
      <c r="D517" s="742" t="s">
        <v>5396</v>
      </c>
      <c r="E517" s="743" t="s">
        <v>3572</v>
      </c>
      <c r="F517" s="661" t="s">
        <v>3533</v>
      </c>
      <c r="G517" s="661" t="s">
        <v>4047</v>
      </c>
      <c r="H517" s="661" t="s">
        <v>579</v>
      </c>
      <c r="I517" s="661" t="s">
        <v>4048</v>
      </c>
      <c r="J517" s="661" t="s">
        <v>1301</v>
      </c>
      <c r="K517" s="661" t="s">
        <v>4049</v>
      </c>
      <c r="L517" s="662">
        <v>0</v>
      </c>
      <c r="M517" s="662">
        <v>0</v>
      </c>
      <c r="N517" s="661">
        <v>2</v>
      </c>
      <c r="O517" s="744">
        <v>1</v>
      </c>
      <c r="P517" s="662"/>
      <c r="Q517" s="677"/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21</v>
      </c>
      <c r="B518" s="661" t="s">
        <v>578</v>
      </c>
      <c r="C518" s="661" t="s">
        <v>3536</v>
      </c>
      <c r="D518" s="742" t="s">
        <v>5396</v>
      </c>
      <c r="E518" s="743" t="s">
        <v>3572</v>
      </c>
      <c r="F518" s="661" t="s">
        <v>3533</v>
      </c>
      <c r="G518" s="661" t="s">
        <v>4047</v>
      </c>
      <c r="H518" s="661" t="s">
        <v>579</v>
      </c>
      <c r="I518" s="661" t="s">
        <v>4050</v>
      </c>
      <c r="J518" s="661" t="s">
        <v>1301</v>
      </c>
      <c r="K518" s="661" t="s">
        <v>4051</v>
      </c>
      <c r="L518" s="662">
        <v>9459.6299999999992</v>
      </c>
      <c r="M518" s="662">
        <v>9459.6299999999992</v>
      </c>
      <c r="N518" s="661">
        <v>1</v>
      </c>
      <c r="O518" s="744">
        <v>0.5</v>
      </c>
      <c r="P518" s="662"/>
      <c r="Q518" s="677">
        <v>0</v>
      </c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21</v>
      </c>
      <c r="B519" s="661" t="s">
        <v>578</v>
      </c>
      <c r="C519" s="661" t="s">
        <v>3536</v>
      </c>
      <c r="D519" s="742" t="s">
        <v>5396</v>
      </c>
      <c r="E519" s="743" t="s">
        <v>3572</v>
      </c>
      <c r="F519" s="661" t="s">
        <v>3535</v>
      </c>
      <c r="G519" s="661" t="s">
        <v>3704</v>
      </c>
      <c r="H519" s="661" t="s">
        <v>579</v>
      </c>
      <c r="I519" s="661" t="s">
        <v>1415</v>
      </c>
      <c r="J519" s="661" t="s">
        <v>3907</v>
      </c>
      <c r="K519" s="661" t="s">
        <v>1670</v>
      </c>
      <c r="L519" s="662">
        <v>1267.1199999999999</v>
      </c>
      <c r="M519" s="662">
        <v>1267.1199999999999</v>
      </c>
      <c r="N519" s="661">
        <v>1</v>
      </c>
      <c r="O519" s="744">
        <v>1</v>
      </c>
      <c r="P519" s="662">
        <v>1267.1199999999999</v>
      </c>
      <c r="Q519" s="677">
        <v>1</v>
      </c>
      <c r="R519" s="661">
        <v>1</v>
      </c>
      <c r="S519" s="677">
        <v>1</v>
      </c>
      <c r="T519" s="744">
        <v>1</v>
      </c>
      <c r="U519" s="700">
        <v>1</v>
      </c>
    </row>
    <row r="520" spans="1:21" ht="14.4" customHeight="1" x14ac:dyDescent="0.3">
      <c r="A520" s="660">
        <v>21</v>
      </c>
      <c r="B520" s="661" t="s">
        <v>578</v>
      </c>
      <c r="C520" s="661" t="s">
        <v>3536</v>
      </c>
      <c r="D520" s="742" t="s">
        <v>5396</v>
      </c>
      <c r="E520" s="743" t="s">
        <v>3572</v>
      </c>
      <c r="F520" s="661" t="s">
        <v>3535</v>
      </c>
      <c r="G520" s="661" t="s">
        <v>3704</v>
      </c>
      <c r="H520" s="661" t="s">
        <v>579</v>
      </c>
      <c r="I520" s="661" t="s">
        <v>3705</v>
      </c>
      <c r="J520" s="661" t="s">
        <v>3706</v>
      </c>
      <c r="K520" s="661" t="s">
        <v>3707</v>
      </c>
      <c r="L520" s="662">
        <v>1000</v>
      </c>
      <c r="M520" s="662">
        <v>1000</v>
      </c>
      <c r="N520" s="661">
        <v>1</v>
      </c>
      <c r="O520" s="744">
        <v>1</v>
      </c>
      <c r="P520" s="662"/>
      <c r="Q520" s="677">
        <v>0</v>
      </c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21</v>
      </c>
      <c r="B521" s="661" t="s">
        <v>578</v>
      </c>
      <c r="C521" s="661" t="s">
        <v>3538</v>
      </c>
      <c r="D521" s="742" t="s">
        <v>5397</v>
      </c>
      <c r="E521" s="743" t="s">
        <v>3545</v>
      </c>
      <c r="F521" s="661" t="s">
        <v>3533</v>
      </c>
      <c r="G521" s="661" t="s">
        <v>4052</v>
      </c>
      <c r="H521" s="661" t="s">
        <v>579</v>
      </c>
      <c r="I521" s="661" t="s">
        <v>2215</v>
      </c>
      <c r="J521" s="661" t="s">
        <v>4053</v>
      </c>
      <c r="K521" s="661" t="s">
        <v>1018</v>
      </c>
      <c r="L521" s="662">
        <v>35.11</v>
      </c>
      <c r="M521" s="662">
        <v>35.11</v>
      </c>
      <c r="N521" s="661">
        <v>1</v>
      </c>
      <c r="O521" s="744">
        <v>0.5</v>
      </c>
      <c r="P521" s="662">
        <v>35.11</v>
      </c>
      <c r="Q521" s="677">
        <v>1</v>
      </c>
      <c r="R521" s="661">
        <v>1</v>
      </c>
      <c r="S521" s="677">
        <v>1</v>
      </c>
      <c r="T521" s="744">
        <v>0.5</v>
      </c>
      <c r="U521" s="700">
        <v>1</v>
      </c>
    </row>
    <row r="522" spans="1:21" ht="14.4" customHeight="1" x14ac:dyDescent="0.3">
      <c r="A522" s="660">
        <v>21</v>
      </c>
      <c r="B522" s="661" t="s">
        <v>578</v>
      </c>
      <c r="C522" s="661" t="s">
        <v>3538</v>
      </c>
      <c r="D522" s="742" t="s">
        <v>5397</v>
      </c>
      <c r="E522" s="743" t="s">
        <v>3545</v>
      </c>
      <c r="F522" s="661" t="s">
        <v>3533</v>
      </c>
      <c r="G522" s="661" t="s">
        <v>3622</v>
      </c>
      <c r="H522" s="661" t="s">
        <v>579</v>
      </c>
      <c r="I522" s="661" t="s">
        <v>2451</v>
      </c>
      <c r="J522" s="661" t="s">
        <v>2452</v>
      </c>
      <c r="K522" s="661" t="s">
        <v>2453</v>
      </c>
      <c r="L522" s="662">
        <v>0</v>
      </c>
      <c r="M522" s="662">
        <v>0</v>
      </c>
      <c r="N522" s="661">
        <v>1</v>
      </c>
      <c r="O522" s="744">
        <v>1</v>
      </c>
      <c r="P522" s="662"/>
      <c r="Q522" s="677"/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21</v>
      </c>
      <c r="B523" s="661" t="s">
        <v>578</v>
      </c>
      <c r="C523" s="661" t="s">
        <v>3538</v>
      </c>
      <c r="D523" s="742" t="s">
        <v>5397</v>
      </c>
      <c r="E523" s="743" t="s">
        <v>3545</v>
      </c>
      <c r="F523" s="661" t="s">
        <v>3533</v>
      </c>
      <c r="G523" s="661" t="s">
        <v>3767</v>
      </c>
      <c r="H523" s="661" t="s">
        <v>1684</v>
      </c>
      <c r="I523" s="661" t="s">
        <v>4054</v>
      </c>
      <c r="J523" s="661" t="s">
        <v>4055</v>
      </c>
      <c r="K523" s="661" t="s">
        <v>4056</v>
      </c>
      <c r="L523" s="662">
        <v>23.95</v>
      </c>
      <c r="M523" s="662">
        <v>23.95</v>
      </c>
      <c r="N523" s="661">
        <v>1</v>
      </c>
      <c r="O523" s="744">
        <v>0.5</v>
      </c>
      <c r="P523" s="662">
        <v>23.95</v>
      </c>
      <c r="Q523" s="677">
        <v>1</v>
      </c>
      <c r="R523" s="661">
        <v>1</v>
      </c>
      <c r="S523" s="677">
        <v>1</v>
      </c>
      <c r="T523" s="744">
        <v>0.5</v>
      </c>
      <c r="U523" s="700">
        <v>1</v>
      </c>
    </row>
    <row r="524" spans="1:21" ht="14.4" customHeight="1" x14ac:dyDescent="0.3">
      <c r="A524" s="660">
        <v>21</v>
      </c>
      <c r="B524" s="661" t="s">
        <v>578</v>
      </c>
      <c r="C524" s="661" t="s">
        <v>3538</v>
      </c>
      <c r="D524" s="742" t="s">
        <v>5397</v>
      </c>
      <c r="E524" s="743" t="s">
        <v>3545</v>
      </c>
      <c r="F524" s="661" t="s">
        <v>3533</v>
      </c>
      <c r="G524" s="661" t="s">
        <v>3767</v>
      </c>
      <c r="H524" s="661" t="s">
        <v>1684</v>
      </c>
      <c r="I524" s="661" t="s">
        <v>1794</v>
      </c>
      <c r="J524" s="661" t="s">
        <v>3438</v>
      </c>
      <c r="K524" s="661" t="s">
        <v>2674</v>
      </c>
      <c r="L524" s="662">
        <v>16.920000000000002</v>
      </c>
      <c r="M524" s="662">
        <v>16.920000000000002</v>
      </c>
      <c r="N524" s="661">
        <v>1</v>
      </c>
      <c r="O524" s="744">
        <v>0.5</v>
      </c>
      <c r="P524" s="662">
        <v>16.920000000000002</v>
      </c>
      <c r="Q524" s="677">
        <v>1</v>
      </c>
      <c r="R524" s="661">
        <v>1</v>
      </c>
      <c r="S524" s="677">
        <v>1</v>
      </c>
      <c r="T524" s="744">
        <v>0.5</v>
      </c>
      <c r="U524" s="700">
        <v>1</v>
      </c>
    </row>
    <row r="525" spans="1:21" ht="14.4" customHeight="1" x14ac:dyDescent="0.3">
      <c r="A525" s="660">
        <v>21</v>
      </c>
      <c r="B525" s="661" t="s">
        <v>578</v>
      </c>
      <c r="C525" s="661" t="s">
        <v>3538</v>
      </c>
      <c r="D525" s="742" t="s">
        <v>5397</v>
      </c>
      <c r="E525" s="743" t="s">
        <v>3545</v>
      </c>
      <c r="F525" s="661" t="s">
        <v>3533</v>
      </c>
      <c r="G525" s="661" t="s">
        <v>3997</v>
      </c>
      <c r="H525" s="661" t="s">
        <v>579</v>
      </c>
      <c r="I525" s="661" t="s">
        <v>4057</v>
      </c>
      <c r="J525" s="661" t="s">
        <v>4058</v>
      </c>
      <c r="K525" s="661" t="s">
        <v>2681</v>
      </c>
      <c r="L525" s="662">
        <v>0</v>
      </c>
      <c r="M525" s="662">
        <v>0</v>
      </c>
      <c r="N525" s="661">
        <v>1</v>
      </c>
      <c r="O525" s="744">
        <v>0.5</v>
      </c>
      <c r="P525" s="662"/>
      <c r="Q525" s="677"/>
      <c r="R525" s="661"/>
      <c r="S525" s="677">
        <v>0</v>
      </c>
      <c r="T525" s="744"/>
      <c r="U525" s="700">
        <v>0</v>
      </c>
    </row>
    <row r="526" spans="1:21" ht="14.4" customHeight="1" x14ac:dyDescent="0.3">
      <c r="A526" s="660">
        <v>21</v>
      </c>
      <c r="B526" s="661" t="s">
        <v>578</v>
      </c>
      <c r="C526" s="661" t="s">
        <v>3538</v>
      </c>
      <c r="D526" s="742" t="s">
        <v>5397</v>
      </c>
      <c r="E526" s="743" t="s">
        <v>3545</v>
      </c>
      <c r="F526" s="661" t="s">
        <v>3533</v>
      </c>
      <c r="G526" s="661" t="s">
        <v>3816</v>
      </c>
      <c r="H526" s="661" t="s">
        <v>579</v>
      </c>
      <c r="I526" s="661" t="s">
        <v>4059</v>
      </c>
      <c r="J526" s="661" t="s">
        <v>4060</v>
      </c>
      <c r="K526" s="661" t="s">
        <v>4061</v>
      </c>
      <c r="L526" s="662">
        <v>0</v>
      </c>
      <c r="M526" s="662">
        <v>0</v>
      </c>
      <c r="N526" s="661">
        <v>1</v>
      </c>
      <c r="O526" s="744">
        <v>0.5</v>
      </c>
      <c r="P526" s="662"/>
      <c r="Q526" s="677"/>
      <c r="R526" s="661"/>
      <c r="S526" s="677">
        <v>0</v>
      </c>
      <c r="T526" s="744"/>
      <c r="U526" s="700">
        <v>0</v>
      </c>
    </row>
    <row r="527" spans="1:21" ht="14.4" customHeight="1" x14ac:dyDescent="0.3">
      <c r="A527" s="660">
        <v>21</v>
      </c>
      <c r="B527" s="661" t="s">
        <v>578</v>
      </c>
      <c r="C527" s="661" t="s">
        <v>3538</v>
      </c>
      <c r="D527" s="742" t="s">
        <v>5397</v>
      </c>
      <c r="E527" s="743" t="s">
        <v>3545</v>
      </c>
      <c r="F527" s="661" t="s">
        <v>3533</v>
      </c>
      <c r="G527" s="661" t="s">
        <v>3632</v>
      </c>
      <c r="H527" s="661" t="s">
        <v>579</v>
      </c>
      <c r="I527" s="661" t="s">
        <v>3976</v>
      </c>
      <c r="J527" s="661" t="s">
        <v>3977</v>
      </c>
      <c r="K527" s="661" t="s">
        <v>3978</v>
      </c>
      <c r="L527" s="662">
        <v>150.04</v>
      </c>
      <c r="M527" s="662">
        <v>450.12</v>
      </c>
      <c r="N527" s="661">
        <v>3</v>
      </c>
      <c r="O527" s="744">
        <v>2.5</v>
      </c>
      <c r="P527" s="662">
        <v>300.08</v>
      </c>
      <c r="Q527" s="677">
        <v>0.66666666666666663</v>
      </c>
      <c r="R527" s="661">
        <v>2</v>
      </c>
      <c r="S527" s="677">
        <v>0.66666666666666663</v>
      </c>
      <c r="T527" s="744">
        <v>1.5</v>
      </c>
      <c r="U527" s="700">
        <v>0.6</v>
      </c>
    </row>
    <row r="528" spans="1:21" ht="14.4" customHeight="1" x14ac:dyDescent="0.3">
      <c r="A528" s="660">
        <v>21</v>
      </c>
      <c r="B528" s="661" t="s">
        <v>578</v>
      </c>
      <c r="C528" s="661" t="s">
        <v>3538</v>
      </c>
      <c r="D528" s="742" t="s">
        <v>5397</v>
      </c>
      <c r="E528" s="743" t="s">
        <v>3545</v>
      </c>
      <c r="F528" s="661" t="s">
        <v>3533</v>
      </c>
      <c r="G528" s="661" t="s">
        <v>3632</v>
      </c>
      <c r="H528" s="661" t="s">
        <v>579</v>
      </c>
      <c r="I528" s="661" t="s">
        <v>3976</v>
      </c>
      <c r="J528" s="661" t="s">
        <v>3977</v>
      </c>
      <c r="K528" s="661" t="s">
        <v>3978</v>
      </c>
      <c r="L528" s="662">
        <v>154.36000000000001</v>
      </c>
      <c r="M528" s="662">
        <v>154.36000000000001</v>
      </c>
      <c r="N528" s="661">
        <v>1</v>
      </c>
      <c r="O528" s="744">
        <v>1</v>
      </c>
      <c r="P528" s="662"/>
      <c r="Q528" s="677">
        <v>0</v>
      </c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21</v>
      </c>
      <c r="B529" s="661" t="s">
        <v>578</v>
      </c>
      <c r="C529" s="661" t="s">
        <v>3538</v>
      </c>
      <c r="D529" s="742" t="s">
        <v>5397</v>
      </c>
      <c r="E529" s="743" t="s">
        <v>3545</v>
      </c>
      <c r="F529" s="661" t="s">
        <v>3533</v>
      </c>
      <c r="G529" s="661" t="s">
        <v>3632</v>
      </c>
      <c r="H529" s="661" t="s">
        <v>1684</v>
      </c>
      <c r="I529" s="661" t="s">
        <v>2040</v>
      </c>
      <c r="J529" s="661" t="s">
        <v>2923</v>
      </c>
      <c r="K529" s="661" t="s">
        <v>3388</v>
      </c>
      <c r="L529" s="662">
        <v>154.36000000000001</v>
      </c>
      <c r="M529" s="662">
        <v>154.36000000000001</v>
      </c>
      <c r="N529" s="661">
        <v>1</v>
      </c>
      <c r="O529" s="744">
        <v>0.5</v>
      </c>
      <c r="P529" s="662"/>
      <c r="Q529" s="677">
        <v>0</v>
      </c>
      <c r="R529" s="661"/>
      <c r="S529" s="677">
        <v>0</v>
      </c>
      <c r="T529" s="744"/>
      <c r="U529" s="700">
        <v>0</v>
      </c>
    </row>
    <row r="530" spans="1:21" ht="14.4" customHeight="1" x14ac:dyDescent="0.3">
      <c r="A530" s="660">
        <v>21</v>
      </c>
      <c r="B530" s="661" t="s">
        <v>578</v>
      </c>
      <c r="C530" s="661" t="s">
        <v>3538</v>
      </c>
      <c r="D530" s="742" t="s">
        <v>5397</v>
      </c>
      <c r="E530" s="743" t="s">
        <v>3545</v>
      </c>
      <c r="F530" s="661" t="s">
        <v>3533</v>
      </c>
      <c r="G530" s="661" t="s">
        <v>4062</v>
      </c>
      <c r="H530" s="661" t="s">
        <v>579</v>
      </c>
      <c r="I530" s="661" t="s">
        <v>4063</v>
      </c>
      <c r="J530" s="661" t="s">
        <v>4064</v>
      </c>
      <c r="K530" s="661" t="s">
        <v>4065</v>
      </c>
      <c r="L530" s="662">
        <v>53.38</v>
      </c>
      <c r="M530" s="662">
        <v>53.38</v>
      </c>
      <c r="N530" s="661">
        <v>1</v>
      </c>
      <c r="O530" s="744">
        <v>1</v>
      </c>
      <c r="P530" s="662"/>
      <c r="Q530" s="677">
        <v>0</v>
      </c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21</v>
      </c>
      <c r="B531" s="661" t="s">
        <v>578</v>
      </c>
      <c r="C531" s="661" t="s">
        <v>3538</v>
      </c>
      <c r="D531" s="742" t="s">
        <v>5397</v>
      </c>
      <c r="E531" s="743" t="s">
        <v>3545</v>
      </c>
      <c r="F531" s="661" t="s">
        <v>3533</v>
      </c>
      <c r="G531" s="661" t="s">
        <v>4066</v>
      </c>
      <c r="H531" s="661" t="s">
        <v>579</v>
      </c>
      <c r="I531" s="661" t="s">
        <v>4067</v>
      </c>
      <c r="J531" s="661" t="s">
        <v>4068</v>
      </c>
      <c r="K531" s="661" t="s">
        <v>4069</v>
      </c>
      <c r="L531" s="662">
        <v>769.6</v>
      </c>
      <c r="M531" s="662">
        <v>2308.8000000000002</v>
      </c>
      <c r="N531" s="661">
        <v>3</v>
      </c>
      <c r="O531" s="744">
        <v>1</v>
      </c>
      <c r="P531" s="662">
        <v>2308.8000000000002</v>
      </c>
      <c r="Q531" s="677">
        <v>1</v>
      </c>
      <c r="R531" s="661">
        <v>3</v>
      </c>
      <c r="S531" s="677">
        <v>1</v>
      </c>
      <c r="T531" s="744">
        <v>1</v>
      </c>
      <c r="U531" s="700">
        <v>1</v>
      </c>
    </row>
    <row r="532" spans="1:21" ht="14.4" customHeight="1" x14ac:dyDescent="0.3">
      <c r="A532" s="660">
        <v>21</v>
      </c>
      <c r="B532" s="661" t="s">
        <v>578</v>
      </c>
      <c r="C532" s="661" t="s">
        <v>3538</v>
      </c>
      <c r="D532" s="742" t="s">
        <v>5397</v>
      </c>
      <c r="E532" s="743" t="s">
        <v>3545</v>
      </c>
      <c r="F532" s="661" t="s">
        <v>3533</v>
      </c>
      <c r="G532" s="661" t="s">
        <v>4066</v>
      </c>
      <c r="H532" s="661" t="s">
        <v>579</v>
      </c>
      <c r="I532" s="661" t="s">
        <v>4067</v>
      </c>
      <c r="J532" s="661" t="s">
        <v>4068</v>
      </c>
      <c r="K532" s="661" t="s">
        <v>4069</v>
      </c>
      <c r="L532" s="662">
        <v>550.39</v>
      </c>
      <c r="M532" s="662">
        <v>1651.17</v>
      </c>
      <c r="N532" s="661">
        <v>3</v>
      </c>
      <c r="O532" s="744">
        <v>1</v>
      </c>
      <c r="P532" s="662"/>
      <c r="Q532" s="677">
        <v>0</v>
      </c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21</v>
      </c>
      <c r="B533" s="661" t="s">
        <v>578</v>
      </c>
      <c r="C533" s="661" t="s">
        <v>3538</v>
      </c>
      <c r="D533" s="742" t="s">
        <v>5397</v>
      </c>
      <c r="E533" s="743" t="s">
        <v>3545</v>
      </c>
      <c r="F533" s="661" t="s">
        <v>3533</v>
      </c>
      <c r="G533" s="661" t="s">
        <v>4066</v>
      </c>
      <c r="H533" s="661" t="s">
        <v>579</v>
      </c>
      <c r="I533" s="661" t="s">
        <v>4070</v>
      </c>
      <c r="J533" s="661" t="s">
        <v>4068</v>
      </c>
      <c r="K533" s="661" t="s">
        <v>4071</v>
      </c>
      <c r="L533" s="662">
        <v>0</v>
      </c>
      <c r="M533" s="662">
        <v>0</v>
      </c>
      <c r="N533" s="661">
        <v>1</v>
      </c>
      <c r="O533" s="744">
        <v>0.5</v>
      </c>
      <c r="P533" s="662">
        <v>0</v>
      </c>
      <c r="Q533" s="677"/>
      <c r="R533" s="661">
        <v>1</v>
      </c>
      <c r="S533" s="677">
        <v>1</v>
      </c>
      <c r="T533" s="744">
        <v>0.5</v>
      </c>
      <c r="U533" s="700">
        <v>1</v>
      </c>
    </row>
    <row r="534" spans="1:21" ht="14.4" customHeight="1" x14ac:dyDescent="0.3">
      <c r="A534" s="660">
        <v>21</v>
      </c>
      <c r="B534" s="661" t="s">
        <v>578</v>
      </c>
      <c r="C534" s="661" t="s">
        <v>3538</v>
      </c>
      <c r="D534" s="742" t="s">
        <v>5397</v>
      </c>
      <c r="E534" s="743" t="s">
        <v>3545</v>
      </c>
      <c r="F534" s="661" t="s">
        <v>3533</v>
      </c>
      <c r="G534" s="661" t="s">
        <v>4066</v>
      </c>
      <c r="H534" s="661" t="s">
        <v>579</v>
      </c>
      <c r="I534" s="661" t="s">
        <v>4072</v>
      </c>
      <c r="J534" s="661" t="s">
        <v>4073</v>
      </c>
      <c r="K534" s="661" t="s">
        <v>4074</v>
      </c>
      <c r="L534" s="662">
        <v>718.3</v>
      </c>
      <c r="M534" s="662">
        <v>2154.8999999999996</v>
      </c>
      <c r="N534" s="661">
        <v>3</v>
      </c>
      <c r="O534" s="744">
        <v>1</v>
      </c>
      <c r="P534" s="662">
        <v>2154.8999999999996</v>
      </c>
      <c r="Q534" s="677">
        <v>1</v>
      </c>
      <c r="R534" s="661">
        <v>3</v>
      </c>
      <c r="S534" s="677">
        <v>1</v>
      </c>
      <c r="T534" s="744">
        <v>1</v>
      </c>
      <c r="U534" s="700">
        <v>1</v>
      </c>
    </row>
    <row r="535" spans="1:21" ht="14.4" customHeight="1" x14ac:dyDescent="0.3">
      <c r="A535" s="660">
        <v>21</v>
      </c>
      <c r="B535" s="661" t="s">
        <v>578</v>
      </c>
      <c r="C535" s="661" t="s">
        <v>3538</v>
      </c>
      <c r="D535" s="742" t="s">
        <v>5397</v>
      </c>
      <c r="E535" s="743" t="s">
        <v>3545</v>
      </c>
      <c r="F535" s="661" t="s">
        <v>3533</v>
      </c>
      <c r="G535" s="661" t="s">
        <v>4066</v>
      </c>
      <c r="H535" s="661" t="s">
        <v>579</v>
      </c>
      <c r="I535" s="661" t="s">
        <v>4075</v>
      </c>
      <c r="J535" s="661" t="s">
        <v>4076</v>
      </c>
      <c r="K535" s="661" t="s">
        <v>4069</v>
      </c>
      <c r="L535" s="662">
        <v>769.6</v>
      </c>
      <c r="M535" s="662">
        <v>2308.8000000000002</v>
      </c>
      <c r="N535" s="661">
        <v>3</v>
      </c>
      <c r="O535" s="744">
        <v>1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21</v>
      </c>
      <c r="B536" s="661" t="s">
        <v>578</v>
      </c>
      <c r="C536" s="661" t="s">
        <v>3538</v>
      </c>
      <c r="D536" s="742" t="s">
        <v>5397</v>
      </c>
      <c r="E536" s="743" t="s">
        <v>3545</v>
      </c>
      <c r="F536" s="661" t="s">
        <v>3533</v>
      </c>
      <c r="G536" s="661" t="s">
        <v>4066</v>
      </c>
      <c r="H536" s="661" t="s">
        <v>579</v>
      </c>
      <c r="I536" s="661" t="s">
        <v>4077</v>
      </c>
      <c r="J536" s="661" t="s">
        <v>4076</v>
      </c>
      <c r="K536" s="661" t="s">
        <v>4078</v>
      </c>
      <c r="L536" s="662">
        <v>0</v>
      </c>
      <c r="M536" s="662">
        <v>0</v>
      </c>
      <c r="N536" s="661">
        <v>3</v>
      </c>
      <c r="O536" s="744">
        <v>1</v>
      </c>
      <c r="P536" s="662"/>
      <c r="Q536" s="677"/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21</v>
      </c>
      <c r="B537" s="661" t="s">
        <v>578</v>
      </c>
      <c r="C537" s="661" t="s">
        <v>3538</v>
      </c>
      <c r="D537" s="742" t="s">
        <v>5397</v>
      </c>
      <c r="E537" s="743" t="s">
        <v>3545</v>
      </c>
      <c r="F537" s="661" t="s">
        <v>3533</v>
      </c>
      <c r="G537" s="661" t="s">
        <v>4079</v>
      </c>
      <c r="H537" s="661" t="s">
        <v>1684</v>
      </c>
      <c r="I537" s="661" t="s">
        <v>1885</v>
      </c>
      <c r="J537" s="661" t="s">
        <v>1886</v>
      </c>
      <c r="K537" s="661" t="s">
        <v>2744</v>
      </c>
      <c r="L537" s="662">
        <v>0</v>
      </c>
      <c r="M537" s="662">
        <v>0</v>
      </c>
      <c r="N537" s="661">
        <v>4</v>
      </c>
      <c r="O537" s="744">
        <v>2</v>
      </c>
      <c r="P537" s="662">
        <v>0</v>
      </c>
      <c r="Q537" s="677"/>
      <c r="R537" s="661">
        <v>4</v>
      </c>
      <c r="S537" s="677">
        <v>1</v>
      </c>
      <c r="T537" s="744">
        <v>2</v>
      </c>
      <c r="U537" s="700">
        <v>1</v>
      </c>
    </row>
    <row r="538" spans="1:21" ht="14.4" customHeight="1" x14ac:dyDescent="0.3">
      <c r="A538" s="660">
        <v>21</v>
      </c>
      <c r="B538" s="661" t="s">
        <v>578</v>
      </c>
      <c r="C538" s="661" t="s">
        <v>3538</v>
      </c>
      <c r="D538" s="742" t="s">
        <v>5397</v>
      </c>
      <c r="E538" s="743" t="s">
        <v>3545</v>
      </c>
      <c r="F538" s="661" t="s">
        <v>3533</v>
      </c>
      <c r="G538" s="661" t="s">
        <v>4080</v>
      </c>
      <c r="H538" s="661" t="s">
        <v>579</v>
      </c>
      <c r="I538" s="661" t="s">
        <v>4081</v>
      </c>
      <c r="J538" s="661" t="s">
        <v>4082</v>
      </c>
      <c r="K538" s="661" t="s">
        <v>2760</v>
      </c>
      <c r="L538" s="662">
        <v>0</v>
      </c>
      <c r="M538" s="662">
        <v>0</v>
      </c>
      <c r="N538" s="661">
        <v>1</v>
      </c>
      <c r="O538" s="744">
        <v>0.5</v>
      </c>
      <c r="P538" s="662">
        <v>0</v>
      </c>
      <c r="Q538" s="677"/>
      <c r="R538" s="661">
        <v>1</v>
      </c>
      <c r="S538" s="677">
        <v>1</v>
      </c>
      <c r="T538" s="744">
        <v>0.5</v>
      </c>
      <c r="U538" s="700">
        <v>1</v>
      </c>
    </row>
    <row r="539" spans="1:21" ht="14.4" customHeight="1" x14ac:dyDescent="0.3">
      <c r="A539" s="660">
        <v>21</v>
      </c>
      <c r="B539" s="661" t="s">
        <v>578</v>
      </c>
      <c r="C539" s="661" t="s">
        <v>3538</v>
      </c>
      <c r="D539" s="742" t="s">
        <v>5397</v>
      </c>
      <c r="E539" s="743" t="s">
        <v>3545</v>
      </c>
      <c r="F539" s="661" t="s">
        <v>3533</v>
      </c>
      <c r="G539" s="661" t="s">
        <v>4083</v>
      </c>
      <c r="H539" s="661" t="s">
        <v>579</v>
      </c>
      <c r="I539" s="661" t="s">
        <v>4084</v>
      </c>
      <c r="J539" s="661" t="s">
        <v>2974</v>
      </c>
      <c r="K539" s="661" t="s">
        <v>2975</v>
      </c>
      <c r="L539" s="662">
        <v>212.59</v>
      </c>
      <c r="M539" s="662">
        <v>212.59</v>
      </c>
      <c r="N539" s="661">
        <v>1</v>
      </c>
      <c r="O539" s="744">
        <v>1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21</v>
      </c>
      <c r="B540" s="661" t="s">
        <v>578</v>
      </c>
      <c r="C540" s="661" t="s">
        <v>3538</v>
      </c>
      <c r="D540" s="742" t="s">
        <v>5397</v>
      </c>
      <c r="E540" s="743" t="s">
        <v>3545</v>
      </c>
      <c r="F540" s="661" t="s">
        <v>3533</v>
      </c>
      <c r="G540" s="661" t="s">
        <v>4085</v>
      </c>
      <c r="H540" s="661" t="s">
        <v>1684</v>
      </c>
      <c r="I540" s="661" t="s">
        <v>4086</v>
      </c>
      <c r="J540" s="661" t="s">
        <v>4087</v>
      </c>
      <c r="K540" s="661" t="s">
        <v>4088</v>
      </c>
      <c r="L540" s="662">
        <v>1091.0999999999999</v>
      </c>
      <c r="M540" s="662">
        <v>3273.2999999999997</v>
      </c>
      <c r="N540" s="661">
        <v>3</v>
      </c>
      <c r="O540" s="744">
        <v>1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21</v>
      </c>
      <c r="B541" s="661" t="s">
        <v>578</v>
      </c>
      <c r="C541" s="661" t="s">
        <v>3538</v>
      </c>
      <c r="D541" s="742" t="s">
        <v>5397</v>
      </c>
      <c r="E541" s="743" t="s">
        <v>3545</v>
      </c>
      <c r="F541" s="661" t="s">
        <v>3533</v>
      </c>
      <c r="G541" s="661" t="s">
        <v>4000</v>
      </c>
      <c r="H541" s="661" t="s">
        <v>579</v>
      </c>
      <c r="I541" s="661" t="s">
        <v>904</v>
      </c>
      <c r="J541" s="661" t="s">
        <v>4001</v>
      </c>
      <c r="K541" s="661" t="s">
        <v>4002</v>
      </c>
      <c r="L541" s="662">
        <v>0</v>
      </c>
      <c r="M541" s="662">
        <v>0</v>
      </c>
      <c r="N541" s="661">
        <v>1</v>
      </c>
      <c r="O541" s="744">
        <v>1</v>
      </c>
      <c r="P541" s="662">
        <v>0</v>
      </c>
      <c r="Q541" s="677"/>
      <c r="R541" s="661">
        <v>1</v>
      </c>
      <c r="S541" s="677">
        <v>1</v>
      </c>
      <c r="T541" s="744">
        <v>1</v>
      </c>
      <c r="U541" s="700">
        <v>1</v>
      </c>
    </row>
    <row r="542" spans="1:21" ht="14.4" customHeight="1" x14ac:dyDescent="0.3">
      <c r="A542" s="660">
        <v>21</v>
      </c>
      <c r="B542" s="661" t="s">
        <v>578</v>
      </c>
      <c r="C542" s="661" t="s">
        <v>3538</v>
      </c>
      <c r="D542" s="742" t="s">
        <v>5397</v>
      </c>
      <c r="E542" s="743" t="s">
        <v>3545</v>
      </c>
      <c r="F542" s="661" t="s">
        <v>3533</v>
      </c>
      <c r="G542" s="661" t="s">
        <v>4000</v>
      </c>
      <c r="H542" s="661" t="s">
        <v>579</v>
      </c>
      <c r="I542" s="661" t="s">
        <v>908</v>
      </c>
      <c r="J542" s="661" t="s">
        <v>4089</v>
      </c>
      <c r="K542" s="661" t="s">
        <v>1804</v>
      </c>
      <c r="L542" s="662">
        <v>0</v>
      </c>
      <c r="M542" s="662">
        <v>0</v>
      </c>
      <c r="N542" s="661">
        <v>3</v>
      </c>
      <c r="O542" s="744">
        <v>0.5</v>
      </c>
      <c r="P542" s="662">
        <v>0</v>
      </c>
      <c r="Q542" s="677"/>
      <c r="R542" s="661">
        <v>3</v>
      </c>
      <c r="S542" s="677">
        <v>1</v>
      </c>
      <c r="T542" s="744">
        <v>0.5</v>
      </c>
      <c r="U542" s="700">
        <v>1</v>
      </c>
    </row>
    <row r="543" spans="1:21" ht="14.4" customHeight="1" x14ac:dyDescent="0.3">
      <c r="A543" s="660">
        <v>21</v>
      </c>
      <c r="B543" s="661" t="s">
        <v>578</v>
      </c>
      <c r="C543" s="661" t="s">
        <v>3538</v>
      </c>
      <c r="D543" s="742" t="s">
        <v>5397</v>
      </c>
      <c r="E543" s="743" t="s">
        <v>3545</v>
      </c>
      <c r="F543" s="661" t="s">
        <v>3533</v>
      </c>
      <c r="G543" s="661" t="s">
        <v>4090</v>
      </c>
      <c r="H543" s="661" t="s">
        <v>1684</v>
      </c>
      <c r="I543" s="661" t="s">
        <v>4091</v>
      </c>
      <c r="J543" s="661" t="s">
        <v>4092</v>
      </c>
      <c r="K543" s="661" t="s">
        <v>4093</v>
      </c>
      <c r="L543" s="662">
        <v>1508.08</v>
      </c>
      <c r="M543" s="662">
        <v>3016.16</v>
      </c>
      <c r="N543" s="661">
        <v>2</v>
      </c>
      <c r="O543" s="744">
        <v>0.5</v>
      </c>
      <c r="P543" s="662">
        <v>3016.16</v>
      </c>
      <c r="Q543" s="677">
        <v>1</v>
      </c>
      <c r="R543" s="661">
        <v>2</v>
      </c>
      <c r="S543" s="677">
        <v>1</v>
      </c>
      <c r="T543" s="744">
        <v>0.5</v>
      </c>
      <c r="U543" s="700">
        <v>1</v>
      </c>
    </row>
    <row r="544" spans="1:21" ht="14.4" customHeight="1" x14ac:dyDescent="0.3">
      <c r="A544" s="660">
        <v>21</v>
      </c>
      <c r="B544" s="661" t="s">
        <v>578</v>
      </c>
      <c r="C544" s="661" t="s">
        <v>3538</v>
      </c>
      <c r="D544" s="742" t="s">
        <v>5397</v>
      </c>
      <c r="E544" s="743" t="s">
        <v>3545</v>
      </c>
      <c r="F544" s="661" t="s">
        <v>3533</v>
      </c>
      <c r="G544" s="661" t="s">
        <v>3908</v>
      </c>
      <c r="H544" s="661" t="s">
        <v>579</v>
      </c>
      <c r="I544" s="661" t="s">
        <v>1084</v>
      </c>
      <c r="J544" s="661" t="s">
        <v>2696</v>
      </c>
      <c r="K544" s="661" t="s">
        <v>1086</v>
      </c>
      <c r="L544" s="662">
        <v>113.66</v>
      </c>
      <c r="M544" s="662">
        <v>340.98</v>
      </c>
      <c r="N544" s="661">
        <v>3</v>
      </c>
      <c r="O544" s="744">
        <v>0.5</v>
      </c>
      <c r="P544" s="662"/>
      <c r="Q544" s="677">
        <v>0</v>
      </c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21</v>
      </c>
      <c r="B545" s="661" t="s">
        <v>578</v>
      </c>
      <c r="C545" s="661" t="s">
        <v>3538</v>
      </c>
      <c r="D545" s="742" t="s">
        <v>5397</v>
      </c>
      <c r="E545" s="743" t="s">
        <v>3545</v>
      </c>
      <c r="F545" s="661" t="s">
        <v>3533</v>
      </c>
      <c r="G545" s="661" t="s">
        <v>3598</v>
      </c>
      <c r="H545" s="661" t="s">
        <v>579</v>
      </c>
      <c r="I545" s="661" t="s">
        <v>1200</v>
      </c>
      <c r="J545" s="661" t="s">
        <v>1201</v>
      </c>
      <c r="K545" s="661" t="s">
        <v>1202</v>
      </c>
      <c r="L545" s="662">
        <v>344</v>
      </c>
      <c r="M545" s="662">
        <v>344</v>
      </c>
      <c r="N545" s="661">
        <v>1</v>
      </c>
      <c r="O545" s="744">
        <v>0.5</v>
      </c>
      <c r="P545" s="662"/>
      <c r="Q545" s="677">
        <v>0</v>
      </c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21</v>
      </c>
      <c r="B546" s="661" t="s">
        <v>578</v>
      </c>
      <c r="C546" s="661" t="s">
        <v>3538</v>
      </c>
      <c r="D546" s="742" t="s">
        <v>5397</v>
      </c>
      <c r="E546" s="743" t="s">
        <v>3545</v>
      </c>
      <c r="F546" s="661" t="s">
        <v>3533</v>
      </c>
      <c r="G546" s="661" t="s">
        <v>3598</v>
      </c>
      <c r="H546" s="661" t="s">
        <v>579</v>
      </c>
      <c r="I546" s="661" t="s">
        <v>3617</v>
      </c>
      <c r="J546" s="661" t="s">
        <v>1201</v>
      </c>
      <c r="K546" s="661" t="s">
        <v>1808</v>
      </c>
      <c r="L546" s="662">
        <v>0</v>
      </c>
      <c r="M546" s="662">
        <v>0</v>
      </c>
      <c r="N546" s="661">
        <v>1</v>
      </c>
      <c r="O546" s="744">
        <v>1</v>
      </c>
      <c r="P546" s="662"/>
      <c r="Q546" s="677"/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21</v>
      </c>
      <c r="B547" s="661" t="s">
        <v>578</v>
      </c>
      <c r="C547" s="661" t="s">
        <v>3538</v>
      </c>
      <c r="D547" s="742" t="s">
        <v>5397</v>
      </c>
      <c r="E547" s="743" t="s">
        <v>3545</v>
      </c>
      <c r="F547" s="661" t="s">
        <v>3533</v>
      </c>
      <c r="G547" s="661" t="s">
        <v>3599</v>
      </c>
      <c r="H547" s="661" t="s">
        <v>579</v>
      </c>
      <c r="I547" s="661" t="s">
        <v>2478</v>
      </c>
      <c r="J547" s="661" t="s">
        <v>2479</v>
      </c>
      <c r="K547" s="661" t="s">
        <v>2480</v>
      </c>
      <c r="L547" s="662">
        <v>64.56</v>
      </c>
      <c r="M547" s="662">
        <v>193.68</v>
      </c>
      <c r="N547" s="661">
        <v>3</v>
      </c>
      <c r="O547" s="744">
        <v>1</v>
      </c>
      <c r="P547" s="662">
        <v>193.68</v>
      </c>
      <c r="Q547" s="677">
        <v>1</v>
      </c>
      <c r="R547" s="661">
        <v>3</v>
      </c>
      <c r="S547" s="677">
        <v>1</v>
      </c>
      <c r="T547" s="744">
        <v>1</v>
      </c>
      <c r="U547" s="700">
        <v>1</v>
      </c>
    </row>
    <row r="548" spans="1:21" ht="14.4" customHeight="1" x14ac:dyDescent="0.3">
      <c r="A548" s="660">
        <v>21</v>
      </c>
      <c r="B548" s="661" t="s">
        <v>578</v>
      </c>
      <c r="C548" s="661" t="s">
        <v>3538</v>
      </c>
      <c r="D548" s="742" t="s">
        <v>5397</v>
      </c>
      <c r="E548" s="743" t="s">
        <v>3545</v>
      </c>
      <c r="F548" s="661" t="s">
        <v>3533</v>
      </c>
      <c r="G548" s="661" t="s">
        <v>4094</v>
      </c>
      <c r="H548" s="661" t="s">
        <v>579</v>
      </c>
      <c r="I548" s="661" t="s">
        <v>4095</v>
      </c>
      <c r="J548" s="661" t="s">
        <v>4096</v>
      </c>
      <c r="K548" s="661" t="s">
        <v>1742</v>
      </c>
      <c r="L548" s="662">
        <v>0</v>
      </c>
      <c r="M548" s="662">
        <v>0</v>
      </c>
      <c r="N548" s="661">
        <v>1</v>
      </c>
      <c r="O548" s="744">
        <v>0.5</v>
      </c>
      <c r="P548" s="662">
        <v>0</v>
      </c>
      <c r="Q548" s="677"/>
      <c r="R548" s="661">
        <v>1</v>
      </c>
      <c r="S548" s="677">
        <v>1</v>
      </c>
      <c r="T548" s="744">
        <v>0.5</v>
      </c>
      <c r="U548" s="700">
        <v>1</v>
      </c>
    </row>
    <row r="549" spans="1:21" ht="14.4" customHeight="1" x14ac:dyDescent="0.3">
      <c r="A549" s="660">
        <v>21</v>
      </c>
      <c r="B549" s="661" t="s">
        <v>578</v>
      </c>
      <c r="C549" s="661" t="s">
        <v>3538</v>
      </c>
      <c r="D549" s="742" t="s">
        <v>5397</v>
      </c>
      <c r="E549" s="743" t="s">
        <v>3545</v>
      </c>
      <c r="F549" s="661" t="s">
        <v>3533</v>
      </c>
      <c r="G549" s="661" t="s">
        <v>4097</v>
      </c>
      <c r="H549" s="661" t="s">
        <v>579</v>
      </c>
      <c r="I549" s="661" t="s">
        <v>3140</v>
      </c>
      <c r="J549" s="661" t="s">
        <v>3141</v>
      </c>
      <c r="K549" s="661" t="s">
        <v>2136</v>
      </c>
      <c r="L549" s="662">
        <v>80.599999999999994</v>
      </c>
      <c r="M549" s="662">
        <v>80.599999999999994</v>
      </c>
      <c r="N549" s="661">
        <v>1</v>
      </c>
      <c r="O549" s="744">
        <v>0.5</v>
      </c>
      <c r="P549" s="662"/>
      <c r="Q549" s="677">
        <v>0</v>
      </c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21</v>
      </c>
      <c r="B550" s="661" t="s">
        <v>578</v>
      </c>
      <c r="C550" s="661" t="s">
        <v>3538</v>
      </c>
      <c r="D550" s="742" t="s">
        <v>5397</v>
      </c>
      <c r="E550" s="743" t="s">
        <v>3545</v>
      </c>
      <c r="F550" s="661" t="s">
        <v>3533</v>
      </c>
      <c r="G550" s="661" t="s">
        <v>4097</v>
      </c>
      <c r="H550" s="661" t="s">
        <v>579</v>
      </c>
      <c r="I550" s="661" t="s">
        <v>3140</v>
      </c>
      <c r="J550" s="661" t="s">
        <v>3141</v>
      </c>
      <c r="K550" s="661" t="s">
        <v>2136</v>
      </c>
      <c r="L550" s="662">
        <v>84.99</v>
      </c>
      <c r="M550" s="662">
        <v>84.99</v>
      </c>
      <c r="N550" s="661">
        <v>1</v>
      </c>
      <c r="O550" s="744">
        <v>0.5</v>
      </c>
      <c r="P550" s="662"/>
      <c r="Q550" s="677">
        <v>0</v>
      </c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21</v>
      </c>
      <c r="B551" s="661" t="s">
        <v>578</v>
      </c>
      <c r="C551" s="661" t="s">
        <v>3538</v>
      </c>
      <c r="D551" s="742" t="s">
        <v>5397</v>
      </c>
      <c r="E551" s="743" t="s">
        <v>3545</v>
      </c>
      <c r="F551" s="661" t="s">
        <v>3533</v>
      </c>
      <c r="G551" s="661" t="s">
        <v>3718</v>
      </c>
      <c r="H551" s="661" t="s">
        <v>579</v>
      </c>
      <c r="I551" s="661" t="s">
        <v>1204</v>
      </c>
      <c r="J551" s="661" t="s">
        <v>3723</v>
      </c>
      <c r="K551" s="661" t="s">
        <v>3724</v>
      </c>
      <c r="L551" s="662">
        <v>969.48</v>
      </c>
      <c r="M551" s="662">
        <v>1938.96</v>
      </c>
      <c r="N551" s="661">
        <v>2</v>
      </c>
      <c r="O551" s="744">
        <v>0.5</v>
      </c>
      <c r="P551" s="662">
        <v>1938.96</v>
      </c>
      <c r="Q551" s="677">
        <v>1</v>
      </c>
      <c r="R551" s="661">
        <v>2</v>
      </c>
      <c r="S551" s="677">
        <v>1</v>
      </c>
      <c r="T551" s="744">
        <v>0.5</v>
      </c>
      <c r="U551" s="700">
        <v>1</v>
      </c>
    </row>
    <row r="552" spans="1:21" ht="14.4" customHeight="1" x14ac:dyDescent="0.3">
      <c r="A552" s="660">
        <v>21</v>
      </c>
      <c r="B552" s="661" t="s">
        <v>578</v>
      </c>
      <c r="C552" s="661" t="s">
        <v>3538</v>
      </c>
      <c r="D552" s="742" t="s">
        <v>5397</v>
      </c>
      <c r="E552" s="743" t="s">
        <v>3545</v>
      </c>
      <c r="F552" s="661" t="s">
        <v>3533</v>
      </c>
      <c r="G552" s="661" t="s">
        <v>4098</v>
      </c>
      <c r="H552" s="661" t="s">
        <v>579</v>
      </c>
      <c r="I552" s="661" t="s">
        <v>4099</v>
      </c>
      <c r="J552" s="661" t="s">
        <v>4100</v>
      </c>
      <c r="K552" s="661" t="s">
        <v>4101</v>
      </c>
      <c r="L552" s="662">
        <v>112.6</v>
      </c>
      <c r="M552" s="662">
        <v>225.2</v>
      </c>
      <c r="N552" s="661">
        <v>2</v>
      </c>
      <c r="O552" s="744">
        <v>1</v>
      </c>
      <c r="P552" s="662"/>
      <c r="Q552" s="677">
        <v>0</v>
      </c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21</v>
      </c>
      <c r="B553" s="661" t="s">
        <v>578</v>
      </c>
      <c r="C553" s="661" t="s">
        <v>3538</v>
      </c>
      <c r="D553" s="742" t="s">
        <v>5397</v>
      </c>
      <c r="E553" s="743" t="s">
        <v>3545</v>
      </c>
      <c r="F553" s="661" t="s">
        <v>3533</v>
      </c>
      <c r="G553" s="661" t="s">
        <v>3582</v>
      </c>
      <c r="H553" s="661" t="s">
        <v>579</v>
      </c>
      <c r="I553" s="661" t="s">
        <v>3644</v>
      </c>
      <c r="J553" s="661" t="s">
        <v>3645</v>
      </c>
      <c r="K553" s="661" t="s">
        <v>3646</v>
      </c>
      <c r="L553" s="662">
        <v>0</v>
      </c>
      <c r="M553" s="662">
        <v>0</v>
      </c>
      <c r="N553" s="661">
        <v>3</v>
      </c>
      <c r="O553" s="744">
        <v>2</v>
      </c>
      <c r="P553" s="662">
        <v>0</v>
      </c>
      <c r="Q553" s="677"/>
      <c r="R553" s="661">
        <v>2</v>
      </c>
      <c r="S553" s="677">
        <v>0.66666666666666663</v>
      </c>
      <c r="T553" s="744">
        <v>1</v>
      </c>
      <c r="U553" s="700">
        <v>0.5</v>
      </c>
    </row>
    <row r="554" spans="1:21" ht="14.4" customHeight="1" x14ac:dyDescent="0.3">
      <c r="A554" s="660">
        <v>21</v>
      </c>
      <c r="B554" s="661" t="s">
        <v>578</v>
      </c>
      <c r="C554" s="661" t="s">
        <v>3538</v>
      </c>
      <c r="D554" s="742" t="s">
        <v>5397</v>
      </c>
      <c r="E554" s="743" t="s">
        <v>3545</v>
      </c>
      <c r="F554" s="661" t="s">
        <v>3533</v>
      </c>
      <c r="G554" s="661" t="s">
        <v>3582</v>
      </c>
      <c r="H554" s="661" t="s">
        <v>579</v>
      </c>
      <c r="I554" s="661" t="s">
        <v>960</v>
      </c>
      <c r="J554" s="661" t="s">
        <v>3645</v>
      </c>
      <c r="K554" s="661" t="s">
        <v>3647</v>
      </c>
      <c r="L554" s="662">
        <v>63.7</v>
      </c>
      <c r="M554" s="662">
        <v>318.5</v>
      </c>
      <c r="N554" s="661">
        <v>5</v>
      </c>
      <c r="O554" s="744">
        <v>3</v>
      </c>
      <c r="P554" s="662">
        <v>318.5</v>
      </c>
      <c r="Q554" s="677">
        <v>1</v>
      </c>
      <c r="R554" s="661">
        <v>5</v>
      </c>
      <c r="S554" s="677">
        <v>1</v>
      </c>
      <c r="T554" s="744">
        <v>3</v>
      </c>
      <c r="U554" s="700">
        <v>1</v>
      </c>
    </row>
    <row r="555" spans="1:21" ht="14.4" customHeight="1" x14ac:dyDescent="0.3">
      <c r="A555" s="660">
        <v>21</v>
      </c>
      <c r="B555" s="661" t="s">
        <v>578</v>
      </c>
      <c r="C555" s="661" t="s">
        <v>3538</v>
      </c>
      <c r="D555" s="742" t="s">
        <v>5397</v>
      </c>
      <c r="E555" s="743" t="s">
        <v>3545</v>
      </c>
      <c r="F555" s="661" t="s">
        <v>3533</v>
      </c>
      <c r="G555" s="661" t="s">
        <v>4102</v>
      </c>
      <c r="H555" s="661" t="s">
        <v>579</v>
      </c>
      <c r="I555" s="661" t="s">
        <v>4103</v>
      </c>
      <c r="J555" s="661" t="s">
        <v>4104</v>
      </c>
      <c r="K555" s="661" t="s">
        <v>1808</v>
      </c>
      <c r="L555" s="662">
        <v>61.67</v>
      </c>
      <c r="M555" s="662">
        <v>123.34</v>
      </c>
      <c r="N555" s="661">
        <v>2</v>
      </c>
      <c r="O555" s="744">
        <v>0.5</v>
      </c>
      <c r="P555" s="662"/>
      <c r="Q555" s="677">
        <v>0</v>
      </c>
      <c r="R555" s="661"/>
      <c r="S555" s="677">
        <v>0</v>
      </c>
      <c r="T555" s="744"/>
      <c r="U555" s="700">
        <v>0</v>
      </c>
    </row>
    <row r="556" spans="1:21" ht="14.4" customHeight="1" x14ac:dyDescent="0.3">
      <c r="A556" s="660">
        <v>21</v>
      </c>
      <c r="B556" s="661" t="s">
        <v>578</v>
      </c>
      <c r="C556" s="661" t="s">
        <v>3538</v>
      </c>
      <c r="D556" s="742" t="s">
        <v>5397</v>
      </c>
      <c r="E556" s="743" t="s">
        <v>3545</v>
      </c>
      <c r="F556" s="661" t="s">
        <v>3533</v>
      </c>
      <c r="G556" s="661" t="s">
        <v>4102</v>
      </c>
      <c r="H556" s="661" t="s">
        <v>579</v>
      </c>
      <c r="I556" s="661" t="s">
        <v>4105</v>
      </c>
      <c r="J556" s="661" t="s">
        <v>4104</v>
      </c>
      <c r="K556" s="661" t="s">
        <v>4106</v>
      </c>
      <c r="L556" s="662">
        <v>246.67</v>
      </c>
      <c r="M556" s="662">
        <v>246.67</v>
      </c>
      <c r="N556" s="661">
        <v>1</v>
      </c>
      <c r="O556" s="744">
        <v>1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21</v>
      </c>
      <c r="B557" s="661" t="s">
        <v>578</v>
      </c>
      <c r="C557" s="661" t="s">
        <v>3538</v>
      </c>
      <c r="D557" s="742" t="s">
        <v>5397</v>
      </c>
      <c r="E557" s="743" t="s">
        <v>3545</v>
      </c>
      <c r="F557" s="661" t="s">
        <v>3533</v>
      </c>
      <c r="G557" s="661" t="s">
        <v>4107</v>
      </c>
      <c r="H557" s="661" t="s">
        <v>579</v>
      </c>
      <c r="I557" s="661" t="s">
        <v>815</v>
      </c>
      <c r="J557" s="661" t="s">
        <v>816</v>
      </c>
      <c r="K557" s="661" t="s">
        <v>813</v>
      </c>
      <c r="L557" s="662">
        <v>40.340000000000003</v>
      </c>
      <c r="M557" s="662">
        <v>40.340000000000003</v>
      </c>
      <c r="N557" s="661">
        <v>1</v>
      </c>
      <c r="O557" s="744">
        <v>1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21</v>
      </c>
      <c r="B558" s="661" t="s">
        <v>578</v>
      </c>
      <c r="C558" s="661" t="s">
        <v>3538</v>
      </c>
      <c r="D558" s="742" t="s">
        <v>5397</v>
      </c>
      <c r="E558" s="743" t="s">
        <v>3545</v>
      </c>
      <c r="F558" s="661" t="s">
        <v>3533</v>
      </c>
      <c r="G558" s="661" t="s">
        <v>3587</v>
      </c>
      <c r="H558" s="661" t="s">
        <v>579</v>
      </c>
      <c r="I558" s="661" t="s">
        <v>3855</v>
      </c>
      <c r="J558" s="661" t="s">
        <v>3124</v>
      </c>
      <c r="K558" s="661" t="s">
        <v>3856</v>
      </c>
      <c r="L558" s="662">
        <v>0</v>
      </c>
      <c r="M558" s="662">
        <v>0</v>
      </c>
      <c r="N558" s="661">
        <v>1</v>
      </c>
      <c r="O558" s="744">
        <v>0.5</v>
      </c>
      <c r="P558" s="662">
        <v>0</v>
      </c>
      <c r="Q558" s="677"/>
      <c r="R558" s="661">
        <v>1</v>
      </c>
      <c r="S558" s="677">
        <v>1</v>
      </c>
      <c r="T558" s="744">
        <v>0.5</v>
      </c>
      <c r="U558" s="700">
        <v>1</v>
      </c>
    </row>
    <row r="559" spans="1:21" ht="14.4" customHeight="1" x14ac:dyDescent="0.3">
      <c r="A559" s="660">
        <v>21</v>
      </c>
      <c r="B559" s="661" t="s">
        <v>578</v>
      </c>
      <c r="C559" s="661" t="s">
        <v>3538</v>
      </c>
      <c r="D559" s="742" t="s">
        <v>5397</v>
      </c>
      <c r="E559" s="743" t="s">
        <v>3545</v>
      </c>
      <c r="F559" s="661" t="s">
        <v>3533</v>
      </c>
      <c r="G559" s="661" t="s">
        <v>4108</v>
      </c>
      <c r="H559" s="661" t="s">
        <v>579</v>
      </c>
      <c r="I559" s="661" t="s">
        <v>4109</v>
      </c>
      <c r="J559" s="661" t="s">
        <v>4110</v>
      </c>
      <c r="K559" s="661" t="s">
        <v>2272</v>
      </c>
      <c r="L559" s="662">
        <v>0</v>
      </c>
      <c r="M559" s="662">
        <v>0</v>
      </c>
      <c r="N559" s="661">
        <v>1</v>
      </c>
      <c r="O559" s="744">
        <v>0.5</v>
      </c>
      <c r="P559" s="662"/>
      <c r="Q559" s="677"/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21</v>
      </c>
      <c r="B560" s="661" t="s">
        <v>578</v>
      </c>
      <c r="C560" s="661" t="s">
        <v>3538</v>
      </c>
      <c r="D560" s="742" t="s">
        <v>5397</v>
      </c>
      <c r="E560" s="743" t="s">
        <v>3545</v>
      </c>
      <c r="F560" s="661" t="s">
        <v>3533</v>
      </c>
      <c r="G560" s="661" t="s">
        <v>4108</v>
      </c>
      <c r="H560" s="661" t="s">
        <v>579</v>
      </c>
      <c r="I560" s="661" t="s">
        <v>4111</v>
      </c>
      <c r="J560" s="661" t="s">
        <v>4112</v>
      </c>
      <c r="K560" s="661" t="s">
        <v>1018</v>
      </c>
      <c r="L560" s="662">
        <v>0</v>
      </c>
      <c r="M560" s="662">
        <v>0</v>
      </c>
      <c r="N560" s="661">
        <v>1</v>
      </c>
      <c r="O560" s="744">
        <v>0.5</v>
      </c>
      <c r="P560" s="662">
        <v>0</v>
      </c>
      <c r="Q560" s="677"/>
      <c r="R560" s="661">
        <v>1</v>
      </c>
      <c r="S560" s="677">
        <v>1</v>
      </c>
      <c r="T560" s="744">
        <v>0.5</v>
      </c>
      <c r="U560" s="700">
        <v>1</v>
      </c>
    </row>
    <row r="561" spans="1:21" ht="14.4" customHeight="1" x14ac:dyDescent="0.3">
      <c r="A561" s="660">
        <v>21</v>
      </c>
      <c r="B561" s="661" t="s">
        <v>578</v>
      </c>
      <c r="C561" s="661" t="s">
        <v>3538</v>
      </c>
      <c r="D561" s="742" t="s">
        <v>5397</v>
      </c>
      <c r="E561" s="743" t="s">
        <v>3545</v>
      </c>
      <c r="F561" s="661" t="s">
        <v>3533</v>
      </c>
      <c r="G561" s="661" t="s">
        <v>4108</v>
      </c>
      <c r="H561" s="661" t="s">
        <v>579</v>
      </c>
      <c r="I561" s="661" t="s">
        <v>4113</v>
      </c>
      <c r="J561" s="661" t="s">
        <v>4114</v>
      </c>
      <c r="K561" s="661" t="s">
        <v>1018</v>
      </c>
      <c r="L561" s="662">
        <v>0</v>
      </c>
      <c r="M561" s="662">
        <v>0</v>
      </c>
      <c r="N561" s="661">
        <v>1</v>
      </c>
      <c r="O561" s="744">
        <v>1</v>
      </c>
      <c r="P561" s="662">
        <v>0</v>
      </c>
      <c r="Q561" s="677"/>
      <c r="R561" s="661">
        <v>1</v>
      </c>
      <c r="S561" s="677">
        <v>1</v>
      </c>
      <c r="T561" s="744">
        <v>1</v>
      </c>
      <c r="U561" s="700">
        <v>1</v>
      </c>
    </row>
    <row r="562" spans="1:21" ht="14.4" customHeight="1" x14ac:dyDescent="0.3">
      <c r="A562" s="660">
        <v>21</v>
      </c>
      <c r="B562" s="661" t="s">
        <v>578</v>
      </c>
      <c r="C562" s="661" t="s">
        <v>3538</v>
      </c>
      <c r="D562" s="742" t="s">
        <v>5397</v>
      </c>
      <c r="E562" s="743" t="s">
        <v>3545</v>
      </c>
      <c r="F562" s="661" t="s">
        <v>3533</v>
      </c>
      <c r="G562" s="661" t="s">
        <v>4115</v>
      </c>
      <c r="H562" s="661" t="s">
        <v>1684</v>
      </c>
      <c r="I562" s="661" t="s">
        <v>4116</v>
      </c>
      <c r="J562" s="661" t="s">
        <v>4117</v>
      </c>
      <c r="K562" s="661" t="s">
        <v>4118</v>
      </c>
      <c r="L562" s="662">
        <v>2179.9299999999998</v>
      </c>
      <c r="M562" s="662">
        <v>41418.67</v>
      </c>
      <c r="N562" s="661">
        <v>19</v>
      </c>
      <c r="O562" s="744">
        <v>8</v>
      </c>
      <c r="P562" s="662">
        <v>41418.67</v>
      </c>
      <c r="Q562" s="677">
        <v>1</v>
      </c>
      <c r="R562" s="661">
        <v>19</v>
      </c>
      <c r="S562" s="677">
        <v>1</v>
      </c>
      <c r="T562" s="744">
        <v>8</v>
      </c>
      <c r="U562" s="700">
        <v>1</v>
      </c>
    </row>
    <row r="563" spans="1:21" ht="14.4" customHeight="1" x14ac:dyDescent="0.3">
      <c r="A563" s="660">
        <v>21</v>
      </c>
      <c r="B563" s="661" t="s">
        <v>578</v>
      </c>
      <c r="C563" s="661" t="s">
        <v>3538</v>
      </c>
      <c r="D563" s="742" t="s">
        <v>5397</v>
      </c>
      <c r="E563" s="743" t="s">
        <v>3545</v>
      </c>
      <c r="F563" s="661" t="s">
        <v>3533</v>
      </c>
      <c r="G563" s="661" t="s">
        <v>3858</v>
      </c>
      <c r="H563" s="661" t="s">
        <v>579</v>
      </c>
      <c r="I563" s="661" t="s">
        <v>699</v>
      </c>
      <c r="J563" s="661" t="s">
        <v>700</v>
      </c>
      <c r="K563" s="661" t="s">
        <v>3859</v>
      </c>
      <c r="L563" s="662">
        <v>27.28</v>
      </c>
      <c r="M563" s="662">
        <v>109.12</v>
      </c>
      <c r="N563" s="661">
        <v>4</v>
      </c>
      <c r="O563" s="744">
        <v>2.5</v>
      </c>
      <c r="P563" s="662">
        <v>54.56</v>
      </c>
      <c r="Q563" s="677">
        <v>0.5</v>
      </c>
      <c r="R563" s="661">
        <v>2</v>
      </c>
      <c r="S563" s="677">
        <v>0.5</v>
      </c>
      <c r="T563" s="744">
        <v>1</v>
      </c>
      <c r="U563" s="700">
        <v>0.4</v>
      </c>
    </row>
    <row r="564" spans="1:21" ht="14.4" customHeight="1" x14ac:dyDescent="0.3">
      <c r="A564" s="660">
        <v>21</v>
      </c>
      <c r="B564" s="661" t="s">
        <v>578</v>
      </c>
      <c r="C564" s="661" t="s">
        <v>3538</v>
      </c>
      <c r="D564" s="742" t="s">
        <v>5397</v>
      </c>
      <c r="E564" s="743" t="s">
        <v>3545</v>
      </c>
      <c r="F564" s="661" t="s">
        <v>3533</v>
      </c>
      <c r="G564" s="661" t="s">
        <v>3784</v>
      </c>
      <c r="H564" s="661" t="s">
        <v>1684</v>
      </c>
      <c r="I564" s="661" t="s">
        <v>4119</v>
      </c>
      <c r="J564" s="661" t="s">
        <v>4120</v>
      </c>
      <c r="K564" s="661" t="s">
        <v>1599</v>
      </c>
      <c r="L564" s="662">
        <v>9810.82</v>
      </c>
      <c r="M564" s="662">
        <v>284513.78000000009</v>
      </c>
      <c r="N564" s="661">
        <v>29</v>
      </c>
      <c r="O564" s="744">
        <v>23</v>
      </c>
      <c r="P564" s="662">
        <v>156973.12000000005</v>
      </c>
      <c r="Q564" s="677">
        <v>0.55172413793103448</v>
      </c>
      <c r="R564" s="661">
        <v>16</v>
      </c>
      <c r="S564" s="677">
        <v>0.55172413793103448</v>
      </c>
      <c r="T564" s="744">
        <v>11</v>
      </c>
      <c r="U564" s="700">
        <v>0.47826086956521741</v>
      </c>
    </row>
    <row r="565" spans="1:21" ht="14.4" customHeight="1" x14ac:dyDescent="0.3">
      <c r="A565" s="660">
        <v>21</v>
      </c>
      <c r="B565" s="661" t="s">
        <v>578</v>
      </c>
      <c r="C565" s="661" t="s">
        <v>3538</v>
      </c>
      <c r="D565" s="742" t="s">
        <v>5397</v>
      </c>
      <c r="E565" s="743" t="s">
        <v>3545</v>
      </c>
      <c r="F565" s="661" t="s">
        <v>3533</v>
      </c>
      <c r="G565" s="661" t="s">
        <v>4121</v>
      </c>
      <c r="H565" s="661" t="s">
        <v>579</v>
      </c>
      <c r="I565" s="661" t="s">
        <v>1077</v>
      </c>
      <c r="J565" s="661" t="s">
        <v>1078</v>
      </c>
      <c r="K565" s="661" t="s">
        <v>4122</v>
      </c>
      <c r="L565" s="662">
        <v>49.37</v>
      </c>
      <c r="M565" s="662">
        <v>98.74</v>
      </c>
      <c r="N565" s="661">
        <v>2</v>
      </c>
      <c r="O565" s="744">
        <v>1</v>
      </c>
      <c r="P565" s="662">
        <v>98.74</v>
      </c>
      <c r="Q565" s="677">
        <v>1</v>
      </c>
      <c r="R565" s="661">
        <v>2</v>
      </c>
      <c r="S565" s="677">
        <v>1</v>
      </c>
      <c r="T565" s="744">
        <v>1</v>
      </c>
      <c r="U565" s="700">
        <v>1</v>
      </c>
    </row>
    <row r="566" spans="1:21" ht="14.4" customHeight="1" x14ac:dyDescent="0.3">
      <c r="A566" s="660">
        <v>21</v>
      </c>
      <c r="B566" s="661" t="s">
        <v>578</v>
      </c>
      <c r="C566" s="661" t="s">
        <v>3538</v>
      </c>
      <c r="D566" s="742" t="s">
        <v>5397</v>
      </c>
      <c r="E566" s="743" t="s">
        <v>3545</v>
      </c>
      <c r="F566" s="661" t="s">
        <v>3533</v>
      </c>
      <c r="G566" s="661" t="s">
        <v>4123</v>
      </c>
      <c r="H566" s="661" t="s">
        <v>579</v>
      </c>
      <c r="I566" s="661" t="s">
        <v>753</v>
      </c>
      <c r="J566" s="661" t="s">
        <v>4124</v>
      </c>
      <c r="K566" s="661" t="s">
        <v>4125</v>
      </c>
      <c r="L566" s="662">
        <v>23.61</v>
      </c>
      <c r="M566" s="662">
        <v>23.61</v>
      </c>
      <c r="N566" s="661">
        <v>1</v>
      </c>
      <c r="O566" s="744">
        <v>1</v>
      </c>
      <c r="P566" s="662">
        <v>23.61</v>
      </c>
      <c r="Q566" s="677">
        <v>1</v>
      </c>
      <c r="R566" s="661">
        <v>1</v>
      </c>
      <c r="S566" s="677">
        <v>1</v>
      </c>
      <c r="T566" s="744">
        <v>1</v>
      </c>
      <c r="U566" s="700">
        <v>1</v>
      </c>
    </row>
    <row r="567" spans="1:21" ht="14.4" customHeight="1" x14ac:dyDescent="0.3">
      <c r="A567" s="660">
        <v>21</v>
      </c>
      <c r="B567" s="661" t="s">
        <v>578</v>
      </c>
      <c r="C567" s="661" t="s">
        <v>3538</v>
      </c>
      <c r="D567" s="742" t="s">
        <v>5397</v>
      </c>
      <c r="E567" s="743" t="s">
        <v>3545</v>
      </c>
      <c r="F567" s="661" t="s">
        <v>3533</v>
      </c>
      <c r="G567" s="661" t="s">
        <v>3728</v>
      </c>
      <c r="H567" s="661" t="s">
        <v>579</v>
      </c>
      <c r="I567" s="661" t="s">
        <v>845</v>
      </c>
      <c r="J567" s="661" t="s">
        <v>3730</v>
      </c>
      <c r="K567" s="661" t="s">
        <v>3731</v>
      </c>
      <c r="L567" s="662">
        <v>73.989999999999995</v>
      </c>
      <c r="M567" s="662">
        <v>147.97999999999999</v>
      </c>
      <c r="N567" s="661">
        <v>2</v>
      </c>
      <c r="O567" s="744">
        <v>0.5</v>
      </c>
      <c r="P567" s="662">
        <v>147.97999999999999</v>
      </c>
      <c r="Q567" s="677">
        <v>1</v>
      </c>
      <c r="R567" s="661">
        <v>2</v>
      </c>
      <c r="S567" s="677">
        <v>1</v>
      </c>
      <c r="T567" s="744">
        <v>0.5</v>
      </c>
      <c r="U567" s="700">
        <v>1</v>
      </c>
    </row>
    <row r="568" spans="1:21" ht="14.4" customHeight="1" x14ac:dyDescent="0.3">
      <c r="A568" s="660">
        <v>21</v>
      </c>
      <c r="B568" s="661" t="s">
        <v>578</v>
      </c>
      <c r="C568" s="661" t="s">
        <v>3538</v>
      </c>
      <c r="D568" s="742" t="s">
        <v>5397</v>
      </c>
      <c r="E568" s="743" t="s">
        <v>3545</v>
      </c>
      <c r="F568" s="661" t="s">
        <v>3533</v>
      </c>
      <c r="G568" s="661" t="s">
        <v>4126</v>
      </c>
      <c r="H568" s="661" t="s">
        <v>579</v>
      </c>
      <c r="I568" s="661" t="s">
        <v>796</v>
      </c>
      <c r="J568" s="661" t="s">
        <v>797</v>
      </c>
      <c r="K568" s="661" t="s">
        <v>4127</v>
      </c>
      <c r="L568" s="662">
        <v>0</v>
      </c>
      <c r="M568" s="662">
        <v>0</v>
      </c>
      <c r="N568" s="661">
        <v>1</v>
      </c>
      <c r="O568" s="744">
        <v>1</v>
      </c>
      <c r="P568" s="662">
        <v>0</v>
      </c>
      <c r="Q568" s="677"/>
      <c r="R568" s="661">
        <v>1</v>
      </c>
      <c r="S568" s="677">
        <v>1</v>
      </c>
      <c r="T568" s="744">
        <v>1</v>
      </c>
      <c r="U568" s="700">
        <v>1</v>
      </c>
    </row>
    <row r="569" spans="1:21" ht="14.4" customHeight="1" x14ac:dyDescent="0.3">
      <c r="A569" s="660">
        <v>21</v>
      </c>
      <c r="B569" s="661" t="s">
        <v>578</v>
      </c>
      <c r="C569" s="661" t="s">
        <v>3538</v>
      </c>
      <c r="D569" s="742" t="s">
        <v>5397</v>
      </c>
      <c r="E569" s="743" t="s">
        <v>3545</v>
      </c>
      <c r="F569" s="661" t="s">
        <v>3533</v>
      </c>
      <c r="G569" s="661" t="s">
        <v>3657</v>
      </c>
      <c r="H569" s="661" t="s">
        <v>579</v>
      </c>
      <c r="I569" s="661" t="s">
        <v>4128</v>
      </c>
      <c r="J569" s="661" t="s">
        <v>3659</v>
      </c>
      <c r="K569" s="661" t="s">
        <v>4129</v>
      </c>
      <c r="L569" s="662">
        <v>29.54</v>
      </c>
      <c r="M569" s="662">
        <v>29.54</v>
      </c>
      <c r="N569" s="661">
        <v>1</v>
      </c>
      <c r="O569" s="744">
        <v>0.5</v>
      </c>
      <c r="P569" s="662">
        <v>29.54</v>
      </c>
      <c r="Q569" s="677">
        <v>1</v>
      </c>
      <c r="R569" s="661">
        <v>1</v>
      </c>
      <c r="S569" s="677">
        <v>1</v>
      </c>
      <c r="T569" s="744">
        <v>0.5</v>
      </c>
      <c r="U569" s="700">
        <v>1</v>
      </c>
    </row>
    <row r="570" spans="1:21" ht="14.4" customHeight="1" x14ac:dyDescent="0.3">
      <c r="A570" s="660">
        <v>21</v>
      </c>
      <c r="B570" s="661" t="s">
        <v>578</v>
      </c>
      <c r="C570" s="661" t="s">
        <v>3538</v>
      </c>
      <c r="D570" s="742" t="s">
        <v>5397</v>
      </c>
      <c r="E570" s="743" t="s">
        <v>3545</v>
      </c>
      <c r="F570" s="661" t="s">
        <v>3533</v>
      </c>
      <c r="G570" s="661" t="s">
        <v>4130</v>
      </c>
      <c r="H570" s="661" t="s">
        <v>579</v>
      </c>
      <c r="I570" s="661" t="s">
        <v>4131</v>
      </c>
      <c r="J570" s="661" t="s">
        <v>4132</v>
      </c>
      <c r="K570" s="661" t="s">
        <v>3443</v>
      </c>
      <c r="L570" s="662">
        <v>3828.13</v>
      </c>
      <c r="M570" s="662">
        <v>19140.650000000001</v>
      </c>
      <c r="N570" s="661">
        <v>5</v>
      </c>
      <c r="O570" s="744">
        <v>3</v>
      </c>
      <c r="P570" s="662"/>
      <c r="Q570" s="677">
        <v>0</v>
      </c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21</v>
      </c>
      <c r="B571" s="661" t="s">
        <v>578</v>
      </c>
      <c r="C571" s="661" t="s">
        <v>3538</v>
      </c>
      <c r="D571" s="742" t="s">
        <v>5397</v>
      </c>
      <c r="E571" s="743" t="s">
        <v>3545</v>
      </c>
      <c r="F571" s="661" t="s">
        <v>3533</v>
      </c>
      <c r="G571" s="661" t="s">
        <v>4133</v>
      </c>
      <c r="H571" s="661" t="s">
        <v>579</v>
      </c>
      <c r="I571" s="661" t="s">
        <v>4134</v>
      </c>
      <c r="J571" s="661" t="s">
        <v>4135</v>
      </c>
      <c r="K571" s="661" t="s">
        <v>4136</v>
      </c>
      <c r="L571" s="662">
        <v>32.28</v>
      </c>
      <c r="M571" s="662">
        <v>96.84</v>
      </c>
      <c r="N571" s="661">
        <v>3</v>
      </c>
      <c r="O571" s="744">
        <v>1</v>
      </c>
      <c r="P571" s="662">
        <v>96.84</v>
      </c>
      <c r="Q571" s="677">
        <v>1</v>
      </c>
      <c r="R571" s="661">
        <v>3</v>
      </c>
      <c r="S571" s="677">
        <v>1</v>
      </c>
      <c r="T571" s="744">
        <v>1</v>
      </c>
      <c r="U571" s="700">
        <v>1</v>
      </c>
    </row>
    <row r="572" spans="1:21" ht="14.4" customHeight="1" x14ac:dyDescent="0.3">
      <c r="A572" s="660">
        <v>21</v>
      </c>
      <c r="B572" s="661" t="s">
        <v>578</v>
      </c>
      <c r="C572" s="661" t="s">
        <v>3538</v>
      </c>
      <c r="D572" s="742" t="s">
        <v>5397</v>
      </c>
      <c r="E572" s="743" t="s">
        <v>3545</v>
      </c>
      <c r="F572" s="661" t="s">
        <v>3533</v>
      </c>
      <c r="G572" s="661" t="s">
        <v>4137</v>
      </c>
      <c r="H572" s="661" t="s">
        <v>1684</v>
      </c>
      <c r="I572" s="661" t="s">
        <v>1821</v>
      </c>
      <c r="J572" s="661" t="s">
        <v>1730</v>
      </c>
      <c r="K572" s="661" t="s">
        <v>1822</v>
      </c>
      <c r="L572" s="662">
        <v>0</v>
      </c>
      <c r="M572" s="662">
        <v>0</v>
      </c>
      <c r="N572" s="661">
        <v>2</v>
      </c>
      <c r="O572" s="744">
        <v>1.5</v>
      </c>
      <c r="P572" s="662">
        <v>0</v>
      </c>
      <c r="Q572" s="677"/>
      <c r="R572" s="661">
        <v>2</v>
      </c>
      <c r="S572" s="677">
        <v>1</v>
      </c>
      <c r="T572" s="744">
        <v>1.5</v>
      </c>
      <c r="U572" s="700">
        <v>1</v>
      </c>
    </row>
    <row r="573" spans="1:21" ht="14.4" customHeight="1" x14ac:dyDescent="0.3">
      <c r="A573" s="660">
        <v>21</v>
      </c>
      <c r="B573" s="661" t="s">
        <v>578</v>
      </c>
      <c r="C573" s="661" t="s">
        <v>3538</v>
      </c>
      <c r="D573" s="742" t="s">
        <v>5397</v>
      </c>
      <c r="E573" s="743" t="s">
        <v>3545</v>
      </c>
      <c r="F573" s="661" t="s">
        <v>3533</v>
      </c>
      <c r="G573" s="661" t="s">
        <v>3662</v>
      </c>
      <c r="H573" s="661" t="s">
        <v>579</v>
      </c>
      <c r="I573" s="661" t="s">
        <v>2246</v>
      </c>
      <c r="J573" s="661" t="s">
        <v>1125</v>
      </c>
      <c r="K573" s="661" t="s">
        <v>3663</v>
      </c>
      <c r="L573" s="662">
        <v>0</v>
      </c>
      <c r="M573" s="662">
        <v>0</v>
      </c>
      <c r="N573" s="661">
        <v>1</v>
      </c>
      <c r="O573" s="744">
        <v>0.5</v>
      </c>
      <c r="P573" s="662">
        <v>0</v>
      </c>
      <c r="Q573" s="677"/>
      <c r="R573" s="661">
        <v>1</v>
      </c>
      <c r="S573" s="677">
        <v>1</v>
      </c>
      <c r="T573" s="744">
        <v>0.5</v>
      </c>
      <c r="U573" s="700">
        <v>1</v>
      </c>
    </row>
    <row r="574" spans="1:21" ht="14.4" customHeight="1" x14ac:dyDescent="0.3">
      <c r="A574" s="660">
        <v>21</v>
      </c>
      <c r="B574" s="661" t="s">
        <v>578</v>
      </c>
      <c r="C574" s="661" t="s">
        <v>3538</v>
      </c>
      <c r="D574" s="742" t="s">
        <v>5397</v>
      </c>
      <c r="E574" s="743" t="s">
        <v>3545</v>
      </c>
      <c r="F574" s="661" t="s">
        <v>3533</v>
      </c>
      <c r="G574" s="661" t="s">
        <v>3662</v>
      </c>
      <c r="H574" s="661" t="s">
        <v>579</v>
      </c>
      <c r="I574" s="661" t="s">
        <v>3737</v>
      </c>
      <c r="J574" s="661" t="s">
        <v>3738</v>
      </c>
      <c r="K574" s="661" t="s">
        <v>3739</v>
      </c>
      <c r="L574" s="662">
        <v>0</v>
      </c>
      <c r="M574" s="662">
        <v>0</v>
      </c>
      <c r="N574" s="661">
        <v>1</v>
      </c>
      <c r="O574" s="744">
        <v>1</v>
      </c>
      <c r="P574" s="662">
        <v>0</v>
      </c>
      <c r="Q574" s="677"/>
      <c r="R574" s="661">
        <v>1</v>
      </c>
      <c r="S574" s="677">
        <v>1</v>
      </c>
      <c r="T574" s="744">
        <v>1</v>
      </c>
      <c r="U574" s="700">
        <v>1</v>
      </c>
    </row>
    <row r="575" spans="1:21" ht="14.4" customHeight="1" x14ac:dyDescent="0.3">
      <c r="A575" s="660">
        <v>21</v>
      </c>
      <c r="B575" s="661" t="s">
        <v>578</v>
      </c>
      <c r="C575" s="661" t="s">
        <v>3538</v>
      </c>
      <c r="D575" s="742" t="s">
        <v>5397</v>
      </c>
      <c r="E575" s="743" t="s">
        <v>3545</v>
      </c>
      <c r="F575" s="661" t="s">
        <v>3533</v>
      </c>
      <c r="G575" s="661" t="s">
        <v>3953</v>
      </c>
      <c r="H575" s="661" t="s">
        <v>1684</v>
      </c>
      <c r="I575" s="661" t="s">
        <v>1926</v>
      </c>
      <c r="J575" s="661" t="s">
        <v>1927</v>
      </c>
      <c r="K575" s="661" t="s">
        <v>3413</v>
      </c>
      <c r="L575" s="662">
        <v>769.6</v>
      </c>
      <c r="M575" s="662">
        <v>27705.599999999999</v>
      </c>
      <c r="N575" s="661">
        <v>36</v>
      </c>
      <c r="O575" s="744">
        <v>14</v>
      </c>
      <c r="P575" s="662">
        <v>16161.599999999999</v>
      </c>
      <c r="Q575" s="677">
        <v>0.58333333333333326</v>
      </c>
      <c r="R575" s="661">
        <v>21</v>
      </c>
      <c r="S575" s="677">
        <v>0.58333333333333337</v>
      </c>
      <c r="T575" s="744">
        <v>9</v>
      </c>
      <c r="U575" s="700">
        <v>0.6428571428571429</v>
      </c>
    </row>
    <row r="576" spans="1:21" ht="14.4" customHeight="1" x14ac:dyDescent="0.3">
      <c r="A576" s="660">
        <v>21</v>
      </c>
      <c r="B576" s="661" t="s">
        <v>578</v>
      </c>
      <c r="C576" s="661" t="s">
        <v>3538</v>
      </c>
      <c r="D576" s="742" t="s">
        <v>5397</v>
      </c>
      <c r="E576" s="743" t="s">
        <v>3545</v>
      </c>
      <c r="F576" s="661" t="s">
        <v>3533</v>
      </c>
      <c r="G576" s="661" t="s">
        <v>3953</v>
      </c>
      <c r="H576" s="661" t="s">
        <v>1684</v>
      </c>
      <c r="I576" s="661" t="s">
        <v>1926</v>
      </c>
      <c r="J576" s="661" t="s">
        <v>1927</v>
      </c>
      <c r="K576" s="661" t="s">
        <v>3413</v>
      </c>
      <c r="L576" s="662">
        <v>550.39</v>
      </c>
      <c r="M576" s="662">
        <v>11007.8</v>
      </c>
      <c r="N576" s="661">
        <v>20</v>
      </c>
      <c r="O576" s="744">
        <v>8</v>
      </c>
      <c r="P576" s="662">
        <v>6604.68</v>
      </c>
      <c r="Q576" s="677">
        <v>0.60000000000000009</v>
      </c>
      <c r="R576" s="661">
        <v>12</v>
      </c>
      <c r="S576" s="677">
        <v>0.6</v>
      </c>
      <c r="T576" s="744">
        <v>4</v>
      </c>
      <c r="U576" s="700">
        <v>0.5</v>
      </c>
    </row>
    <row r="577" spans="1:21" ht="14.4" customHeight="1" x14ac:dyDescent="0.3">
      <c r="A577" s="660">
        <v>21</v>
      </c>
      <c r="B577" s="661" t="s">
        <v>578</v>
      </c>
      <c r="C577" s="661" t="s">
        <v>3538</v>
      </c>
      <c r="D577" s="742" t="s">
        <v>5397</v>
      </c>
      <c r="E577" s="743" t="s">
        <v>3545</v>
      </c>
      <c r="F577" s="661" t="s">
        <v>3533</v>
      </c>
      <c r="G577" s="661" t="s">
        <v>3953</v>
      </c>
      <c r="H577" s="661" t="s">
        <v>1684</v>
      </c>
      <c r="I577" s="661" t="s">
        <v>4138</v>
      </c>
      <c r="J577" s="661" t="s">
        <v>1927</v>
      </c>
      <c r="K577" s="661" t="s">
        <v>3413</v>
      </c>
      <c r="L577" s="662">
        <v>0</v>
      </c>
      <c r="M577" s="662">
        <v>0</v>
      </c>
      <c r="N577" s="661">
        <v>12</v>
      </c>
      <c r="O577" s="744">
        <v>4</v>
      </c>
      <c r="P577" s="662">
        <v>0</v>
      </c>
      <c r="Q577" s="677"/>
      <c r="R577" s="661">
        <v>9</v>
      </c>
      <c r="S577" s="677">
        <v>0.75</v>
      </c>
      <c r="T577" s="744">
        <v>3</v>
      </c>
      <c r="U577" s="700">
        <v>0.75</v>
      </c>
    </row>
    <row r="578" spans="1:21" ht="14.4" customHeight="1" x14ac:dyDescent="0.3">
      <c r="A578" s="660">
        <v>21</v>
      </c>
      <c r="B578" s="661" t="s">
        <v>578</v>
      </c>
      <c r="C578" s="661" t="s">
        <v>3538</v>
      </c>
      <c r="D578" s="742" t="s">
        <v>5397</v>
      </c>
      <c r="E578" s="743" t="s">
        <v>3545</v>
      </c>
      <c r="F578" s="661" t="s">
        <v>3533</v>
      </c>
      <c r="G578" s="661" t="s">
        <v>3953</v>
      </c>
      <c r="H578" s="661" t="s">
        <v>579</v>
      </c>
      <c r="I578" s="661" t="s">
        <v>4139</v>
      </c>
      <c r="J578" s="661" t="s">
        <v>1927</v>
      </c>
      <c r="K578" s="661" t="s">
        <v>4140</v>
      </c>
      <c r="L578" s="662">
        <v>0</v>
      </c>
      <c r="M578" s="662">
        <v>0</v>
      </c>
      <c r="N578" s="661">
        <v>3</v>
      </c>
      <c r="O578" s="744">
        <v>1</v>
      </c>
      <c r="P578" s="662">
        <v>0</v>
      </c>
      <c r="Q578" s="677"/>
      <c r="R578" s="661">
        <v>3</v>
      </c>
      <c r="S578" s="677">
        <v>1</v>
      </c>
      <c r="T578" s="744">
        <v>1</v>
      </c>
      <c r="U578" s="700">
        <v>1</v>
      </c>
    </row>
    <row r="579" spans="1:21" ht="14.4" customHeight="1" x14ac:dyDescent="0.3">
      <c r="A579" s="660">
        <v>21</v>
      </c>
      <c r="B579" s="661" t="s">
        <v>578</v>
      </c>
      <c r="C579" s="661" t="s">
        <v>3538</v>
      </c>
      <c r="D579" s="742" t="s">
        <v>5397</v>
      </c>
      <c r="E579" s="743" t="s">
        <v>3545</v>
      </c>
      <c r="F579" s="661" t="s">
        <v>3533</v>
      </c>
      <c r="G579" s="661" t="s">
        <v>3588</v>
      </c>
      <c r="H579" s="661" t="s">
        <v>579</v>
      </c>
      <c r="I579" s="661" t="s">
        <v>4141</v>
      </c>
      <c r="J579" s="661" t="s">
        <v>4142</v>
      </c>
      <c r="K579" s="661" t="s">
        <v>4143</v>
      </c>
      <c r="L579" s="662">
        <v>0</v>
      </c>
      <c r="M579" s="662">
        <v>0</v>
      </c>
      <c r="N579" s="661">
        <v>1</v>
      </c>
      <c r="O579" s="744">
        <v>0.5</v>
      </c>
      <c r="P579" s="662">
        <v>0</v>
      </c>
      <c r="Q579" s="677"/>
      <c r="R579" s="661">
        <v>1</v>
      </c>
      <c r="S579" s="677">
        <v>1</v>
      </c>
      <c r="T579" s="744">
        <v>0.5</v>
      </c>
      <c r="U579" s="700">
        <v>1</v>
      </c>
    </row>
    <row r="580" spans="1:21" ht="14.4" customHeight="1" x14ac:dyDescent="0.3">
      <c r="A580" s="660">
        <v>21</v>
      </c>
      <c r="B580" s="661" t="s">
        <v>578</v>
      </c>
      <c r="C580" s="661" t="s">
        <v>3538</v>
      </c>
      <c r="D580" s="742" t="s">
        <v>5397</v>
      </c>
      <c r="E580" s="743" t="s">
        <v>3545</v>
      </c>
      <c r="F580" s="661" t="s">
        <v>3533</v>
      </c>
      <c r="G580" s="661" t="s">
        <v>4144</v>
      </c>
      <c r="H580" s="661" t="s">
        <v>579</v>
      </c>
      <c r="I580" s="661" t="s">
        <v>861</v>
      </c>
      <c r="J580" s="661" t="s">
        <v>862</v>
      </c>
      <c r="K580" s="661" t="s">
        <v>4145</v>
      </c>
      <c r="L580" s="662">
        <v>232.37</v>
      </c>
      <c r="M580" s="662">
        <v>5576.8799999999983</v>
      </c>
      <c r="N580" s="661">
        <v>24</v>
      </c>
      <c r="O580" s="744">
        <v>23.5</v>
      </c>
      <c r="P580" s="662">
        <v>697.11</v>
      </c>
      <c r="Q580" s="677">
        <v>0.12500000000000003</v>
      </c>
      <c r="R580" s="661">
        <v>3</v>
      </c>
      <c r="S580" s="677">
        <v>0.125</v>
      </c>
      <c r="T580" s="744">
        <v>3</v>
      </c>
      <c r="U580" s="700">
        <v>0.1276595744680851</v>
      </c>
    </row>
    <row r="581" spans="1:21" ht="14.4" customHeight="1" x14ac:dyDescent="0.3">
      <c r="A581" s="660">
        <v>21</v>
      </c>
      <c r="B581" s="661" t="s">
        <v>578</v>
      </c>
      <c r="C581" s="661" t="s">
        <v>3538</v>
      </c>
      <c r="D581" s="742" t="s">
        <v>5397</v>
      </c>
      <c r="E581" s="743" t="s">
        <v>3545</v>
      </c>
      <c r="F581" s="661" t="s">
        <v>3533</v>
      </c>
      <c r="G581" s="661" t="s">
        <v>3664</v>
      </c>
      <c r="H581" s="661" t="s">
        <v>579</v>
      </c>
      <c r="I581" s="661" t="s">
        <v>2588</v>
      </c>
      <c r="J581" s="661" t="s">
        <v>2589</v>
      </c>
      <c r="K581" s="661" t="s">
        <v>2590</v>
      </c>
      <c r="L581" s="662">
        <v>1121.25</v>
      </c>
      <c r="M581" s="662">
        <v>2242.5</v>
      </c>
      <c r="N581" s="661">
        <v>2</v>
      </c>
      <c r="O581" s="744">
        <v>1</v>
      </c>
      <c r="P581" s="662">
        <v>2242.5</v>
      </c>
      <c r="Q581" s="677">
        <v>1</v>
      </c>
      <c r="R581" s="661">
        <v>2</v>
      </c>
      <c r="S581" s="677">
        <v>1</v>
      </c>
      <c r="T581" s="744">
        <v>1</v>
      </c>
      <c r="U581" s="700">
        <v>1</v>
      </c>
    </row>
    <row r="582" spans="1:21" ht="14.4" customHeight="1" x14ac:dyDescent="0.3">
      <c r="A582" s="660">
        <v>21</v>
      </c>
      <c r="B582" s="661" t="s">
        <v>578</v>
      </c>
      <c r="C582" s="661" t="s">
        <v>3538</v>
      </c>
      <c r="D582" s="742" t="s">
        <v>5397</v>
      </c>
      <c r="E582" s="743" t="s">
        <v>3545</v>
      </c>
      <c r="F582" s="661" t="s">
        <v>3533</v>
      </c>
      <c r="G582" s="661" t="s">
        <v>4029</v>
      </c>
      <c r="H582" s="661" t="s">
        <v>579</v>
      </c>
      <c r="I582" s="661" t="s">
        <v>4146</v>
      </c>
      <c r="J582" s="661" t="s">
        <v>4147</v>
      </c>
      <c r="K582" s="661" t="s">
        <v>1934</v>
      </c>
      <c r="L582" s="662">
        <v>101.68</v>
      </c>
      <c r="M582" s="662">
        <v>203.36</v>
      </c>
      <c r="N582" s="661">
        <v>2</v>
      </c>
      <c r="O582" s="744">
        <v>0.5</v>
      </c>
      <c r="P582" s="662"/>
      <c r="Q582" s="677">
        <v>0</v>
      </c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21</v>
      </c>
      <c r="B583" s="661" t="s">
        <v>578</v>
      </c>
      <c r="C583" s="661" t="s">
        <v>3538</v>
      </c>
      <c r="D583" s="742" t="s">
        <v>5397</v>
      </c>
      <c r="E583" s="743" t="s">
        <v>3545</v>
      </c>
      <c r="F583" s="661" t="s">
        <v>3533</v>
      </c>
      <c r="G583" s="661" t="s">
        <v>3618</v>
      </c>
      <c r="H583" s="661" t="s">
        <v>579</v>
      </c>
      <c r="I583" s="661" t="s">
        <v>925</v>
      </c>
      <c r="J583" s="661" t="s">
        <v>3619</v>
      </c>
      <c r="K583" s="661" t="s">
        <v>3620</v>
      </c>
      <c r="L583" s="662">
        <v>53.57</v>
      </c>
      <c r="M583" s="662">
        <v>428.56</v>
      </c>
      <c r="N583" s="661">
        <v>8</v>
      </c>
      <c r="O583" s="744">
        <v>3.5</v>
      </c>
      <c r="P583" s="662">
        <v>428.56</v>
      </c>
      <c r="Q583" s="677">
        <v>1</v>
      </c>
      <c r="R583" s="661">
        <v>8</v>
      </c>
      <c r="S583" s="677">
        <v>1</v>
      </c>
      <c r="T583" s="744">
        <v>3.5</v>
      </c>
      <c r="U583" s="700">
        <v>1</v>
      </c>
    </row>
    <row r="584" spans="1:21" ht="14.4" customHeight="1" x14ac:dyDescent="0.3">
      <c r="A584" s="660">
        <v>21</v>
      </c>
      <c r="B584" s="661" t="s">
        <v>578</v>
      </c>
      <c r="C584" s="661" t="s">
        <v>3538</v>
      </c>
      <c r="D584" s="742" t="s">
        <v>5397</v>
      </c>
      <c r="E584" s="743" t="s">
        <v>3545</v>
      </c>
      <c r="F584" s="661" t="s">
        <v>3533</v>
      </c>
      <c r="G584" s="661" t="s">
        <v>3671</v>
      </c>
      <c r="H584" s="661" t="s">
        <v>579</v>
      </c>
      <c r="I584" s="661" t="s">
        <v>4148</v>
      </c>
      <c r="J584" s="661" t="s">
        <v>4149</v>
      </c>
      <c r="K584" s="661" t="s">
        <v>4150</v>
      </c>
      <c r="L584" s="662">
        <v>297.14999999999998</v>
      </c>
      <c r="M584" s="662">
        <v>1485.75</v>
      </c>
      <c r="N584" s="661">
        <v>5</v>
      </c>
      <c r="O584" s="744">
        <v>2</v>
      </c>
      <c r="P584" s="662"/>
      <c r="Q584" s="677">
        <v>0</v>
      </c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21</v>
      </c>
      <c r="B585" s="661" t="s">
        <v>578</v>
      </c>
      <c r="C585" s="661" t="s">
        <v>3538</v>
      </c>
      <c r="D585" s="742" t="s">
        <v>5397</v>
      </c>
      <c r="E585" s="743" t="s">
        <v>3545</v>
      </c>
      <c r="F585" s="661" t="s">
        <v>3533</v>
      </c>
      <c r="G585" s="661" t="s">
        <v>3675</v>
      </c>
      <c r="H585" s="661" t="s">
        <v>1684</v>
      </c>
      <c r="I585" s="661" t="s">
        <v>3793</v>
      </c>
      <c r="J585" s="661" t="s">
        <v>1714</v>
      </c>
      <c r="K585" s="661" t="s">
        <v>3363</v>
      </c>
      <c r="L585" s="662">
        <v>1154.68</v>
      </c>
      <c r="M585" s="662">
        <v>9237.44</v>
      </c>
      <c r="N585" s="661">
        <v>8</v>
      </c>
      <c r="O585" s="744">
        <v>2.5</v>
      </c>
      <c r="P585" s="662">
        <v>9237.44</v>
      </c>
      <c r="Q585" s="677">
        <v>1</v>
      </c>
      <c r="R585" s="661">
        <v>8</v>
      </c>
      <c r="S585" s="677">
        <v>1</v>
      </c>
      <c r="T585" s="744">
        <v>2.5</v>
      </c>
      <c r="U585" s="700">
        <v>1</v>
      </c>
    </row>
    <row r="586" spans="1:21" ht="14.4" customHeight="1" x14ac:dyDescent="0.3">
      <c r="A586" s="660">
        <v>21</v>
      </c>
      <c r="B586" s="661" t="s">
        <v>578</v>
      </c>
      <c r="C586" s="661" t="s">
        <v>3538</v>
      </c>
      <c r="D586" s="742" t="s">
        <v>5397</v>
      </c>
      <c r="E586" s="743" t="s">
        <v>3545</v>
      </c>
      <c r="F586" s="661" t="s">
        <v>3533</v>
      </c>
      <c r="G586" s="661" t="s">
        <v>3675</v>
      </c>
      <c r="H586" s="661" t="s">
        <v>1684</v>
      </c>
      <c r="I586" s="661" t="s">
        <v>1763</v>
      </c>
      <c r="J586" s="661" t="s">
        <v>622</v>
      </c>
      <c r="K586" s="661" t="s">
        <v>623</v>
      </c>
      <c r="L586" s="662">
        <v>1385.62</v>
      </c>
      <c r="M586" s="662">
        <v>13856.2</v>
      </c>
      <c r="N586" s="661">
        <v>10</v>
      </c>
      <c r="O586" s="744">
        <v>3</v>
      </c>
      <c r="P586" s="662">
        <v>13856.2</v>
      </c>
      <c r="Q586" s="677">
        <v>1</v>
      </c>
      <c r="R586" s="661">
        <v>10</v>
      </c>
      <c r="S586" s="677">
        <v>1</v>
      </c>
      <c r="T586" s="744">
        <v>3</v>
      </c>
      <c r="U586" s="700">
        <v>1</v>
      </c>
    </row>
    <row r="587" spans="1:21" ht="14.4" customHeight="1" x14ac:dyDescent="0.3">
      <c r="A587" s="660">
        <v>21</v>
      </c>
      <c r="B587" s="661" t="s">
        <v>578</v>
      </c>
      <c r="C587" s="661" t="s">
        <v>3538</v>
      </c>
      <c r="D587" s="742" t="s">
        <v>5397</v>
      </c>
      <c r="E587" s="743" t="s">
        <v>3545</v>
      </c>
      <c r="F587" s="661" t="s">
        <v>3533</v>
      </c>
      <c r="G587" s="661" t="s">
        <v>3679</v>
      </c>
      <c r="H587" s="661" t="s">
        <v>1684</v>
      </c>
      <c r="I587" s="661" t="s">
        <v>1698</v>
      </c>
      <c r="J587" s="661" t="s">
        <v>1699</v>
      </c>
      <c r="K587" s="661" t="s">
        <v>3416</v>
      </c>
      <c r="L587" s="662">
        <v>48.42</v>
      </c>
      <c r="M587" s="662">
        <v>581.04</v>
      </c>
      <c r="N587" s="661">
        <v>12</v>
      </c>
      <c r="O587" s="744">
        <v>6.5</v>
      </c>
      <c r="P587" s="662">
        <v>290.52</v>
      </c>
      <c r="Q587" s="677">
        <v>0.5</v>
      </c>
      <c r="R587" s="661">
        <v>6</v>
      </c>
      <c r="S587" s="677">
        <v>0.5</v>
      </c>
      <c r="T587" s="744">
        <v>3</v>
      </c>
      <c r="U587" s="700">
        <v>0.46153846153846156</v>
      </c>
    </row>
    <row r="588" spans="1:21" ht="14.4" customHeight="1" x14ac:dyDescent="0.3">
      <c r="A588" s="660">
        <v>21</v>
      </c>
      <c r="B588" s="661" t="s">
        <v>578</v>
      </c>
      <c r="C588" s="661" t="s">
        <v>3538</v>
      </c>
      <c r="D588" s="742" t="s">
        <v>5397</v>
      </c>
      <c r="E588" s="743" t="s">
        <v>3545</v>
      </c>
      <c r="F588" s="661" t="s">
        <v>3533</v>
      </c>
      <c r="G588" s="661" t="s">
        <v>3605</v>
      </c>
      <c r="H588" s="661" t="s">
        <v>579</v>
      </c>
      <c r="I588" s="661" t="s">
        <v>3606</v>
      </c>
      <c r="J588" s="661" t="s">
        <v>3607</v>
      </c>
      <c r="K588" s="661" t="s">
        <v>2164</v>
      </c>
      <c r="L588" s="662">
        <v>93.71</v>
      </c>
      <c r="M588" s="662">
        <v>374.84</v>
      </c>
      <c r="N588" s="661">
        <v>4</v>
      </c>
      <c r="O588" s="744">
        <v>3</v>
      </c>
      <c r="P588" s="662">
        <v>93.71</v>
      </c>
      <c r="Q588" s="677">
        <v>0.25</v>
      </c>
      <c r="R588" s="661">
        <v>1</v>
      </c>
      <c r="S588" s="677">
        <v>0.25</v>
      </c>
      <c r="T588" s="744">
        <v>0.5</v>
      </c>
      <c r="U588" s="700">
        <v>0.16666666666666666</v>
      </c>
    </row>
    <row r="589" spans="1:21" ht="14.4" customHeight="1" x14ac:dyDescent="0.3">
      <c r="A589" s="660">
        <v>21</v>
      </c>
      <c r="B589" s="661" t="s">
        <v>578</v>
      </c>
      <c r="C589" s="661" t="s">
        <v>3538</v>
      </c>
      <c r="D589" s="742" t="s">
        <v>5397</v>
      </c>
      <c r="E589" s="743" t="s">
        <v>3545</v>
      </c>
      <c r="F589" s="661" t="s">
        <v>3533</v>
      </c>
      <c r="G589" s="661" t="s">
        <v>3589</v>
      </c>
      <c r="H589" s="661" t="s">
        <v>1684</v>
      </c>
      <c r="I589" s="661" t="s">
        <v>1848</v>
      </c>
      <c r="J589" s="661" t="s">
        <v>1849</v>
      </c>
      <c r="K589" s="661" t="s">
        <v>1850</v>
      </c>
      <c r="L589" s="662">
        <v>475.77</v>
      </c>
      <c r="M589" s="662">
        <v>9991.1700000000037</v>
      </c>
      <c r="N589" s="661">
        <v>21</v>
      </c>
      <c r="O589" s="744">
        <v>18</v>
      </c>
      <c r="P589" s="662">
        <v>8563.8600000000042</v>
      </c>
      <c r="Q589" s="677">
        <v>0.85714285714285721</v>
      </c>
      <c r="R589" s="661">
        <v>18</v>
      </c>
      <c r="S589" s="677">
        <v>0.8571428571428571</v>
      </c>
      <c r="T589" s="744">
        <v>15</v>
      </c>
      <c r="U589" s="700">
        <v>0.83333333333333337</v>
      </c>
    </row>
    <row r="590" spans="1:21" ht="14.4" customHeight="1" x14ac:dyDescent="0.3">
      <c r="A590" s="660">
        <v>21</v>
      </c>
      <c r="B590" s="661" t="s">
        <v>578</v>
      </c>
      <c r="C590" s="661" t="s">
        <v>3538</v>
      </c>
      <c r="D590" s="742" t="s">
        <v>5397</v>
      </c>
      <c r="E590" s="743" t="s">
        <v>3545</v>
      </c>
      <c r="F590" s="661" t="s">
        <v>3533</v>
      </c>
      <c r="G590" s="661" t="s">
        <v>3589</v>
      </c>
      <c r="H590" s="661" t="s">
        <v>1684</v>
      </c>
      <c r="I590" s="661" t="s">
        <v>1867</v>
      </c>
      <c r="J590" s="661" t="s">
        <v>1868</v>
      </c>
      <c r="K590" s="661" t="s">
        <v>3353</v>
      </c>
      <c r="L590" s="662">
        <v>1300.49</v>
      </c>
      <c r="M590" s="662">
        <v>16906.37</v>
      </c>
      <c r="N590" s="661">
        <v>13</v>
      </c>
      <c r="O590" s="744">
        <v>7.5</v>
      </c>
      <c r="P590" s="662">
        <v>16906.37</v>
      </c>
      <c r="Q590" s="677">
        <v>1</v>
      </c>
      <c r="R590" s="661">
        <v>13</v>
      </c>
      <c r="S590" s="677">
        <v>1</v>
      </c>
      <c r="T590" s="744">
        <v>7.5</v>
      </c>
      <c r="U590" s="700">
        <v>1</v>
      </c>
    </row>
    <row r="591" spans="1:21" ht="14.4" customHeight="1" x14ac:dyDescent="0.3">
      <c r="A591" s="660">
        <v>21</v>
      </c>
      <c r="B591" s="661" t="s">
        <v>578</v>
      </c>
      <c r="C591" s="661" t="s">
        <v>3538</v>
      </c>
      <c r="D591" s="742" t="s">
        <v>5397</v>
      </c>
      <c r="E591" s="743" t="s">
        <v>3545</v>
      </c>
      <c r="F591" s="661" t="s">
        <v>3533</v>
      </c>
      <c r="G591" s="661" t="s">
        <v>3589</v>
      </c>
      <c r="H591" s="661" t="s">
        <v>1684</v>
      </c>
      <c r="I591" s="661" t="s">
        <v>1867</v>
      </c>
      <c r="J591" s="661" t="s">
        <v>1868</v>
      </c>
      <c r="K591" s="661" t="s">
        <v>3353</v>
      </c>
      <c r="L591" s="662">
        <v>668.54</v>
      </c>
      <c r="M591" s="662">
        <v>668.54</v>
      </c>
      <c r="N591" s="661">
        <v>1</v>
      </c>
      <c r="O591" s="744">
        <v>0.5</v>
      </c>
      <c r="P591" s="662">
        <v>668.54</v>
      </c>
      <c r="Q591" s="677">
        <v>1</v>
      </c>
      <c r="R591" s="661">
        <v>1</v>
      </c>
      <c r="S591" s="677">
        <v>1</v>
      </c>
      <c r="T591" s="744">
        <v>0.5</v>
      </c>
      <c r="U591" s="700">
        <v>1</v>
      </c>
    </row>
    <row r="592" spans="1:21" ht="14.4" customHeight="1" x14ac:dyDescent="0.3">
      <c r="A592" s="660">
        <v>21</v>
      </c>
      <c r="B592" s="661" t="s">
        <v>578</v>
      </c>
      <c r="C592" s="661" t="s">
        <v>3538</v>
      </c>
      <c r="D592" s="742" t="s">
        <v>5397</v>
      </c>
      <c r="E592" s="743" t="s">
        <v>3545</v>
      </c>
      <c r="F592" s="661" t="s">
        <v>3533</v>
      </c>
      <c r="G592" s="661" t="s">
        <v>3589</v>
      </c>
      <c r="H592" s="661" t="s">
        <v>1684</v>
      </c>
      <c r="I592" s="661" t="s">
        <v>3796</v>
      </c>
      <c r="J592" s="661" t="s">
        <v>3797</v>
      </c>
      <c r="K592" s="661" t="s">
        <v>3798</v>
      </c>
      <c r="L592" s="662">
        <v>1300.49</v>
      </c>
      <c r="M592" s="662">
        <v>2600.98</v>
      </c>
      <c r="N592" s="661">
        <v>2</v>
      </c>
      <c r="O592" s="744">
        <v>1</v>
      </c>
      <c r="P592" s="662"/>
      <c r="Q592" s="677">
        <v>0</v>
      </c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21</v>
      </c>
      <c r="B593" s="661" t="s">
        <v>578</v>
      </c>
      <c r="C593" s="661" t="s">
        <v>3538</v>
      </c>
      <c r="D593" s="742" t="s">
        <v>5397</v>
      </c>
      <c r="E593" s="743" t="s">
        <v>3545</v>
      </c>
      <c r="F593" s="661" t="s">
        <v>3533</v>
      </c>
      <c r="G593" s="661" t="s">
        <v>3684</v>
      </c>
      <c r="H593" s="661" t="s">
        <v>579</v>
      </c>
      <c r="I593" s="661" t="s">
        <v>1559</v>
      </c>
      <c r="J593" s="661" t="s">
        <v>1560</v>
      </c>
      <c r="K593" s="661" t="s">
        <v>1561</v>
      </c>
      <c r="L593" s="662">
        <v>108.44</v>
      </c>
      <c r="M593" s="662">
        <v>216.88</v>
      </c>
      <c r="N593" s="661">
        <v>2</v>
      </c>
      <c r="O593" s="744">
        <v>1</v>
      </c>
      <c r="P593" s="662">
        <v>216.88</v>
      </c>
      <c r="Q593" s="677">
        <v>1</v>
      </c>
      <c r="R593" s="661">
        <v>2</v>
      </c>
      <c r="S593" s="677">
        <v>1</v>
      </c>
      <c r="T593" s="744">
        <v>1</v>
      </c>
      <c r="U593" s="700">
        <v>1</v>
      </c>
    </row>
    <row r="594" spans="1:21" ht="14.4" customHeight="1" x14ac:dyDescent="0.3">
      <c r="A594" s="660">
        <v>21</v>
      </c>
      <c r="B594" s="661" t="s">
        <v>578</v>
      </c>
      <c r="C594" s="661" t="s">
        <v>3538</v>
      </c>
      <c r="D594" s="742" t="s">
        <v>5397</v>
      </c>
      <c r="E594" s="743" t="s">
        <v>3545</v>
      </c>
      <c r="F594" s="661" t="s">
        <v>3533</v>
      </c>
      <c r="G594" s="661" t="s">
        <v>3684</v>
      </c>
      <c r="H594" s="661" t="s">
        <v>579</v>
      </c>
      <c r="I594" s="661" t="s">
        <v>3751</v>
      </c>
      <c r="J594" s="661" t="s">
        <v>1560</v>
      </c>
      <c r="K594" s="661" t="s">
        <v>1276</v>
      </c>
      <c r="L594" s="662">
        <v>54.23</v>
      </c>
      <c r="M594" s="662">
        <v>813.45</v>
      </c>
      <c r="N594" s="661">
        <v>15</v>
      </c>
      <c r="O594" s="744">
        <v>7</v>
      </c>
      <c r="P594" s="662">
        <v>542.30000000000007</v>
      </c>
      <c r="Q594" s="677">
        <v>0.66666666666666674</v>
      </c>
      <c r="R594" s="661">
        <v>10</v>
      </c>
      <c r="S594" s="677">
        <v>0.66666666666666663</v>
      </c>
      <c r="T594" s="744">
        <v>4.5</v>
      </c>
      <c r="U594" s="700">
        <v>0.6428571428571429</v>
      </c>
    </row>
    <row r="595" spans="1:21" ht="14.4" customHeight="1" x14ac:dyDescent="0.3">
      <c r="A595" s="660">
        <v>21</v>
      </c>
      <c r="B595" s="661" t="s">
        <v>578</v>
      </c>
      <c r="C595" s="661" t="s">
        <v>3538</v>
      </c>
      <c r="D595" s="742" t="s">
        <v>5397</v>
      </c>
      <c r="E595" s="743" t="s">
        <v>3545</v>
      </c>
      <c r="F595" s="661" t="s">
        <v>3533</v>
      </c>
      <c r="G595" s="661" t="s">
        <v>3590</v>
      </c>
      <c r="H595" s="661" t="s">
        <v>1684</v>
      </c>
      <c r="I595" s="661" t="s">
        <v>4151</v>
      </c>
      <c r="J595" s="661" t="s">
        <v>4152</v>
      </c>
      <c r="K595" s="661" t="s">
        <v>1952</v>
      </c>
      <c r="L595" s="662">
        <v>32.6</v>
      </c>
      <c r="M595" s="662">
        <v>195.60000000000002</v>
      </c>
      <c r="N595" s="661">
        <v>6</v>
      </c>
      <c r="O595" s="744">
        <v>0.5</v>
      </c>
      <c r="P595" s="662">
        <v>195.60000000000002</v>
      </c>
      <c r="Q595" s="677">
        <v>1</v>
      </c>
      <c r="R595" s="661">
        <v>6</v>
      </c>
      <c r="S595" s="677">
        <v>1</v>
      </c>
      <c r="T595" s="744">
        <v>0.5</v>
      </c>
      <c r="U595" s="700">
        <v>1</v>
      </c>
    </row>
    <row r="596" spans="1:21" ht="14.4" customHeight="1" x14ac:dyDescent="0.3">
      <c r="A596" s="660">
        <v>21</v>
      </c>
      <c r="B596" s="661" t="s">
        <v>578</v>
      </c>
      <c r="C596" s="661" t="s">
        <v>3538</v>
      </c>
      <c r="D596" s="742" t="s">
        <v>5397</v>
      </c>
      <c r="E596" s="743" t="s">
        <v>3545</v>
      </c>
      <c r="F596" s="661" t="s">
        <v>3533</v>
      </c>
      <c r="G596" s="661" t="s">
        <v>3590</v>
      </c>
      <c r="H596" s="661" t="s">
        <v>1684</v>
      </c>
      <c r="I596" s="661" t="s">
        <v>4153</v>
      </c>
      <c r="J596" s="661" t="s">
        <v>4154</v>
      </c>
      <c r="K596" s="661" t="s">
        <v>1952</v>
      </c>
      <c r="L596" s="662">
        <v>32.380000000000003</v>
      </c>
      <c r="M596" s="662">
        <v>4144.6400000000003</v>
      </c>
      <c r="N596" s="661">
        <v>128</v>
      </c>
      <c r="O596" s="744">
        <v>5.5</v>
      </c>
      <c r="P596" s="662">
        <v>1683.7600000000002</v>
      </c>
      <c r="Q596" s="677">
        <v>0.40625</v>
      </c>
      <c r="R596" s="661">
        <v>52</v>
      </c>
      <c r="S596" s="677">
        <v>0.40625</v>
      </c>
      <c r="T596" s="744">
        <v>1.5</v>
      </c>
      <c r="U596" s="700">
        <v>0.27272727272727271</v>
      </c>
    </row>
    <row r="597" spans="1:21" ht="14.4" customHeight="1" x14ac:dyDescent="0.3">
      <c r="A597" s="660">
        <v>21</v>
      </c>
      <c r="B597" s="661" t="s">
        <v>578</v>
      </c>
      <c r="C597" s="661" t="s">
        <v>3538</v>
      </c>
      <c r="D597" s="742" t="s">
        <v>5397</v>
      </c>
      <c r="E597" s="743" t="s">
        <v>3545</v>
      </c>
      <c r="F597" s="661" t="s">
        <v>3533</v>
      </c>
      <c r="G597" s="661" t="s">
        <v>3590</v>
      </c>
      <c r="H597" s="661" t="s">
        <v>1684</v>
      </c>
      <c r="I597" s="661" t="s">
        <v>4155</v>
      </c>
      <c r="J597" s="661" t="s">
        <v>4156</v>
      </c>
      <c r="K597" s="661" t="s">
        <v>1952</v>
      </c>
      <c r="L597" s="662">
        <v>32.380000000000003</v>
      </c>
      <c r="M597" s="662">
        <v>971.4000000000002</v>
      </c>
      <c r="N597" s="661">
        <v>30</v>
      </c>
      <c r="O597" s="744">
        <v>2.5</v>
      </c>
      <c r="P597" s="662">
        <v>971.4000000000002</v>
      </c>
      <c r="Q597" s="677">
        <v>1</v>
      </c>
      <c r="R597" s="661">
        <v>30</v>
      </c>
      <c r="S597" s="677">
        <v>1</v>
      </c>
      <c r="T597" s="744">
        <v>2.5</v>
      </c>
      <c r="U597" s="700">
        <v>1</v>
      </c>
    </row>
    <row r="598" spans="1:21" ht="14.4" customHeight="1" x14ac:dyDescent="0.3">
      <c r="A598" s="660">
        <v>21</v>
      </c>
      <c r="B598" s="661" t="s">
        <v>578</v>
      </c>
      <c r="C598" s="661" t="s">
        <v>3538</v>
      </c>
      <c r="D598" s="742" t="s">
        <v>5397</v>
      </c>
      <c r="E598" s="743" t="s">
        <v>3545</v>
      </c>
      <c r="F598" s="661" t="s">
        <v>3533</v>
      </c>
      <c r="G598" s="661" t="s">
        <v>3590</v>
      </c>
      <c r="H598" s="661" t="s">
        <v>1684</v>
      </c>
      <c r="I598" s="661" t="s">
        <v>2934</v>
      </c>
      <c r="J598" s="661" t="s">
        <v>2935</v>
      </c>
      <c r="K598" s="661" t="s">
        <v>2936</v>
      </c>
      <c r="L598" s="662">
        <v>194.26</v>
      </c>
      <c r="M598" s="662">
        <v>96935.74</v>
      </c>
      <c r="N598" s="661">
        <v>499</v>
      </c>
      <c r="O598" s="744">
        <v>89.5</v>
      </c>
      <c r="P598" s="662">
        <v>70904.900000000009</v>
      </c>
      <c r="Q598" s="677">
        <v>0.73146292585170347</v>
      </c>
      <c r="R598" s="661">
        <v>365</v>
      </c>
      <c r="S598" s="677">
        <v>0.73146292585170336</v>
      </c>
      <c r="T598" s="744">
        <v>62.5</v>
      </c>
      <c r="U598" s="700">
        <v>0.6983240223463687</v>
      </c>
    </row>
    <row r="599" spans="1:21" ht="14.4" customHeight="1" x14ac:dyDescent="0.3">
      <c r="A599" s="660">
        <v>21</v>
      </c>
      <c r="B599" s="661" t="s">
        <v>578</v>
      </c>
      <c r="C599" s="661" t="s">
        <v>3538</v>
      </c>
      <c r="D599" s="742" t="s">
        <v>5397</v>
      </c>
      <c r="E599" s="743" t="s">
        <v>3545</v>
      </c>
      <c r="F599" s="661" t="s">
        <v>3533</v>
      </c>
      <c r="G599" s="661" t="s">
        <v>3590</v>
      </c>
      <c r="H599" s="661" t="s">
        <v>1684</v>
      </c>
      <c r="I599" s="661" t="s">
        <v>4157</v>
      </c>
      <c r="J599" s="661" t="s">
        <v>4158</v>
      </c>
      <c r="K599" s="661" t="s">
        <v>1952</v>
      </c>
      <c r="L599" s="662">
        <v>32.99</v>
      </c>
      <c r="M599" s="662">
        <v>1022.69</v>
      </c>
      <c r="N599" s="661">
        <v>31</v>
      </c>
      <c r="O599" s="744">
        <v>1</v>
      </c>
      <c r="P599" s="662">
        <v>1022.69</v>
      </c>
      <c r="Q599" s="677">
        <v>1</v>
      </c>
      <c r="R599" s="661">
        <v>31</v>
      </c>
      <c r="S599" s="677">
        <v>1</v>
      </c>
      <c r="T599" s="744">
        <v>1</v>
      </c>
      <c r="U599" s="700">
        <v>1</v>
      </c>
    </row>
    <row r="600" spans="1:21" ht="14.4" customHeight="1" x14ac:dyDescent="0.3">
      <c r="A600" s="660">
        <v>21</v>
      </c>
      <c r="B600" s="661" t="s">
        <v>578</v>
      </c>
      <c r="C600" s="661" t="s">
        <v>3538</v>
      </c>
      <c r="D600" s="742" t="s">
        <v>5397</v>
      </c>
      <c r="E600" s="743" t="s">
        <v>3545</v>
      </c>
      <c r="F600" s="661" t="s">
        <v>3533</v>
      </c>
      <c r="G600" s="661" t="s">
        <v>3590</v>
      </c>
      <c r="H600" s="661" t="s">
        <v>1684</v>
      </c>
      <c r="I600" s="661" t="s">
        <v>1963</v>
      </c>
      <c r="J600" s="661" t="s">
        <v>1964</v>
      </c>
      <c r="K600" s="661" t="s">
        <v>1958</v>
      </c>
      <c r="L600" s="662">
        <v>105.31</v>
      </c>
      <c r="M600" s="662">
        <v>6318.6</v>
      </c>
      <c r="N600" s="661">
        <v>60</v>
      </c>
      <c r="O600" s="744">
        <v>1.5</v>
      </c>
      <c r="P600" s="662">
        <v>3159.3</v>
      </c>
      <c r="Q600" s="677">
        <v>0.5</v>
      </c>
      <c r="R600" s="661">
        <v>30</v>
      </c>
      <c r="S600" s="677">
        <v>0.5</v>
      </c>
      <c r="T600" s="744">
        <v>0.5</v>
      </c>
      <c r="U600" s="700">
        <v>0.33333333333333331</v>
      </c>
    </row>
    <row r="601" spans="1:21" ht="14.4" customHeight="1" x14ac:dyDescent="0.3">
      <c r="A601" s="660">
        <v>21</v>
      </c>
      <c r="B601" s="661" t="s">
        <v>578</v>
      </c>
      <c r="C601" s="661" t="s">
        <v>3538</v>
      </c>
      <c r="D601" s="742" t="s">
        <v>5397</v>
      </c>
      <c r="E601" s="743" t="s">
        <v>3545</v>
      </c>
      <c r="F601" s="661" t="s">
        <v>3533</v>
      </c>
      <c r="G601" s="661" t="s">
        <v>3590</v>
      </c>
      <c r="H601" s="661" t="s">
        <v>1684</v>
      </c>
      <c r="I601" s="661" t="s">
        <v>4159</v>
      </c>
      <c r="J601" s="661" t="s">
        <v>1964</v>
      </c>
      <c r="K601" s="661" t="s">
        <v>3518</v>
      </c>
      <c r="L601" s="662">
        <v>52.66</v>
      </c>
      <c r="M601" s="662">
        <v>1579.8</v>
      </c>
      <c r="N601" s="661">
        <v>30</v>
      </c>
      <c r="O601" s="744">
        <v>1</v>
      </c>
      <c r="P601" s="662">
        <v>1579.8</v>
      </c>
      <c r="Q601" s="677">
        <v>1</v>
      </c>
      <c r="R601" s="661">
        <v>30</v>
      </c>
      <c r="S601" s="677">
        <v>1</v>
      </c>
      <c r="T601" s="744">
        <v>1</v>
      </c>
      <c r="U601" s="700">
        <v>1</v>
      </c>
    </row>
    <row r="602" spans="1:21" ht="14.4" customHeight="1" x14ac:dyDescent="0.3">
      <c r="A602" s="660">
        <v>21</v>
      </c>
      <c r="B602" s="661" t="s">
        <v>578</v>
      </c>
      <c r="C602" s="661" t="s">
        <v>3538</v>
      </c>
      <c r="D602" s="742" t="s">
        <v>5397</v>
      </c>
      <c r="E602" s="743" t="s">
        <v>3545</v>
      </c>
      <c r="F602" s="661" t="s">
        <v>3533</v>
      </c>
      <c r="G602" s="661" t="s">
        <v>3590</v>
      </c>
      <c r="H602" s="661" t="s">
        <v>1684</v>
      </c>
      <c r="I602" s="661" t="s">
        <v>2947</v>
      </c>
      <c r="J602" s="661" t="s">
        <v>2948</v>
      </c>
      <c r="K602" s="661" t="s">
        <v>1958</v>
      </c>
      <c r="L602" s="662">
        <v>108.47</v>
      </c>
      <c r="M602" s="662">
        <v>9870.77</v>
      </c>
      <c r="N602" s="661">
        <v>91</v>
      </c>
      <c r="O602" s="744">
        <v>3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21</v>
      </c>
      <c r="B603" s="661" t="s">
        <v>578</v>
      </c>
      <c r="C603" s="661" t="s">
        <v>3538</v>
      </c>
      <c r="D603" s="742" t="s">
        <v>5397</v>
      </c>
      <c r="E603" s="743" t="s">
        <v>3545</v>
      </c>
      <c r="F603" s="661" t="s">
        <v>3533</v>
      </c>
      <c r="G603" s="661" t="s">
        <v>3590</v>
      </c>
      <c r="H603" s="661" t="s">
        <v>1684</v>
      </c>
      <c r="I603" s="661" t="s">
        <v>3935</v>
      </c>
      <c r="J603" s="661" t="s">
        <v>3936</v>
      </c>
      <c r="K603" s="661" t="s">
        <v>2945</v>
      </c>
      <c r="L603" s="662">
        <v>127.34</v>
      </c>
      <c r="M603" s="662">
        <v>1273.4000000000001</v>
      </c>
      <c r="N603" s="661">
        <v>10</v>
      </c>
      <c r="O603" s="744">
        <v>2.5</v>
      </c>
      <c r="P603" s="662">
        <v>1018.72</v>
      </c>
      <c r="Q603" s="677">
        <v>0.79999999999999993</v>
      </c>
      <c r="R603" s="661">
        <v>8</v>
      </c>
      <c r="S603" s="677">
        <v>0.8</v>
      </c>
      <c r="T603" s="744">
        <v>2</v>
      </c>
      <c r="U603" s="700">
        <v>0.8</v>
      </c>
    </row>
    <row r="604" spans="1:21" ht="14.4" customHeight="1" x14ac:dyDescent="0.3">
      <c r="A604" s="660">
        <v>21</v>
      </c>
      <c r="B604" s="661" t="s">
        <v>578</v>
      </c>
      <c r="C604" s="661" t="s">
        <v>3538</v>
      </c>
      <c r="D604" s="742" t="s">
        <v>5397</v>
      </c>
      <c r="E604" s="743" t="s">
        <v>3545</v>
      </c>
      <c r="F604" s="661" t="s">
        <v>3533</v>
      </c>
      <c r="G604" s="661" t="s">
        <v>3590</v>
      </c>
      <c r="H604" s="661" t="s">
        <v>1684</v>
      </c>
      <c r="I604" s="661" t="s">
        <v>4160</v>
      </c>
      <c r="J604" s="661" t="s">
        <v>4161</v>
      </c>
      <c r="K604" s="661" t="s">
        <v>2945</v>
      </c>
      <c r="L604" s="662">
        <v>127.34</v>
      </c>
      <c r="M604" s="662">
        <v>3438.18</v>
      </c>
      <c r="N604" s="661">
        <v>27</v>
      </c>
      <c r="O604" s="744">
        <v>4</v>
      </c>
      <c r="P604" s="662">
        <v>3183.5</v>
      </c>
      <c r="Q604" s="677">
        <v>0.92592592592592593</v>
      </c>
      <c r="R604" s="661">
        <v>25</v>
      </c>
      <c r="S604" s="677">
        <v>0.92592592592592593</v>
      </c>
      <c r="T604" s="744">
        <v>3.5</v>
      </c>
      <c r="U604" s="700">
        <v>0.875</v>
      </c>
    </row>
    <row r="605" spans="1:21" ht="14.4" customHeight="1" x14ac:dyDescent="0.3">
      <c r="A605" s="660">
        <v>21</v>
      </c>
      <c r="B605" s="661" t="s">
        <v>578</v>
      </c>
      <c r="C605" s="661" t="s">
        <v>3538</v>
      </c>
      <c r="D605" s="742" t="s">
        <v>5397</v>
      </c>
      <c r="E605" s="743" t="s">
        <v>3545</v>
      </c>
      <c r="F605" s="661" t="s">
        <v>3533</v>
      </c>
      <c r="G605" s="661" t="s">
        <v>3590</v>
      </c>
      <c r="H605" s="661" t="s">
        <v>1684</v>
      </c>
      <c r="I605" s="661" t="s">
        <v>2943</v>
      </c>
      <c r="J605" s="661" t="s">
        <v>2944</v>
      </c>
      <c r="K605" s="661" t="s">
        <v>2945</v>
      </c>
      <c r="L605" s="662">
        <v>127.34</v>
      </c>
      <c r="M605" s="662">
        <v>2292.12</v>
      </c>
      <c r="N605" s="661">
        <v>18</v>
      </c>
      <c r="O605" s="744">
        <v>4.5</v>
      </c>
      <c r="P605" s="662">
        <v>2037.44</v>
      </c>
      <c r="Q605" s="677">
        <v>0.88888888888888895</v>
      </c>
      <c r="R605" s="661">
        <v>16</v>
      </c>
      <c r="S605" s="677">
        <v>0.88888888888888884</v>
      </c>
      <c r="T605" s="744">
        <v>4</v>
      </c>
      <c r="U605" s="700">
        <v>0.88888888888888884</v>
      </c>
    </row>
    <row r="606" spans="1:21" ht="14.4" customHeight="1" x14ac:dyDescent="0.3">
      <c r="A606" s="660">
        <v>21</v>
      </c>
      <c r="B606" s="661" t="s">
        <v>578</v>
      </c>
      <c r="C606" s="661" t="s">
        <v>3538</v>
      </c>
      <c r="D606" s="742" t="s">
        <v>5397</v>
      </c>
      <c r="E606" s="743" t="s">
        <v>3545</v>
      </c>
      <c r="F606" s="661" t="s">
        <v>3533</v>
      </c>
      <c r="G606" s="661" t="s">
        <v>3590</v>
      </c>
      <c r="H606" s="661" t="s">
        <v>1684</v>
      </c>
      <c r="I606" s="661" t="s">
        <v>2962</v>
      </c>
      <c r="J606" s="661" t="s">
        <v>2963</v>
      </c>
      <c r="K606" s="661" t="s">
        <v>2945</v>
      </c>
      <c r="L606" s="662">
        <v>82.04</v>
      </c>
      <c r="M606" s="662">
        <v>410.20000000000005</v>
      </c>
      <c r="N606" s="661">
        <v>5</v>
      </c>
      <c r="O606" s="744">
        <v>2</v>
      </c>
      <c r="P606" s="662">
        <v>328.16</v>
      </c>
      <c r="Q606" s="677">
        <v>0.79999999999999993</v>
      </c>
      <c r="R606" s="661">
        <v>4</v>
      </c>
      <c r="S606" s="677">
        <v>0.8</v>
      </c>
      <c r="T606" s="744">
        <v>1</v>
      </c>
      <c r="U606" s="700">
        <v>0.5</v>
      </c>
    </row>
    <row r="607" spans="1:21" ht="14.4" customHeight="1" x14ac:dyDescent="0.3">
      <c r="A607" s="660">
        <v>21</v>
      </c>
      <c r="B607" s="661" t="s">
        <v>578</v>
      </c>
      <c r="C607" s="661" t="s">
        <v>3538</v>
      </c>
      <c r="D607" s="742" t="s">
        <v>5397</v>
      </c>
      <c r="E607" s="743" t="s">
        <v>3545</v>
      </c>
      <c r="F607" s="661" t="s">
        <v>3533</v>
      </c>
      <c r="G607" s="661" t="s">
        <v>3590</v>
      </c>
      <c r="H607" s="661" t="s">
        <v>1684</v>
      </c>
      <c r="I607" s="661" t="s">
        <v>4162</v>
      </c>
      <c r="J607" s="661" t="s">
        <v>4163</v>
      </c>
      <c r="K607" s="661" t="s">
        <v>2945</v>
      </c>
      <c r="L607" s="662">
        <v>127.34</v>
      </c>
      <c r="M607" s="662">
        <v>3438.18</v>
      </c>
      <c r="N607" s="661">
        <v>27</v>
      </c>
      <c r="O607" s="744">
        <v>4</v>
      </c>
      <c r="P607" s="662">
        <v>3183.5</v>
      </c>
      <c r="Q607" s="677">
        <v>0.92592592592592593</v>
      </c>
      <c r="R607" s="661">
        <v>25</v>
      </c>
      <c r="S607" s="677">
        <v>0.92592592592592593</v>
      </c>
      <c r="T607" s="744">
        <v>3.5</v>
      </c>
      <c r="U607" s="700">
        <v>0.875</v>
      </c>
    </row>
    <row r="608" spans="1:21" ht="14.4" customHeight="1" x14ac:dyDescent="0.3">
      <c r="A608" s="660">
        <v>21</v>
      </c>
      <c r="B608" s="661" t="s">
        <v>578</v>
      </c>
      <c r="C608" s="661" t="s">
        <v>3538</v>
      </c>
      <c r="D608" s="742" t="s">
        <v>5397</v>
      </c>
      <c r="E608" s="743" t="s">
        <v>3545</v>
      </c>
      <c r="F608" s="661" t="s">
        <v>3533</v>
      </c>
      <c r="G608" s="661" t="s">
        <v>3590</v>
      </c>
      <c r="H608" s="661" t="s">
        <v>1684</v>
      </c>
      <c r="I608" s="661" t="s">
        <v>3608</v>
      </c>
      <c r="J608" s="661" t="s">
        <v>3609</v>
      </c>
      <c r="K608" s="661" t="s">
        <v>2945</v>
      </c>
      <c r="L608" s="662">
        <v>82.04</v>
      </c>
      <c r="M608" s="662">
        <v>1394.68</v>
      </c>
      <c r="N608" s="661">
        <v>17</v>
      </c>
      <c r="O608" s="744">
        <v>2.5</v>
      </c>
      <c r="P608" s="662">
        <v>574.28</v>
      </c>
      <c r="Q608" s="677">
        <v>0.41176470588235292</v>
      </c>
      <c r="R608" s="661">
        <v>7</v>
      </c>
      <c r="S608" s="677">
        <v>0.41176470588235292</v>
      </c>
      <c r="T608" s="744">
        <v>1.5</v>
      </c>
      <c r="U608" s="700">
        <v>0.6</v>
      </c>
    </row>
    <row r="609" spans="1:21" ht="14.4" customHeight="1" x14ac:dyDescent="0.3">
      <c r="A609" s="660">
        <v>21</v>
      </c>
      <c r="B609" s="661" t="s">
        <v>578</v>
      </c>
      <c r="C609" s="661" t="s">
        <v>3538</v>
      </c>
      <c r="D609" s="742" t="s">
        <v>5397</v>
      </c>
      <c r="E609" s="743" t="s">
        <v>3545</v>
      </c>
      <c r="F609" s="661" t="s">
        <v>3533</v>
      </c>
      <c r="G609" s="661" t="s">
        <v>3590</v>
      </c>
      <c r="H609" s="661" t="s">
        <v>1684</v>
      </c>
      <c r="I609" s="661" t="s">
        <v>2964</v>
      </c>
      <c r="J609" s="661" t="s">
        <v>2965</v>
      </c>
      <c r="K609" s="661" t="s">
        <v>2945</v>
      </c>
      <c r="L609" s="662">
        <v>82.04</v>
      </c>
      <c r="M609" s="662">
        <v>574.28</v>
      </c>
      <c r="N609" s="661">
        <v>7</v>
      </c>
      <c r="O609" s="744">
        <v>1.5</v>
      </c>
      <c r="P609" s="662">
        <v>574.28</v>
      </c>
      <c r="Q609" s="677">
        <v>1</v>
      </c>
      <c r="R609" s="661">
        <v>7</v>
      </c>
      <c r="S609" s="677">
        <v>1</v>
      </c>
      <c r="T609" s="744">
        <v>1.5</v>
      </c>
      <c r="U609" s="700">
        <v>1</v>
      </c>
    </row>
    <row r="610" spans="1:21" ht="14.4" customHeight="1" x14ac:dyDescent="0.3">
      <c r="A610" s="660">
        <v>21</v>
      </c>
      <c r="B610" s="661" t="s">
        <v>578</v>
      </c>
      <c r="C610" s="661" t="s">
        <v>3538</v>
      </c>
      <c r="D610" s="742" t="s">
        <v>5397</v>
      </c>
      <c r="E610" s="743" t="s">
        <v>3545</v>
      </c>
      <c r="F610" s="661" t="s">
        <v>3533</v>
      </c>
      <c r="G610" s="661" t="s">
        <v>3590</v>
      </c>
      <c r="H610" s="661" t="s">
        <v>1684</v>
      </c>
      <c r="I610" s="661" t="s">
        <v>4164</v>
      </c>
      <c r="J610" s="661" t="s">
        <v>1957</v>
      </c>
      <c r="K610" s="661" t="s">
        <v>4165</v>
      </c>
      <c r="L610" s="662">
        <v>1451.04</v>
      </c>
      <c r="M610" s="662">
        <v>111730.07999999999</v>
      </c>
      <c r="N610" s="661">
        <v>77</v>
      </c>
      <c r="O610" s="744">
        <v>13</v>
      </c>
      <c r="P610" s="662">
        <v>75454.080000000002</v>
      </c>
      <c r="Q610" s="677">
        <v>0.67532467532467544</v>
      </c>
      <c r="R610" s="661">
        <v>52</v>
      </c>
      <c r="S610" s="677">
        <v>0.67532467532467533</v>
      </c>
      <c r="T610" s="744">
        <v>8</v>
      </c>
      <c r="U610" s="700">
        <v>0.61538461538461542</v>
      </c>
    </row>
    <row r="611" spans="1:21" ht="14.4" customHeight="1" x14ac:dyDescent="0.3">
      <c r="A611" s="660">
        <v>21</v>
      </c>
      <c r="B611" s="661" t="s">
        <v>578</v>
      </c>
      <c r="C611" s="661" t="s">
        <v>3538</v>
      </c>
      <c r="D611" s="742" t="s">
        <v>5397</v>
      </c>
      <c r="E611" s="743" t="s">
        <v>3545</v>
      </c>
      <c r="F611" s="661" t="s">
        <v>3533</v>
      </c>
      <c r="G611" s="661" t="s">
        <v>3590</v>
      </c>
      <c r="H611" s="661" t="s">
        <v>579</v>
      </c>
      <c r="I611" s="661" t="s">
        <v>4166</v>
      </c>
      <c r="J611" s="661" t="s">
        <v>4167</v>
      </c>
      <c r="K611" s="661" t="s">
        <v>4168</v>
      </c>
      <c r="L611" s="662">
        <v>35.619999999999997</v>
      </c>
      <c r="M611" s="662">
        <v>178.1</v>
      </c>
      <c r="N611" s="661">
        <v>5</v>
      </c>
      <c r="O611" s="744">
        <v>0.5</v>
      </c>
      <c r="P611" s="662">
        <v>178.1</v>
      </c>
      <c r="Q611" s="677">
        <v>1</v>
      </c>
      <c r="R611" s="661">
        <v>5</v>
      </c>
      <c r="S611" s="677">
        <v>1</v>
      </c>
      <c r="T611" s="744">
        <v>0.5</v>
      </c>
      <c r="U611" s="700">
        <v>1</v>
      </c>
    </row>
    <row r="612" spans="1:21" ht="14.4" customHeight="1" x14ac:dyDescent="0.3">
      <c r="A612" s="660">
        <v>21</v>
      </c>
      <c r="B612" s="661" t="s">
        <v>578</v>
      </c>
      <c r="C612" s="661" t="s">
        <v>3538</v>
      </c>
      <c r="D612" s="742" t="s">
        <v>5397</v>
      </c>
      <c r="E612" s="743" t="s">
        <v>3545</v>
      </c>
      <c r="F612" s="661" t="s">
        <v>3533</v>
      </c>
      <c r="G612" s="661" t="s">
        <v>3590</v>
      </c>
      <c r="H612" s="661" t="s">
        <v>579</v>
      </c>
      <c r="I612" s="661" t="s">
        <v>4169</v>
      </c>
      <c r="J612" s="661" t="s">
        <v>4170</v>
      </c>
      <c r="K612" s="661" t="s">
        <v>4168</v>
      </c>
      <c r="L612" s="662">
        <v>35.619999999999997</v>
      </c>
      <c r="M612" s="662">
        <v>178.1</v>
      </c>
      <c r="N612" s="661">
        <v>5</v>
      </c>
      <c r="O612" s="744">
        <v>1</v>
      </c>
      <c r="P612" s="662">
        <v>178.1</v>
      </c>
      <c r="Q612" s="677">
        <v>1</v>
      </c>
      <c r="R612" s="661">
        <v>5</v>
      </c>
      <c r="S612" s="677">
        <v>1</v>
      </c>
      <c r="T612" s="744">
        <v>1</v>
      </c>
      <c r="U612" s="700">
        <v>1</v>
      </c>
    </row>
    <row r="613" spans="1:21" ht="14.4" customHeight="1" x14ac:dyDescent="0.3">
      <c r="A613" s="660">
        <v>21</v>
      </c>
      <c r="B613" s="661" t="s">
        <v>578</v>
      </c>
      <c r="C613" s="661" t="s">
        <v>3538</v>
      </c>
      <c r="D613" s="742" t="s">
        <v>5397</v>
      </c>
      <c r="E613" s="743" t="s">
        <v>3545</v>
      </c>
      <c r="F613" s="661" t="s">
        <v>3533</v>
      </c>
      <c r="G613" s="661" t="s">
        <v>3590</v>
      </c>
      <c r="H613" s="661" t="s">
        <v>1684</v>
      </c>
      <c r="I613" s="661" t="s">
        <v>4171</v>
      </c>
      <c r="J613" s="661" t="s">
        <v>4152</v>
      </c>
      <c r="K613" s="661" t="s">
        <v>1969</v>
      </c>
      <c r="L613" s="662">
        <v>130.38999999999999</v>
      </c>
      <c r="M613" s="662">
        <v>651.94999999999993</v>
      </c>
      <c r="N613" s="661">
        <v>5</v>
      </c>
      <c r="O613" s="744">
        <v>1</v>
      </c>
      <c r="P613" s="662"/>
      <c r="Q613" s="677">
        <v>0</v>
      </c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21</v>
      </c>
      <c r="B614" s="661" t="s">
        <v>578</v>
      </c>
      <c r="C614" s="661" t="s">
        <v>3538</v>
      </c>
      <c r="D614" s="742" t="s">
        <v>5397</v>
      </c>
      <c r="E614" s="743" t="s">
        <v>3545</v>
      </c>
      <c r="F614" s="661" t="s">
        <v>3533</v>
      </c>
      <c r="G614" s="661" t="s">
        <v>3590</v>
      </c>
      <c r="H614" s="661" t="s">
        <v>579</v>
      </c>
      <c r="I614" s="661" t="s">
        <v>4172</v>
      </c>
      <c r="J614" s="661" t="s">
        <v>4173</v>
      </c>
      <c r="K614" s="661" t="s">
        <v>4174</v>
      </c>
      <c r="L614" s="662">
        <v>30.01</v>
      </c>
      <c r="M614" s="662">
        <v>480.16</v>
      </c>
      <c r="N614" s="661">
        <v>16</v>
      </c>
      <c r="O614" s="744">
        <v>1</v>
      </c>
      <c r="P614" s="662">
        <v>480.16</v>
      </c>
      <c r="Q614" s="677">
        <v>1</v>
      </c>
      <c r="R614" s="661">
        <v>16</v>
      </c>
      <c r="S614" s="677">
        <v>1</v>
      </c>
      <c r="T614" s="744">
        <v>1</v>
      </c>
      <c r="U614" s="700">
        <v>1</v>
      </c>
    </row>
    <row r="615" spans="1:21" ht="14.4" customHeight="1" x14ac:dyDescent="0.3">
      <c r="A615" s="660">
        <v>21</v>
      </c>
      <c r="B615" s="661" t="s">
        <v>578</v>
      </c>
      <c r="C615" s="661" t="s">
        <v>3538</v>
      </c>
      <c r="D615" s="742" t="s">
        <v>5397</v>
      </c>
      <c r="E615" s="743" t="s">
        <v>3545</v>
      </c>
      <c r="F615" s="661" t="s">
        <v>3533</v>
      </c>
      <c r="G615" s="661" t="s">
        <v>3590</v>
      </c>
      <c r="H615" s="661" t="s">
        <v>579</v>
      </c>
      <c r="I615" s="661" t="s">
        <v>4175</v>
      </c>
      <c r="J615" s="661" t="s">
        <v>4176</v>
      </c>
      <c r="K615" s="661" t="s">
        <v>4174</v>
      </c>
      <c r="L615" s="662">
        <v>30.01</v>
      </c>
      <c r="M615" s="662">
        <v>480.16</v>
      </c>
      <c r="N615" s="661">
        <v>16</v>
      </c>
      <c r="O615" s="744">
        <v>1</v>
      </c>
      <c r="P615" s="662">
        <v>480.16</v>
      </c>
      <c r="Q615" s="677">
        <v>1</v>
      </c>
      <c r="R615" s="661">
        <v>16</v>
      </c>
      <c r="S615" s="677">
        <v>1</v>
      </c>
      <c r="T615" s="744">
        <v>1</v>
      </c>
      <c r="U615" s="700">
        <v>1</v>
      </c>
    </row>
    <row r="616" spans="1:21" ht="14.4" customHeight="1" x14ac:dyDescent="0.3">
      <c r="A616" s="660">
        <v>21</v>
      </c>
      <c r="B616" s="661" t="s">
        <v>578</v>
      </c>
      <c r="C616" s="661" t="s">
        <v>3538</v>
      </c>
      <c r="D616" s="742" t="s">
        <v>5397</v>
      </c>
      <c r="E616" s="743" t="s">
        <v>3545</v>
      </c>
      <c r="F616" s="661" t="s">
        <v>3533</v>
      </c>
      <c r="G616" s="661" t="s">
        <v>3590</v>
      </c>
      <c r="H616" s="661" t="s">
        <v>1684</v>
      </c>
      <c r="I616" s="661" t="s">
        <v>1967</v>
      </c>
      <c r="J616" s="661" t="s">
        <v>1968</v>
      </c>
      <c r="K616" s="661" t="s">
        <v>1969</v>
      </c>
      <c r="L616" s="662">
        <v>87.6</v>
      </c>
      <c r="M616" s="662">
        <v>262.79999999999995</v>
      </c>
      <c r="N616" s="661">
        <v>3</v>
      </c>
      <c r="O616" s="744">
        <v>1</v>
      </c>
      <c r="P616" s="662">
        <v>262.79999999999995</v>
      </c>
      <c r="Q616" s="677">
        <v>1</v>
      </c>
      <c r="R616" s="661">
        <v>3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21</v>
      </c>
      <c r="B617" s="661" t="s">
        <v>578</v>
      </c>
      <c r="C617" s="661" t="s">
        <v>3538</v>
      </c>
      <c r="D617" s="742" t="s">
        <v>5397</v>
      </c>
      <c r="E617" s="743" t="s">
        <v>3545</v>
      </c>
      <c r="F617" s="661" t="s">
        <v>3533</v>
      </c>
      <c r="G617" s="661" t="s">
        <v>3590</v>
      </c>
      <c r="H617" s="661" t="s">
        <v>1684</v>
      </c>
      <c r="I617" s="661" t="s">
        <v>1967</v>
      </c>
      <c r="J617" s="661" t="s">
        <v>1968</v>
      </c>
      <c r="K617" s="661" t="s">
        <v>1969</v>
      </c>
      <c r="L617" s="662">
        <v>87.82</v>
      </c>
      <c r="M617" s="662">
        <v>263.45999999999998</v>
      </c>
      <c r="N617" s="661">
        <v>3</v>
      </c>
      <c r="O617" s="744">
        <v>1</v>
      </c>
      <c r="P617" s="662">
        <v>263.45999999999998</v>
      </c>
      <c r="Q617" s="677">
        <v>1</v>
      </c>
      <c r="R617" s="661">
        <v>3</v>
      </c>
      <c r="S617" s="677">
        <v>1</v>
      </c>
      <c r="T617" s="744">
        <v>1</v>
      </c>
      <c r="U617" s="700">
        <v>1</v>
      </c>
    </row>
    <row r="618" spans="1:21" ht="14.4" customHeight="1" x14ac:dyDescent="0.3">
      <c r="A618" s="660">
        <v>21</v>
      </c>
      <c r="B618" s="661" t="s">
        <v>578</v>
      </c>
      <c r="C618" s="661" t="s">
        <v>3538</v>
      </c>
      <c r="D618" s="742" t="s">
        <v>5397</v>
      </c>
      <c r="E618" s="743" t="s">
        <v>3545</v>
      </c>
      <c r="F618" s="661" t="s">
        <v>3533</v>
      </c>
      <c r="G618" s="661" t="s">
        <v>3590</v>
      </c>
      <c r="H618" s="661" t="s">
        <v>579</v>
      </c>
      <c r="I618" s="661" t="s">
        <v>4177</v>
      </c>
      <c r="J618" s="661" t="s">
        <v>4178</v>
      </c>
      <c r="K618" s="661" t="s">
        <v>4168</v>
      </c>
      <c r="L618" s="662">
        <v>35.619999999999997</v>
      </c>
      <c r="M618" s="662">
        <v>178.1</v>
      </c>
      <c r="N618" s="661">
        <v>5</v>
      </c>
      <c r="O618" s="744">
        <v>0.5</v>
      </c>
      <c r="P618" s="662">
        <v>178.1</v>
      </c>
      <c r="Q618" s="677">
        <v>1</v>
      </c>
      <c r="R618" s="661">
        <v>5</v>
      </c>
      <c r="S618" s="677">
        <v>1</v>
      </c>
      <c r="T618" s="744">
        <v>0.5</v>
      </c>
      <c r="U618" s="700">
        <v>1</v>
      </c>
    </row>
    <row r="619" spans="1:21" ht="14.4" customHeight="1" x14ac:dyDescent="0.3">
      <c r="A619" s="660">
        <v>21</v>
      </c>
      <c r="B619" s="661" t="s">
        <v>578</v>
      </c>
      <c r="C619" s="661" t="s">
        <v>3538</v>
      </c>
      <c r="D619" s="742" t="s">
        <v>5397</v>
      </c>
      <c r="E619" s="743" t="s">
        <v>3545</v>
      </c>
      <c r="F619" s="661" t="s">
        <v>3533</v>
      </c>
      <c r="G619" s="661" t="s">
        <v>3590</v>
      </c>
      <c r="H619" s="661" t="s">
        <v>579</v>
      </c>
      <c r="I619" s="661" t="s">
        <v>4179</v>
      </c>
      <c r="J619" s="661" t="s">
        <v>4180</v>
      </c>
      <c r="K619" s="661" t="s">
        <v>4168</v>
      </c>
      <c r="L619" s="662">
        <v>35.619999999999997</v>
      </c>
      <c r="M619" s="662">
        <v>178.1</v>
      </c>
      <c r="N619" s="661">
        <v>5</v>
      </c>
      <c r="O619" s="744">
        <v>0.5</v>
      </c>
      <c r="P619" s="662">
        <v>178.1</v>
      </c>
      <c r="Q619" s="677">
        <v>1</v>
      </c>
      <c r="R619" s="661">
        <v>5</v>
      </c>
      <c r="S619" s="677">
        <v>1</v>
      </c>
      <c r="T619" s="744">
        <v>0.5</v>
      </c>
      <c r="U619" s="700">
        <v>1</v>
      </c>
    </row>
    <row r="620" spans="1:21" ht="14.4" customHeight="1" x14ac:dyDescent="0.3">
      <c r="A620" s="660">
        <v>21</v>
      </c>
      <c r="B620" s="661" t="s">
        <v>578</v>
      </c>
      <c r="C620" s="661" t="s">
        <v>3538</v>
      </c>
      <c r="D620" s="742" t="s">
        <v>5397</v>
      </c>
      <c r="E620" s="743" t="s">
        <v>3545</v>
      </c>
      <c r="F620" s="661" t="s">
        <v>3533</v>
      </c>
      <c r="G620" s="661" t="s">
        <v>3590</v>
      </c>
      <c r="H620" s="661" t="s">
        <v>579</v>
      </c>
      <c r="I620" s="661" t="s">
        <v>4181</v>
      </c>
      <c r="J620" s="661" t="s">
        <v>4182</v>
      </c>
      <c r="K620" s="661" t="s">
        <v>4168</v>
      </c>
      <c r="L620" s="662">
        <v>35.619999999999997</v>
      </c>
      <c r="M620" s="662">
        <v>178.1</v>
      </c>
      <c r="N620" s="661">
        <v>5</v>
      </c>
      <c r="O620" s="744">
        <v>0.5</v>
      </c>
      <c r="P620" s="662">
        <v>178.1</v>
      </c>
      <c r="Q620" s="677">
        <v>1</v>
      </c>
      <c r="R620" s="661">
        <v>5</v>
      </c>
      <c r="S620" s="677">
        <v>1</v>
      </c>
      <c r="T620" s="744">
        <v>0.5</v>
      </c>
      <c r="U620" s="700">
        <v>1</v>
      </c>
    </row>
    <row r="621" spans="1:21" ht="14.4" customHeight="1" x14ac:dyDescent="0.3">
      <c r="A621" s="660">
        <v>21</v>
      </c>
      <c r="B621" s="661" t="s">
        <v>578</v>
      </c>
      <c r="C621" s="661" t="s">
        <v>3538</v>
      </c>
      <c r="D621" s="742" t="s">
        <v>5397</v>
      </c>
      <c r="E621" s="743" t="s">
        <v>3545</v>
      </c>
      <c r="F621" s="661" t="s">
        <v>3533</v>
      </c>
      <c r="G621" s="661" t="s">
        <v>3590</v>
      </c>
      <c r="H621" s="661" t="s">
        <v>579</v>
      </c>
      <c r="I621" s="661" t="s">
        <v>4183</v>
      </c>
      <c r="J621" s="661" t="s">
        <v>4184</v>
      </c>
      <c r="K621" s="661" t="s">
        <v>4168</v>
      </c>
      <c r="L621" s="662">
        <v>35.619999999999997</v>
      </c>
      <c r="M621" s="662">
        <v>178.1</v>
      </c>
      <c r="N621" s="661">
        <v>5</v>
      </c>
      <c r="O621" s="744">
        <v>0.5</v>
      </c>
      <c r="P621" s="662">
        <v>178.1</v>
      </c>
      <c r="Q621" s="677">
        <v>1</v>
      </c>
      <c r="R621" s="661">
        <v>5</v>
      </c>
      <c r="S621" s="677">
        <v>1</v>
      </c>
      <c r="T621" s="744">
        <v>0.5</v>
      </c>
      <c r="U621" s="700">
        <v>1</v>
      </c>
    </row>
    <row r="622" spans="1:21" ht="14.4" customHeight="1" x14ac:dyDescent="0.3">
      <c r="A622" s="660">
        <v>21</v>
      </c>
      <c r="B622" s="661" t="s">
        <v>578</v>
      </c>
      <c r="C622" s="661" t="s">
        <v>3538</v>
      </c>
      <c r="D622" s="742" t="s">
        <v>5397</v>
      </c>
      <c r="E622" s="743" t="s">
        <v>3545</v>
      </c>
      <c r="F622" s="661" t="s">
        <v>3533</v>
      </c>
      <c r="G622" s="661" t="s">
        <v>3708</v>
      </c>
      <c r="H622" s="661" t="s">
        <v>579</v>
      </c>
      <c r="I622" s="661" t="s">
        <v>1167</v>
      </c>
      <c r="J622" s="661" t="s">
        <v>3709</v>
      </c>
      <c r="K622" s="661" t="s">
        <v>3710</v>
      </c>
      <c r="L622" s="662">
        <v>99.11</v>
      </c>
      <c r="M622" s="662">
        <v>693.77</v>
      </c>
      <c r="N622" s="661">
        <v>7</v>
      </c>
      <c r="O622" s="744">
        <v>2.5</v>
      </c>
      <c r="P622" s="662">
        <v>693.77</v>
      </c>
      <c r="Q622" s="677">
        <v>1</v>
      </c>
      <c r="R622" s="661">
        <v>7</v>
      </c>
      <c r="S622" s="677">
        <v>1</v>
      </c>
      <c r="T622" s="744">
        <v>2.5</v>
      </c>
      <c r="U622" s="700">
        <v>1</v>
      </c>
    </row>
    <row r="623" spans="1:21" ht="14.4" customHeight="1" x14ac:dyDescent="0.3">
      <c r="A623" s="660">
        <v>21</v>
      </c>
      <c r="B623" s="661" t="s">
        <v>578</v>
      </c>
      <c r="C623" s="661" t="s">
        <v>3538</v>
      </c>
      <c r="D623" s="742" t="s">
        <v>5397</v>
      </c>
      <c r="E623" s="743" t="s">
        <v>3545</v>
      </c>
      <c r="F623" s="661" t="s">
        <v>3533</v>
      </c>
      <c r="G623" s="661" t="s">
        <v>3685</v>
      </c>
      <c r="H623" s="661" t="s">
        <v>1684</v>
      </c>
      <c r="I623" s="661" t="s">
        <v>4185</v>
      </c>
      <c r="J623" s="661" t="s">
        <v>4186</v>
      </c>
      <c r="K623" s="661" t="s">
        <v>4187</v>
      </c>
      <c r="L623" s="662">
        <v>1715.48</v>
      </c>
      <c r="M623" s="662">
        <v>5146.4400000000005</v>
      </c>
      <c r="N623" s="661">
        <v>3</v>
      </c>
      <c r="O623" s="744">
        <v>0.5</v>
      </c>
      <c r="P623" s="662">
        <v>5146.4400000000005</v>
      </c>
      <c r="Q623" s="677">
        <v>1</v>
      </c>
      <c r="R623" s="661">
        <v>3</v>
      </c>
      <c r="S623" s="677">
        <v>1</v>
      </c>
      <c r="T623" s="744">
        <v>0.5</v>
      </c>
      <c r="U623" s="700">
        <v>1</v>
      </c>
    </row>
    <row r="624" spans="1:21" ht="14.4" customHeight="1" x14ac:dyDescent="0.3">
      <c r="A624" s="660">
        <v>21</v>
      </c>
      <c r="B624" s="661" t="s">
        <v>578</v>
      </c>
      <c r="C624" s="661" t="s">
        <v>3538</v>
      </c>
      <c r="D624" s="742" t="s">
        <v>5397</v>
      </c>
      <c r="E624" s="743" t="s">
        <v>3545</v>
      </c>
      <c r="F624" s="661" t="s">
        <v>3533</v>
      </c>
      <c r="G624" s="661" t="s">
        <v>4188</v>
      </c>
      <c r="H624" s="661" t="s">
        <v>579</v>
      </c>
      <c r="I624" s="661" t="s">
        <v>4189</v>
      </c>
      <c r="J624" s="661" t="s">
        <v>4190</v>
      </c>
      <c r="K624" s="661" t="s">
        <v>4191</v>
      </c>
      <c r="L624" s="662">
        <v>0</v>
      </c>
      <c r="M624" s="662">
        <v>0</v>
      </c>
      <c r="N624" s="661">
        <v>1</v>
      </c>
      <c r="O624" s="744">
        <v>1</v>
      </c>
      <c r="P624" s="662">
        <v>0</v>
      </c>
      <c r="Q624" s="677"/>
      <c r="R624" s="661">
        <v>1</v>
      </c>
      <c r="S624" s="677">
        <v>1</v>
      </c>
      <c r="T624" s="744">
        <v>1</v>
      </c>
      <c r="U624" s="700">
        <v>1</v>
      </c>
    </row>
    <row r="625" spans="1:21" ht="14.4" customHeight="1" x14ac:dyDescent="0.3">
      <c r="A625" s="660">
        <v>21</v>
      </c>
      <c r="B625" s="661" t="s">
        <v>578</v>
      </c>
      <c r="C625" s="661" t="s">
        <v>3538</v>
      </c>
      <c r="D625" s="742" t="s">
        <v>5397</v>
      </c>
      <c r="E625" s="743" t="s">
        <v>3545</v>
      </c>
      <c r="F625" s="661" t="s">
        <v>3533</v>
      </c>
      <c r="G625" s="661" t="s">
        <v>4192</v>
      </c>
      <c r="H625" s="661" t="s">
        <v>1684</v>
      </c>
      <c r="I625" s="661" t="s">
        <v>1782</v>
      </c>
      <c r="J625" s="661" t="s">
        <v>3347</v>
      </c>
      <c r="K625" s="661" t="s">
        <v>3348</v>
      </c>
      <c r="L625" s="662">
        <v>36.01</v>
      </c>
      <c r="M625" s="662">
        <v>36.01</v>
      </c>
      <c r="N625" s="661">
        <v>1</v>
      </c>
      <c r="O625" s="744">
        <v>0.5</v>
      </c>
      <c r="P625" s="662">
        <v>36.01</v>
      </c>
      <c r="Q625" s="677">
        <v>1</v>
      </c>
      <c r="R625" s="661">
        <v>1</v>
      </c>
      <c r="S625" s="677">
        <v>1</v>
      </c>
      <c r="T625" s="744">
        <v>0.5</v>
      </c>
      <c r="U625" s="700">
        <v>1</v>
      </c>
    </row>
    <row r="626" spans="1:21" ht="14.4" customHeight="1" x14ac:dyDescent="0.3">
      <c r="A626" s="660">
        <v>21</v>
      </c>
      <c r="B626" s="661" t="s">
        <v>578</v>
      </c>
      <c r="C626" s="661" t="s">
        <v>3538</v>
      </c>
      <c r="D626" s="742" t="s">
        <v>5397</v>
      </c>
      <c r="E626" s="743" t="s">
        <v>3545</v>
      </c>
      <c r="F626" s="661" t="s">
        <v>3533</v>
      </c>
      <c r="G626" s="661" t="s">
        <v>4040</v>
      </c>
      <c r="H626" s="661" t="s">
        <v>579</v>
      </c>
      <c r="I626" s="661" t="s">
        <v>2235</v>
      </c>
      <c r="J626" s="661" t="s">
        <v>2236</v>
      </c>
      <c r="K626" s="661" t="s">
        <v>4193</v>
      </c>
      <c r="L626" s="662">
        <v>107.25</v>
      </c>
      <c r="M626" s="662">
        <v>107.25</v>
      </c>
      <c r="N626" s="661">
        <v>1</v>
      </c>
      <c r="O626" s="744">
        <v>1</v>
      </c>
      <c r="P626" s="662"/>
      <c r="Q626" s="677">
        <v>0</v>
      </c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21</v>
      </c>
      <c r="B627" s="661" t="s">
        <v>578</v>
      </c>
      <c r="C627" s="661" t="s">
        <v>3538</v>
      </c>
      <c r="D627" s="742" t="s">
        <v>5397</v>
      </c>
      <c r="E627" s="743" t="s">
        <v>3545</v>
      </c>
      <c r="F627" s="661" t="s">
        <v>3533</v>
      </c>
      <c r="G627" s="661" t="s">
        <v>4194</v>
      </c>
      <c r="H627" s="661" t="s">
        <v>579</v>
      </c>
      <c r="I627" s="661" t="s">
        <v>4195</v>
      </c>
      <c r="J627" s="661" t="s">
        <v>854</v>
      </c>
      <c r="K627" s="661" t="s">
        <v>4196</v>
      </c>
      <c r="L627" s="662">
        <v>0</v>
      </c>
      <c r="M627" s="662">
        <v>0</v>
      </c>
      <c r="N627" s="661">
        <v>1</v>
      </c>
      <c r="O627" s="744">
        <v>1</v>
      </c>
      <c r="P627" s="662"/>
      <c r="Q627" s="677"/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21</v>
      </c>
      <c r="B628" s="661" t="s">
        <v>578</v>
      </c>
      <c r="C628" s="661" t="s">
        <v>3538</v>
      </c>
      <c r="D628" s="742" t="s">
        <v>5397</v>
      </c>
      <c r="E628" s="743" t="s">
        <v>3545</v>
      </c>
      <c r="F628" s="661" t="s">
        <v>3533</v>
      </c>
      <c r="G628" s="661" t="s">
        <v>3888</v>
      </c>
      <c r="H628" s="661" t="s">
        <v>579</v>
      </c>
      <c r="I628" s="661" t="s">
        <v>741</v>
      </c>
      <c r="J628" s="661" t="s">
        <v>742</v>
      </c>
      <c r="K628" s="661" t="s">
        <v>4197</v>
      </c>
      <c r="L628" s="662">
        <v>121.96</v>
      </c>
      <c r="M628" s="662">
        <v>487.84</v>
      </c>
      <c r="N628" s="661">
        <v>4</v>
      </c>
      <c r="O628" s="744">
        <v>3.5</v>
      </c>
      <c r="P628" s="662">
        <v>121.96</v>
      </c>
      <c r="Q628" s="677">
        <v>0.25</v>
      </c>
      <c r="R628" s="661">
        <v>1</v>
      </c>
      <c r="S628" s="677">
        <v>0.25</v>
      </c>
      <c r="T628" s="744">
        <v>1</v>
      </c>
      <c r="U628" s="700">
        <v>0.2857142857142857</v>
      </c>
    </row>
    <row r="629" spans="1:21" ht="14.4" customHeight="1" x14ac:dyDescent="0.3">
      <c r="A629" s="660">
        <v>21</v>
      </c>
      <c r="B629" s="661" t="s">
        <v>578</v>
      </c>
      <c r="C629" s="661" t="s">
        <v>3538</v>
      </c>
      <c r="D629" s="742" t="s">
        <v>5397</v>
      </c>
      <c r="E629" s="743" t="s">
        <v>3545</v>
      </c>
      <c r="F629" s="661" t="s">
        <v>3533</v>
      </c>
      <c r="G629" s="661" t="s">
        <v>3686</v>
      </c>
      <c r="H629" s="661" t="s">
        <v>579</v>
      </c>
      <c r="I629" s="661" t="s">
        <v>834</v>
      </c>
      <c r="J629" s="661" t="s">
        <v>3687</v>
      </c>
      <c r="K629" s="661" t="s">
        <v>3688</v>
      </c>
      <c r="L629" s="662">
        <v>0</v>
      </c>
      <c r="M629" s="662">
        <v>0</v>
      </c>
      <c r="N629" s="661">
        <v>5</v>
      </c>
      <c r="O629" s="744">
        <v>2.5</v>
      </c>
      <c r="P629" s="662"/>
      <c r="Q629" s="677"/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21</v>
      </c>
      <c r="B630" s="661" t="s">
        <v>578</v>
      </c>
      <c r="C630" s="661" t="s">
        <v>3538</v>
      </c>
      <c r="D630" s="742" t="s">
        <v>5397</v>
      </c>
      <c r="E630" s="743" t="s">
        <v>3545</v>
      </c>
      <c r="F630" s="661" t="s">
        <v>3533</v>
      </c>
      <c r="G630" s="661" t="s">
        <v>3689</v>
      </c>
      <c r="H630" s="661" t="s">
        <v>579</v>
      </c>
      <c r="I630" s="661" t="s">
        <v>784</v>
      </c>
      <c r="J630" s="661" t="s">
        <v>785</v>
      </c>
      <c r="K630" s="661" t="s">
        <v>4198</v>
      </c>
      <c r="L630" s="662">
        <v>152.33000000000001</v>
      </c>
      <c r="M630" s="662">
        <v>152.33000000000001</v>
      </c>
      <c r="N630" s="661">
        <v>1</v>
      </c>
      <c r="O630" s="744">
        <v>1</v>
      </c>
      <c r="P630" s="662">
        <v>152.33000000000001</v>
      </c>
      <c r="Q630" s="677">
        <v>1</v>
      </c>
      <c r="R630" s="661">
        <v>1</v>
      </c>
      <c r="S630" s="677">
        <v>1</v>
      </c>
      <c r="T630" s="744">
        <v>1</v>
      </c>
      <c r="U630" s="700">
        <v>1</v>
      </c>
    </row>
    <row r="631" spans="1:21" ht="14.4" customHeight="1" x14ac:dyDescent="0.3">
      <c r="A631" s="660">
        <v>21</v>
      </c>
      <c r="B631" s="661" t="s">
        <v>578</v>
      </c>
      <c r="C631" s="661" t="s">
        <v>3538</v>
      </c>
      <c r="D631" s="742" t="s">
        <v>5397</v>
      </c>
      <c r="E631" s="743" t="s">
        <v>3545</v>
      </c>
      <c r="F631" s="661" t="s">
        <v>3533</v>
      </c>
      <c r="G631" s="661" t="s">
        <v>3689</v>
      </c>
      <c r="H631" s="661" t="s">
        <v>579</v>
      </c>
      <c r="I631" s="661" t="s">
        <v>2138</v>
      </c>
      <c r="J631" s="661" t="s">
        <v>785</v>
      </c>
      <c r="K631" s="661" t="s">
        <v>3690</v>
      </c>
      <c r="L631" s="662">
        <v>30.47</v>
      </c>
      <c r="M631" s="662">
        <v>152.35</v>
      </c>
      <c r="N631" s="661">
        <v>5</v>
      </c>
      <c r="O631" s="744">
        <v>2.5</v>
      </c>
      <c r="P631" s="662">
        <v>152.35</v>
      </c>
      <c r="Q631" s="677">
        <v>1</v>
      </c>
      <c r="R631" s="661">
        <v>5</v>
      </c>
      <c r="S631" s="677">
        <v>1</v>
      </c>
      <c r="T631" s="744">
        <v>2.5</v>
      </c>
      <c r="U631" s="700">
        <v>1</v>
      </c>
    </row>
    <row r="632" spans="1:21" ht="14.4" customHeight="1" x14ac:dyDescent="0.3">
      <c r="A632" s="660">
        <v>21</v>
      </c>
      <c r="B632" s="661" t="s">
        <v>578</v>
      </c>
      <c r="C632" s="661" t="s">
        <v>3538</v>
      </c>
      <c r="D632" s="742" t="s">
        <v>5397</v>
      </c>
      <c r="E632" s="743" t="s">
        <v>3545</v>
      </c>
      <c r="F632" s="661" t="s">
        <v>3533</v>
      </c>
      <c r="G632" s="661" t="s">
        <v>4199</v>
      </c>
      <c r="H632" s="661" t="s">
        <v>579</v>
      </c>
      <c r="I632" s="661" t="s">
        <v>4200</v>
      </c>
      <c r="J632" s="661" t="s">
        <v>4201</v>
      </c>
      <c r="K632" s="661" t="s">
        <v>4202</v>
      </c>
      <c r="L632" s="662">
        <v>0</v>
      </c>
      <c r="M632" s="662">
        <v>0</v>
      </c>
      <c r="N632" s="661">
        <v>1</v>
      </c>
      <c r="O632" s="744">
        <v>1</v>
      </c>
      <c r="P632" s="662"/>
      <c r="Q632" s="677"/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21</v>
      </c>
      <c r="B633" s="661" t="s">
        <v>578</v>
      </c>
      <c r="C633" s="661" t="s">
        <v>3538</v>
      </c>
      <c r="D633" s="742" t="s">
        <v>5397</v>
      </c>
      <c r="E633" s="743" t="s">
        <v>3545</v>
      </c>
      <c r="F633" s="661" t="s">
        <v>3533</v>
      </c>
      <c r="G633" s="661" t="s">
        <v>4199</v>
      </c>
      <c r="H633" s="661" t="s">
        <v>579</v>
      </c>
      <c r="I633" s="661" t="s">
        <v>4203</v>
      </c>
      <c r="J633" s="661" t="s">
        <v>4204</v>
      </c>
      <c r="K633" s="661" t="s">
        <v>4205</v>
      </c>
      <c r="L633" s="662">
        <v>0</v>
      </c>
      <c r="M633" s="662">
        <v>0</v>
      </c>
      <c r="N633" s="661">
        <v>2</v>
      </c>
      <c r="O633" s="744">
        <v>1</v>
      </c>
      <c r="P633" s="662">
        <v>0</v>
      </c>
      <c r="Q633" s="677"/>
      <c r="R633" s="661">
        <v>2</v>
      </c>
      <c r="S633" s="677">
        <v>1</v>
      </c>
      <c r="T633" s="744">
        <v>1</v>
      </c>
      <c r="U633" s="700">
        <v>1</v>
      </c>
    </row>
    <row r="634" spans="1:21" ht="14.4" customHeight="1" x14ac:dyDescent="0.3">
      <c r="A634" s="660">
        <v>21</v>
      </c>
      <c r="B634" s="661" t="s">
        <v>578</v>
      </c>
      <c r="C634" s="661" t="s">
        <v>3538</v>
      </c>
      <c r="D634" s="742" t="s">
        <v>5397</v>
      </c>
      <c r="E634" s="743" t="s">
        <v>3545</v>
      </c>
      <c r="F634" s="661" t="s">
        <v>3533</v>
      </c>
      <c r="G634" s="661" t="s">
        <v>3959</v>
      </c>
      <c r="H634" s="661" t="s">
        <v>1684</v>
      </c>
      <c r="I634" s="661" t="s">
        <v>4206</v>
      </c>
      <c r="J634" s="661" t="s">
        <v>3961</v>
      </c>
      <c r="K634" s="661" t="s">
        <v>4207</v>
      </c>
      <c r="L634" s="662">
        <v>492.3</v>
      </c>
      <c r="M634" s="662">
        <v>5907.6</v>
      </c>
      <c r="N634" s="661">
        <v>12</v>
      </c>
      <c r="O634" s="744">
        <v>12</v>
      </c>
      <c r="P634" s="662">
        <v>3446.1000000000004</v>
      </c>
      <c r="Q634" s="677">
        <v>0.58333333333333337</v>
      </c>
      <c r="R634" s="661">
        <v>7</v>
      </c>
      <c r="S634" s="677">
        <v>0.58333333333333337</v>
      </c>
      <c r="T634" s="744">
        <v>7</v>
      </c>
      <c r="U634" s="700">
        <v>0.58333333333333337</v>
      </c>
    </row>
    <row r="635" spans="1:21" ht="14.4" customHeight="1" x14ac:dyDescent="0.3">
      <c r="A635" s="660">
        <v>21</v>
      </c>
      <c r="B635" s="661" t="s">
        <v>578</v>
      </c>
      <c r="C635" s="661" t="s">
        <v>3538</v>
      </c>
      <c r="D635" s="742" t="s">
        <v>5397</v>
      </c>
      <c r="E635" s="743" t="s">
        <v>3545</v>
      </c>
      <c r="F635" s="661" t="s">
        <v>3533</v>
      </c>
      <c r="G635" s="661" t="s">
        <v>3610</v>
      </c>
      <c r="H635" s="661" t="s">
        <v>579</v>
      </c>
      <c r="I635" s="661" t="s">
        <v>1074</v>
      </c>
      <c r="J635" s="661" t="s">
        <v>730</v>
      </c>
      <c r="K635" s="661" t="s">
        <v>3611</v>
      </c>
      <c r="L635" s="662">
        <v>85.76</v>
      </c>
      <c r="M635" s="662">
        <v>428.8</v>
      </c>
      <c r="N635" s="661">
        <v>5</v>
      </c>
      <c r="O635" s="744">
        <v>3.5</v>
      </c>
      <c r="P635" s="662">
        <v>343.04</v>
      </c>
      <c r="Q635" s="677">
        <v>0.8</v>
      </c>
      <c r="R635" s="661">
        <v>4</v>
      </c>
      <c r="S635" s="677">
        <v>0.8</v>
      </c>
      <c r="T635" s="744">
        <v>3</v>
      </c>
      <c r="U635" s="700">
        <v>0.8571428571428571</v>
      </c>
    </row>
    <row r="636" spans="1:21" ht="14.4" customHeight="1" x14ac:dyDescent="0.3">
      <c r="A636" s="660">
        <v>21</v>
      </c>
      <c r="B636" s="661" t="s">
        <v>578</v>
      </c>
      <c r="C636" s="661" t="s">
        <v>3538</v>
      </c>
      <c r="D636" s="742" t="s">
        <v>5397</v>
      </c>
      <c r="E636" s="743" t="s">
        <v>3545</v>
      </c>
      <c r="F636" s="661" t="s">
        <v>3533</v>
      </c>
      <c r="G636" s="661" t="s">
        <v>4208</v>
      </c>
      <c r="H636" s="661" t="s">
        <v>579</v>
      </c>
      <c r="I636" s="661" t="s">
        <v>4209</v>
      </c>
      <c r="J636" s="661" t="s">
        <v>4210</v>
      </c>
      <c r="K636" s="661" t="s">
        <v>4211</v>
      </c>
      <c r="L636" s="662">
        <v>132</v>
      </c>
      <c r="M636" s="662">
        <v>132</v>
      </c>
      <c r="N636" s="661">
        <v>1</v>
      </c>
      <c r="O636" s="744">
        <v>1</v>
      </c>
      <c r="P636" s="662">
        <v>132</v>
      </c>
      <c r="Q636" s="677">
        <v>1</v>
      </c>
      <c r="R636" s="661">
        <v>1</v>
      </c>
      <c r="S636" s="677">
        <v>1</v>
      </c>
      <c r="T636" s="744">
        <v>1</v>
      </c>
      <c r="U636" s="700">
        <v>1</v>
      </c>
    </row>
    <row r="637" spans="1:21" ht="14.4" customHeight="1" x14ac:dyDescent="0.3">
      <c r="A637" s="660">
        <v>21</v>
      </c>
      <c r="B637" s="661" t="s">
        <v>578</v>
      </c>
      <c r="C637" s="661" t="s">
        <v>3538</v>
      </c>
      <c r="D637" s="742" t="s">
        <v>5397</v>
      </c>
      <c r="E637" s="743" t="s">
        <v>3545</v>
      </c>
      <c r="F637" s="661" t="s">
        <v>3533</v>
      </c>
      <c r="G637" s="661" t="s">
        <v>3693</v>
      </c>
      <c r="H637" s="661" t="s">
        <v>1684</v>
      </c>
      <c r="I637" s="661" t="s">
        <v>1717</v>
      </c>
      <c r="J637" s="661" t="s">
        <v>1718</v>
      </c>
      <c r="K637" s="661" t="s">
        <v>1719</v>
      </c>
      <c r="L637" s="662">
        <v>31.32</v>
      </c>
      <c r="M637" s="662">
        <v>62.64</v>
      </c>
      <c r="N637" s="661">
        <v>2</v>
      </c>
      <c r="O637" s="744">
        <v>1</v>
      </c>
      <c r="P637" s="662">
        <v>62.64</v>
      </c>
      <c r="Q637" s="677">
        <v>1</v>
      </c>
      <c r="R637" s="661">
        <v>2</v>
      </c>
      <c r="S637" s="677">
        <v>1</v>
      </c>
      <c r="T637" s="744">
        <v>1</v>
      </c>
      <c r="U637" s="700">
        <v>1</v>
      </c>
    </row>
    <row r="638" spans="1:21" ht="14.4" customHeight="1" x14ac:dyDescent="0.3">
      <c r="A638" s="660">
        <v>21</v>
      </c>
      <c r="B638" s="661" t="s">
        <v>578</v>
      </c>
      <c r="C638" s="661" t="s">
        <v>3538</v>
      </c>
      <c r="D638" s="742" t="s">
        <v>5397</v>
      </c>
      <c r="E638" s="743" t="s">
        <v>3545</v>
      </c>
      <c r="F638" s="661" t="s">
        <v>3533</v>
      </c>
      <c r="G638" s="661" t="s">
        <v>3693</v>
      </c>
      <c r="H638" s="661" t="s">
        <v>1684</v>
      </c>
      <c r="I638" s="661" t="s">
        <v>1760</v>
      </c>
      <c r="J638" s="661" t="s">
        <v>1757</v>
      </c>
      <c r="K638" s="661" t="s">
        <v>3420</v>
      </c>
      <c r="L638" s="662">
        <v>156.61000000000001</v>
      </c>
      <c r="M638" s="662">
        <v>939.66000000000008</v>
      </c>
      <c r="N638" s="661">
        <v>6</v>
      </c>
      <c r="O638" s="744">
        <v>3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21</v>
      </c>
      <c r="B639" s="661" t="s">
        <v>578</v>
      </c>
      <c r="C639" s="661" t="s">
        <v>3538</v>
      </c>
      <c r="D639" s="742" t="s">
        <v>5397</v>
      </c>
      <c r="E639" s="743" t="s">
        <v>3545</v>
      </c>
      <c r="F639" s="661" t="s">
        <v>3533</v>
      </c>
      <c r="G639" s="661" t="s">
        <v>3693</v>
      </c>
      <c r="H639" s="661" t="s">
        <v>1684</v>
      </c>
      <c r="I639" s="661" t="s">
        <v>3962</v>
      </c>
      <c r="J639" s="661" t="s">
        <v>1860</v>
      </c>
      <c r="K639" s="661" t="s">
        <v>3963</v>
      </c>
      <c r="L639" s="662">
        <v>300.68</v>
      </c>
      <c r="M639" s="662">
        <v>902.04</v>
      </c>
      <c r="N639" s="661">
        <v>3</v>
      </c>
      <c r="O639" s="744">
        <v>2</v>
      </c>
      <c r="P639" s="662">
        <v>902.04</v>
      </c>
      <c r="Q639" s="677">
        <v>1</v>
      </c>
      <c r="R639" s="661">
        <v>3</v>
      </c>
      <c r="S639" s="677">
        <v>1</v>
      </c>
      <c r="T639" s="744">
        <v>2</v>
      </c>
      <c r="U639" s="700">
        <v>1</v>
      </c>
    </row>
    <row r="640" spans="1:21" ht="14.4" customHeight="1" x14ac:dyDescent="0.3">
      <c r="A640" s="660">
        <v>21</v>
      </c>
      <c r="B640" s="661" t="s">
        <v>578</v>
      </c>
      <c r="C640" s="661" t="s">
        <v>3538</v>
      </c>
      <c r="D640" s="742" t="s">
        <v>5397</v>
      </c>
      <c r="E640" s="743" t="s">
        <v>3545</v>
      </c>
      <c r="F640" s="661" t="s">
        <v>3533</v>
      </c>
      <c r="G640" s="661" t="s">
        <v>3693</v>
      </c>
      <c r="H640" s="661" t="s">
        <v>579</v>
      </c>
      <c r="I640" s="661" t="s">
        <v>4212</v>
      </c>
      <c r="J640" s="661" t="s">
        <v>3498</v>
      </c>
      <c r="K640" s="661" t="s">
        <v>3963</v>
      </c>
      <c r="L640" s="662">
        <v>300.68</v>
      </c>
      <c r="M640" s="662">
        <v>300.68</v>
      </c>
      <c r="N640" s="661">
        <v>1</v>
      </c>
      <c r="O640" s="744">
        <v>1</v>
      </c>
      <c r="P640" s="662">
        <v>300.68</v>
      </c>
      <c r="Q640" s="677">
        <v>1</v>
      </c>
      <c r="R640" s="661">
        <v>1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21</v>
      </c>
      <c r="B641" s="661" t="s">
        <v>578</v>
      </c>
      <c r="C641" s="661" t="s">
        <v>3538</v>
      </c>
      <c r="D641" s="742" t="s">
        <v>5397</v>
      </c>
      <c r="E641" s="743" t="s">
        <v>3545</v>
      </c>
      <c r="F641" s="661" t="s">
        <v>3533</v>
      </c>
      <c r="G641" s="661" t="s">
        <v>3612</v>
      </c>
      <c r="H641" s="661" t="s">
        <v>579</v>
      </c>
      <c r="I641" s="661" t="s">
        <v>1128</v>
      </c>
      <c r="J641" s="661" t="s">
        <v>1088</v>
      </c>
      <c r="K641" s="661" t="s">
        <v>3621</v>
      </c>
      <c r="L641" s="662">
        <v>75.22</v>
      </c>
      <c r="M641" s="662">
        <v>75.22</v>
      </c>
      <c r="N641" s="661">
        <v>1</v>
      </c>
      <c r="O641" s="744">
        <v>1</v>
      </c>
      <c r="P641" s="662">
        <v>75.22</v>
      </c>
      <c r="Q641" s="677">
        <v>1</v>
      </c>
      <c r="R641" s="661">
        <v>1</v>
      </c>
      <c r="S641" s="677">
        <v>1</v>
      </c>
      <c r="T641" s="744">
        <v>1</v>
      </c>
      <c r="U641" s="700">
        <v>1</v>
      </c>
    </row>
    <row r="642" spans="1:21" ht="14.4" customHeight="1" x14ac:dyDescent="0.3">
      <c r="A642" s="660">
        <v>21</v>
      </c>
      <c r="B642" s="661" t="s">
        <v>578</v>
      </c>
      <c r="C642" s="661" t="s">
        <v>3538</v>
      </c>
      <c r="D642" s="742" t="s">
        <v>5397</v>
      </c>
      <c r="E642" s="743" t="s">
        <v>3545</v>
      </c>
      <c r="F642" s="661" t="s">
        <v>3533</v>
      </c>
      <c r="G642" s="661" t="s">
        <v>3612</v>
      </c>
      <c r="H642" s="661" t="s">
        <v>579</v>
      </c>
      <c r="I642" s="661" t="s">
        <v>3694</v>
      </c>
      <c r="J642" s="661" t="s">
        <v>1672</v>
      </c>
      <c r="K642" s="661" t="s">
        <v>1129</v>
      </c>
      <c r="L642" s="662">
        <v>75.22</v>
      </c>
      <c r="M642" s="662">
        <v>4137.1000000000004</v>
      </c>
      <c r="N642" s="661">
        <v>55</v>
      </c>
      <c r="O642" s="744">
        <v>14</v>
      </c>
      <c r="P642" s="662">
        <v>3234.46</v>
      </c>
      <c r="Q642" s="677">
        <v>0.78181818181818175</v>
      </c>
      <c r="R642" s="661">
        <v>43</v>
      </c>
      <c r="S642" s="677">
        <v>0.78181818181818186</v>
      </c>
      <c r="T642" s="744">
        <v>9.5</v>
      </c>
      <c r="U642" s="700">
        <v>0.6785714285714286</v>
      </c>
    </row>
    <row r="643" spans="1:21" ht="14.4" customHeight="1" x14ac:dyDescent="0.3">
      <c r="A643" s="660">
        <v>21</v>
      </c>
      <c r="B643" s="661" t="s">
        <v>578</v>
      </c>
      <c r="C643" s="661" t="s">
        <v>3538</v>
      </c>
      <c r="D643" s="742" t="s">
        <v>5397</v>
      </c>
      <c r="E643" s="743" t="s">
        <v>3545</v>
      </c>
      <c r="F643" s="661" t="s">
        <v>3533</v>
      </c>
      <c r="G643" s="661" t="s">
        <v>3612</v>
      </c>
      <c r="H643" s="661" t="s">
        <v>579</v>
      </c>
      <c r="I643" s="661" t="s">
        <v>1597</v>
      </c>
      <c r="J643" s="661" t="s">
        <v>1444</v>
      </c>
      <c r="K643" s="661" t="s">
        <v>1129</v>
      </c>
      <c r="L643" s="662">
        <v>136.93</v>
      </c>
      <c r="M643" s="662">
        <v>1369.3000000000002</v>
      </c>
      <c r="N643" s="661">
        <v>10</v>
      </c>
      <c r="O643" s="744">
        <v>3</v>
      </c>
      <c r="P643" s="662">
        <v>1095.44</v>
      </c>
      <c r="Q643" s="677">
        <v>0.79999999999999993</v>
      </c>
      <c r="R643" s="661">
        <v>8</v>
      </c>
      <c r="S643" s="677">
        <v>0.8</v>
      </c>
      <c r="T643" s="744">
        <v>2</v>
      </c>
      <c r="U643" s="700">
        <v>0.66666666666666663</v>
      </c>
    </row>
    <row r="644" spans="1:21" ht="14.4" customHeight="1" x14ac:dyDescent="0.3">
      <c r="A644" s="660">
        <v>21</v>
      </c>
      <c r="B644" s="661" t="s">
        <v>578</v>
      </c>
      <c r="C644" s="661" t="s">
        <v>3538</v>
      </c>
      <c r="D644" s="742" t="s">
        <v>5397</v>
      </c>
      <c r="E644" s="743" t="s">
        <v>3545</v>
      </c>
      <c r="F644" s="661" t="s">
        <v>3533</v>
      </c>
      <c r="G644" s="661" t="s">
        <v>3612</v>
      </c>
      <c r="H644" s="661" t="s">
        <v>579</v>
      </c>
      <c r="I644" s="661" t="s">
        <v>4213</v>
      </c>
      <c r="J644" s="661" t="s">
        <v>4214</v>
      </c>
      <c r="K644" s="661" t="s">
        <v>1129</v>
      </c>
      <c r="L644" s="662">
        <v>147.63</v>
      </c>
      <c r="M644" s="662">
        <v>1476.3</v>
      </c>
      <c r="N644" s="661">
        <v>10</v>
      </c>
      <c r="O644" s="744">
        <v>2.5</v>
      </c>
      <c r="P644" s="662"/>
      <c r="Q644" s="677">
        <v>0</v>
      </c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21</v>
      </c>
      <c r="B645" s="661" t="s">
        <v>578</v>
      </c>
      <c r="C645" s="661" t="s">
        <v>3538</v>
      </c>
      <c r="D645" s="742" t="s">
        <v>5397</v>
      </c>
      <c r="E645" s="743" t="s">
        <v>3545</v>
      </c>
      <c r="F645" s="661" t="s">
        <v>3533</v>
      </c>
      <c r="G645" s="661" t="s">
        <v>3898</v>
      </c>
      <c r="H645" s="661" t="s">
        <v>579</v>
      </c>
      <c r="I645" s="661" t="s">
        <v>1231</v>
      </c>
      <c r="J645" s="661" t="s">
        <v>1232</v>
      </c>
      <c r="K645" s="661" t="s">
        <v>4215</v>
      </c>
      <c r="L645" s="662">
        <v>264</v>
      </c>
      <c r="M645" s="662">
        <v>264</v>
      </c>
      <c r="N645" s="661">
        <v>1</v>
      </c>
      <c r="O645" s="744">
        <v>0.5</v>
      </c>
      <c r="P645" s="662">
        <v>264</v>
      </c>
      <c r="Q645" s="677">
        <v>1</v>
      </c>
      <c r="R645" s="661">
        <v>1</v>
      </c>
      <c r="S645" s="677">
        <v>1</v>
      </c>
      <c r="T645" s="744">
        <v>0.5</v>
      </c>
      <c r="U645" s="700">
        <v>1</v>
      </c>
    </row>
    <row r="646" spans="1:21" ht="14.4" customHeight="1" x14ac:dyDescent="0.3">
      <c r="A646" s="660">
        <v>21</v>
      </c>
      <c r="B646" s="661" t="s">
        <v>578</v>
      </c>
      <c r="C646" s="661" t="s">
        <v>3538</v>
      </c>
      <c r="D646" s="742" t="s">
        <v>5397</v>
      </c>
      <c r="E646" s="743" t="s">
        <v>3545</v>
      </c>
      <c r="F646" s="661" t="s">
        <v>3533</v>
      </c>
      <c r="G646" s="661" t="s">
        <v>3940</v>
      </c>
      <c r="H646" s="661" t="s">
        <v>579</v>
      </c>
      <c r="I646" s="661" t="s">
        <v>4216</v>
      </c>
      <c r="J646" s="661" t="s">
        <v>4217</v>
      </c>
      <c r="K646" s="661" t="s">
        <v>1606</v>
      </c>
      <c r="L646" s="662">
        <v>0</v>
      </c>
      <c r="M646" s="662">
        <v>0</v>
      </c>
      <c r="N646" s="661">
        <v>1</v>
      </c>
      <c r="O646" s="744">
        <v>1</v>
      </c>
      <c r="P646" s="662"/>
      <c r="Q646" s="677"/>
      <c r="R646" s="661"/>
      <c r="S646" s="677">
        <v>0</v>
      </c>
      <c r="T646" s="744"/>
      <c r="U646" s="700">
        <v>0</v>
      </c>
    </row>
    <row r="647" spans="1:21" ht="14.4" customHeight="1" x14ac:dyDescent="0.3">
      <c r="A647" s="660">
        <v>21</v>
      </c>
      <c r="B647" s="661" t="s">
        <v>578</v>
      </c>
      <c r="C647" s="661" t="s">
        <v>3538</v>
      </c>
      <c r="D647" s="742" t="s">
        <v>5397</v>
      </c>
      <c r="E647" s="743" t="s">
        <v>3545</v>
      </c>
      <c r="F647" s="661" t="s">
        <v>3533</v>
      </c>
      <c r="G647" s="661" t="s">
        <v>3940</v>
      </c>
      <c r="H647" s="661" t="s">
        <v>579</v>
      </c>
      <c r="I647" s="661" t="s">
        <v>4218</v>
      </c>
      <c r="J647" s="661" t="s">
        <v>4219</v>
      </c>
      <c r="K647" s="661" t="s">
        <v>1606</v>
      </c>
      <c r="L647" s="662">
        <v>0</v>
      </c>
      <c r="M647" s="662">
        <v>0</v>
      </c>
      <c r="N647" s="661">
        <v>1</v>
      </c>
      <c r="O647" s="744">
        <v>0.5</v>
      </c>
      <c r="P647" s="662">
        <v>0</v>
      </c>
      <c r="Q647" s="677"/>
      <c r="R647" s="661">
        <v>1</v>
      </c>
      <c r="S647" s="677">
        <v>1</v>
      </c>
      <c r="T647" s="744">
        <v>0.5</v>
      </c>
      <c r="U647" s="700">
        <v>1</v>
      </c>
    </row>
    <row r="648" spans="1:21" ht="14.4" customHeight="1" x14ac:dyDescent="0.3">
      <c r="A648" s="660">
        <v>21</v>
      </c>
      <c r="B648" s="661" t="s">
        <v>578</v>
      </c>
      <c r="C648" s="661" t="s">
        <v>3538</v>
      </c>
      <c r="D648" s="742" t="s">
        <v>5397</v>
      </c>
      <c r="E648" s="743" t="s">
        <v>3545</v>
      </c>
      <c r="F648" s="661" t="s">
        <v>3533</v>
      </c>
      <c r="G648" s="661" t="s">
        <v>3940</v>
      </c>
      <c r="H648" s="661" t="s">
        <v>579</v>
      </c>
      <c r="I648" s="661" t="s">
        <v>2694</v>
      </c>
      <c r="J648" s="661" t="s">
        <v>1605</v>
      </c>
      <c r="K648" s="661" t="s">
        <v>2644</v>
      </c>
      <c r="L648" s="662">
        <v>0</v>
      </c>
      <c r="M648" s="662">
        <v>0</v>
      </c>
      <c r="N648" s="661">
        <v>1</v>
      </c>
      <c r="O648" s="744">
        <v>1</v>
      </c>
      <c r="P648" s="662">
        <v>0</v>
      </c>
      <c r="Q648" s="677"/>
      <c r="R648" s="661">
        <v>1</v>
      </c>
      <c r="S648" s="677">
        <v>1</v>
      </c>
      <c r="T648" s="744">
        <v>1</v>
      </c>
      <c r="U648" s="700">
        <v>1</v>
      </c>
    </row>
    <row r="649" spans="1:21" ht="14.4" customHeight="1" x14ac:dyDescent="0.3">
      <c r="A649" s="660">
        <v>21</v>
      </c>
      <c r="B649" s="661" t="s">
        <v>578</v>
      </c>
      <c r="C649" s="661" t="s">
        <v>3538</v>
      </c>
      <c r="D649" s="742" t="s">
        <v>5397</v>
      </c>
      <c r="E649" s="743" t="s">
        <v>3545</v>
      </c>
      <c r="F649" s="661" t="s">
        <v>3533</v>
      </c>
      <c r="G649" s="661" t="s">
        <v>3940</v>
      </c>
      <c r="H649" s="661" t="s">
        <v>579</v>
      </c>
      <c r="I649" s="661" t="s">
        <v>4220</v>
      </c>
      <c r="J649" s="661" t="s">
        <v>4217</v>
      </c>
      <c r="K649" s="661" t="s">
        <v>2613</v>
      </c>
      <c r="L649" s="662">
        <v>0</v>
      </c>
      <c r="M649" s="662">
        <v>0</v>
      </c>
      <c r="N649" s="661">
        <v>2</v>
      </c>
      <c r="O649" s="744">
        <v>1</v>
      </c>
      <c r="P649" s="662">
        <v>0</v>
      </c>
      <c r="Q649" s="677"/>
      <c r="R649" s="661">
        <v>2</v>
      </c>
      <c r="S649" s="677">
        <v>1</v>
      </c>
      <c r="T649" s="744">
        <v>1</v>
      </c>
      <c r="U649" s="700">
        <v>1</v>
      </c>
    </row>
    <row r="650" spans="1:21" ht="14.4" customHeight="1" x14ac:dyDescent="0.3">
      <c r="A650" s="660">
        <v>21</v>
      </c>
      <c r="B650" s="661" t="s">
        <v>578</v>
      </c>
      <c r="C650" s="661" t="s">
        <v>3538</v>
      </c>
      <c r="D650" s="742" t="s">
        <v>5397</v>
      </c>
      <c r="E650" s="743" t="s">
        <v>3545</v>
      </c>
      <c r="F650" s="661" t="s">
        <v>3534</v>
      </c>
      <c r="G650" s="661" t="s">
        <v>3700</v>
      </c>
      <c r="H650" s="661" t="s">
        <v>579</v>
      </c>
      <c r="I650" s="661" t="s">
        <v>3942</v>
      </c>
      <c r="J650" s="661" t="s">
        <v>3702</v>
      </c>
      <c r="K650" s="661"/>
      <c r="L650" s="662">
        <v>0</v>
      </c>
      <c r="M650" s="662">
        <v>0</v>
      </c>
      <c r="N650" s="661">
        <v>6</v>
      </c>
      <c r="O650" s="744">
        <v>6</v>
      </c>
      <c r="P650" s="662">
        <v>0</v>
      </c>
      <c r="Q650" s="677"/>
      <c r="R650" s="661">
        <v>6</v>
      </c>
      <c r="S650" s="677">
        <v>1</v>
      </c>
      <c r="T650" s="744">
        <v>6</v>
      </c>
      <c r="U650" s="700">
        <v>1</v>
      </c>
    </row>
    <row r="651" spans="1:21" ht="14.4" customHeight="1" x14ac:dyDescent="0.3">
      <c r="A651" s="660">
        <v>21</v>
      </c>
      <c r="B651" s="661" t="s">
        <v>578</v>
      </c>
      <c r="C651" s="661" t="s">
        <v>3538</v>
      </c>
      <c r="D651" s="742" t="s">
        <v>5397</v>
      </c>
      <c r="E651" s="743" t="s">
        <v>3545</v>
      </c>
      <c r="F651" s="661" t="s">
        <v>3534</v>
      </c>
      <c r="G651" s="661" t="s">
        <v>3700</v>
      </c>
      <c r="H651" s="661" t="s">
        <v>579</v>
      </c>
      <c r="I651" s="661" t="s">
        <v>3703</v>
      </c>
      <c r="J651" s="661" t="s">
        <v>3702</v>
      </c>
      <c r="K651" s="661"/>
      <c r="L651" s="662">
        <v>0</v>
      </c>
      <c r="M651" s="662">
        <v>0</v>
      </c>
      <c r="N651" s="661">
        <v>1</v>
      </c>
      <c r="O651" s="744">
        <v>1</v>
      </c>
      <c r="P651" s="662"/>
      <c r="Q651" s="677"/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21</v>
      </c>
      <c r="B652" s="661" t="s">
        <v>578</v>
      </c>
      <c r="C652" s="661" t="s">
        <v>3538</v>
      </c>
      <c r="D652" s="742" t="s">
        <v>5397</v>
      </c>
      <c r="E652" s="743" t="s">
        <v>3545</v>
      </c>
      <c r="F652" s="661" t="s">
        <v>3535</v>
      </c>
      <c r="G652" s="661" t="s">
        <v>4221</v>
      </c>
      <c r="H652" s="661" t="s">
        <v>579</v>
      </c>
      <c r="I652" s="661" t="s">
        <v>4222</v>
      </c>
      <c r="J652" s="661" t="s">
        <v>4223</v>
      </c>
      <c r="K652" s="661" t="s">
        <v>4224</v>
      </c>
      <c r="L652" s="662">
        <v>1300</v>
      </c>
      <c r="M652" s="662">
        <v>2600</v>
      </c>
      <c r="N652" s="661">
        <v>2</v>
      </c>
      <c r="O652" s="744">
        <v>1</v>
      </c>
      <c r="P652" s="662"/>
      <c r="Q652" s="677">
        <v>0</v>
      </c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21</v>
      </c>
      <c r="B653" s="661" t="s">
        <v>578</v>
      </c>
      <c r="C653" s="661" t="s">
        <v>3538</v>
      </c>
      <c r="D653" s="742" t="s">
        <v>5397</v>
      </c>
      <c r="E653" s="743" t="s">
        <v>3545</v>
      </c>
      <c r="F653" s="661" t="s">
        <v>3535</v>
      </c>
      <c r="G653" s="661" t="s">
        <v>4221</v>
      </c>
      <c r="H653" s="661" t="s">
        <v>579</v>
      </c>
      <c r="I653" s="661" t="s">
        <v>4225</v>
      </c>
      <c r="J653" s="661" t="s">
        <v>4226</v>
      </c>
      <c r="K653" s="661" t="s">
        <v>4227</v>
      </c>
      <c r="L653" s="662">
        <v>1800</v>
      </c>
      <c r="M653" s="662">
        <v>16200</v>
      </c>
      <c r="N653" s="661">
        <v>9</v>
      </c>
      <c r="O653" s="744">
        <v>8</v>
      </c>
      <c r="P653" s="662">
        <v>5400</v>
      </c>
      <c r="Q653" s="677">
        <v>0.33333333333333331</v>
      </c>
      <c r="R653" s="661">
        <v>3</v>
      </c>
      <c r="S653" s="677">
        <v>0.33333333333333331</v>
      </c>
      <c r="T653" s="744">
        <v>3</v>
      </c>
      <c r="U653" s="700">
        <v>0.375</v>
      </c>
    </row>
    <row r="654" spans="1:21" ht="14.4" customHeight="1" x14ac:dyDescent="0.3">
      <c r="A654" s="660">
        <v>21</v>
      </c>
      <c r="B654" s="661" t="s">
        <v>578</v>
      </c>
      <c r="C654" s="661" t="s">
        <v>3538</v>
      </c>
      <c r="D654" s="742" t="s">
        <v>5397</v>
      </c>
      <c r="E654" s="743" t="s">
        <v>3545</v>
      </c>
      <c r="F654" s="661" t="s">
        <v>3535</v>
      </c>
      <c r="G654" s="661" t="s">
        <v>3704</v>
      </c>
      <c r="H654" s="661" t="s">
        <v>579</v>
      </c>
      <c r="I654" s="661" t="s">
        <v>3705</v>
      </c>
      <c r="J654" s="661" t="s">
        <v>3706</v>
      </c>
      <c r="K654" s="661" t="s">
        <v>3707</v>
      </c>
      <c r="L654" s="662">
        <v>1000</v>
      </c>
      <c r="M654" s="662">
        <v>1000</v>
      </c>
      <c r="N654" s="661">
        <v>1</v>
      </c>
      <c r="O654" s="744">
        <v>1</v>
      </c>
      <c r="P654" s="662"/>
      <c r="Q654" s="677">
        <v>0</v>
      </c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21</v>
      </c>
      <c r="B655" s="661" t="s">
        <v>578</v>
      </c>
      <c r="C655" s="661" t="s">
        <v>3538</v>
      </c>
      <c r="D655" s="742" t="s">
        <v>5397</v>
      </c>
      <c r="E655" s="743" t="s">
        <v>3547</v>
      </c>
      <c r="F655" s="661" t="s">
        <v>3533</v>
      </c>
      <c r="G655" s="661" t="s">
        <v>3816</v>
      </c>
      <c r="H655" s="661" t="s">
        <v>579</v>
      </c>
      <c r="I655" s="661" t="s">
        <v>4228</v>
      </c>
      <c r="J655" s="661" t="s">
        <v>1027</v>
      </c>
      <c r="K655" s="661" t="s">
        <v>4061</v>
      </c>
      <c r="L655" s="662">
        <v>0</v>
      </c>
      <c r="M655" s="662">
        <v>0</v>
      </c>
      <c r="N655" s="661">
        <v>2</v>
      </c>
      <c r="O655" s="744">
        <v>1</v>
      </c>
      <c r="P655" s="662">
        <v>0</v>
      </c>
      <c r="Q655" s="677"/>
      <c r="R655" s="661">
        <v>2</v>
      </c>
      <c r="S655" s="677">
        <v>1</v>
      </c>
      <c r="T655" s="744">
        <v>1</v>
      </c>
      <c r="U655" s="700">
        <v>1</v>
      </c>
    </row>
    <row r="656" spans="1:21" ht="14.4" customHeight="1" x14ac:dyDescent="0.3">
      <c r="A656" s="660">
        <v>21</v>
      </c>
      <c r="B656" s="661" t="s">
        <v>578</v>
      </c>
      <c r="C656" s="661" t="s">
        <v>3538</v>
      </c>
      <c r="D656" s="742" t="s">
        <v>5397</v>
      </c>
      <c r="E656" s="743" t="s">
        <v>3547</v>
      </c>
      <c r="F656" s="661" t="s">
        <v>3533</v>
      </c>
      <c r="G656" s="661" t="s">
        <v>3816</v>
      </c>
      <c r="H656" s="661" t="s">
        <v>579</v>
      </c>
      <c r="I656" s="661" t="s">
        <v>4229</v>
      </c>
      <c r="J656" s="661" t="s">
        <v>1027</v>
      </c>
      <c r="K656" s="661" t="s">
        <v>4061</v>
      </c>
      <c r="L656" s="662">
        <v>0</v>
      </c>
      <c r="M656" s="662">
        <v>0</v>
      </c>
      <c r="N656" s="661">
        <v>1</v>
      </c>
      <c r="O656" s="744">
        <v>0.5</v>
      </c>
      <c r="P656" s="662">
        <v>0</v>
      </c>
      <c r="Q656" s="677"/>
      <c r="R656" s="661">
        <v>1</v>
      </c>
      <c r="S656" s="677">
        <v>1</v>
      </c>
      <c r="T656" s="744">
        <v>0.5</v>
      </c>
      <c r="U656" s="700">
        <v>1</v>
      </c>
    </row>
    <row r="657" spans="1:21" ht="14.4" customHeight="1" x14ac:dyDescent="0.3">
      <c r="A657" s="660">
        <v>21</v>
      </c>
      <c r="B657" s="661" t="s">
        <v>578</v>
      </c>
      <c r="C657" s="661" t="s">
        <v>3538</v>
      </c>
      <c r="D657" s="742" t="s">
        <v>5397</v>
      </c>
      <c r="E657" s="743" t="s">
        <v>3547</v>
      </c>
      <c r="F657" s="661" t="s">
        <v>3533</v>
      </c>
      <c r="G657" s="661" t="s">
        <v>4066</v>
      </c>
      <c r="H657" s="661" t="s">
        <v>579</v>
      </c>
      <c r="I657" s="661" t="s">
        <v>4070</v>
      </c>
      <c r="J657" s="661" t="s">
        <v>4068</v>
      </c>
      <c r="K657" s="661" t="s">
        <v>4071</v>
      </c>
      <c r="L657" s="662">
        <v>0</v>
      </c>
      <c r="M657" s="662">
        <v>0</v>
      </c>
      <c r="N657" s="661">
        <v>2</v>
      </c>
      <c r="O657" s="744">
        <v>1</v>
      </c>
      <c r="P657" s="662">
        <v>0</v>
      </c>
      <c r="Q657" s="677"/>
      <c r="R657" s="661">
        <v>2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21</v>
      </c>
      <c r="B658" s="661" t="s">
        <v>578</v>
      </c>
      <c r="C658" s="661" t="s">
        <v>3538</v>
      </c>
      <c r="D658" s="742" t="s">
        <v>5397</v>
      </c>
      <c r="E658" s="743" t="s">
        <v>3547</v>
      </c>
      <c r="F658" s="661" t="s">
        <v>3533</v>
      </c>
      <c r="G658" s="661" t="s">
        <v>4230</v>
      </c>
      <c r="H658" s="661" t="s">
        <v>579</v>
      </c>
      <c r="I658" s="661" t="s">
        <v>1329</v>
      </c>
      <c r="J658" s="661" t="s">
        <v>1330</v>
      </c>
      <c r="K658" s="661" t="s">
        <v>1331</v>
      </c>
      <c r="L658" s="662">
        <v>16.5</v>
      </c>
      <c r="M658" s="662">
        <v>99</v>
      </c>
      <c r="N658" s="661">
        <v>6</v>
      </c>
      <c r="O658" s="744">
        <v>1</v>
      </c>
      <c r="P658" s="662"/>
      <c r="Q658" s="677">
        <v>0</v>
      </c>
      <c r="R658" s="661"/>
      <c r="S658" s="677">
        <v>0</v>
      </c>
      <c r="T658" s="744"/>
      <c r="U658" s="700">
        <v>0</v>
      </c>
    </row>
    <row r="659" spans="1:21" ht="14.4" customHeight="1" x14ac:dyDescent="0.3">
      <c r="A659" s="660">
        <v>21</v>
      </c>
      <c r="B659" s="661" t="s">
        <v>578</v>
      </c>
      <c r="C659" s="661" t="s">
        <v>3538</v>
      </c>
      <c r="D659" s="742" t="s">
        <v>5397</v>
      </c>
      <c r="E659" s="743" t="s">
        <v>3547</v>
      </c>
      <c r="F659" s="661" t="s">
        <v>3533</v>
      </c>
      <c r="G659" s="661" t="s">
        <v>3593</v>
      </c>
      <c r="H659" s="661" t="s">
        <v>1684</v>
      </c>
      <c r="I659" s="661" t="s">
        <v>1737</v>
      </c>
      <c r="J659" s="661" t="s">
        <v>1738</v>
      </c>
      <c r="K659" s="661" t="s">
        <v>1086</v>
      </c>
      <c r="L659" s="662">
        <v>35.11</v>
      </c>
      <c r="M659" s="662">
        <v>35.11</v>
      </c>
      <c r="N659" s="661">
        <v>1</v>
      </c>
      <c r="O659" s="744">
        <v>1</v>
      </c>
      <c r="P659" s="662">
        <v>35.11</v>
      </c>
      <c r="Q659" s="677">
        <v>1</v>
      </c>
      <c r="R659" s="661">
        <v>1</v>
      </c>
      <c r="S659" s="677">
        <v>1</v>
      </c>
      <c r="T659" s="744">
        <v>1</v>
      </c>
      <c r="U659" s="700">
        <v>1</v>
      </c>
    </row>
    <row r="660" spans="1:21" ht="14.4" customHeight="1" x14ac:dyDescent="0.3">
      <c r="A660" s="660">
        <v>21</v>
      </c>
      <c r="B660" s="661" t="s">
        <v>578</v>
      </c>
      <c r="C660" s="661" t="s">
        <v>3538</v>
      </c>
      <c r="D660" s="742" t="s">
        <v>5397</v>
      </c>
      <c r="E660" s="743" t="s">
        <v>3547</v>
      </c>
      <c r="F660" s="661" t="s">
        <v>3533</v>
      </c>
      <c r="G660" s="661" t="s">
        <v>3908</v>
      </c>
      <c r="H660" s="661" t="s">
        <v>579</v>
      </c>
      <c r="I660" s="661" t="s">
        <v>2695</v>
      </c>
      <c r="J660" s="661" t="s">
        <v>2696</v>
      </c>
      <c r="K660" s="661" t="s">
        <v>2697</v>
      </c>
      <c r="L660" s="662">
        <v>227.32</v>
      </c>
      <c r="M660" s="662">
        <v>227.32</v>
      </c>
      <c r="N660" s="661">
        <v>1</v>
      </c>
      <c r="O660" s="744">
        <v>1</v>
      </c>
      <c r="P660" s="662">
        <v>227.32</v>
      </c>
      <c r="Q660" s="677">
        <v>1</v>
      </c>
      <c r="R660" s="661">
        <v>1</v>
      </c>
      <c r="S660" s="677">
        <v>1</v>
      </c>
      <c r="T660" s="744">
        <v>1</v>
      </c>
      <c r="U660" s="700">
        <v>1</v>
      </c>
    </row>
    <row r="661" spans="1:21" ht="14.4" customHeight="1" x14ac:dyDescent="0.3">
      <c r="A661" s="660">
        <v>21</v>
      </c>
      <c r="B661" s="661" t="s">
        <v>578</v>
      </c>
      <c r="C661" s="661" t="s">
        <v>3538</v>
      </c>
      <c r="D661" s="742" t="s">
        <v>5397</v>
      </c>
      <c r="E661" s="743" t="s">
        <v>3547</v>
      </c>
      <c r="F661" s="661" t="s">
        <v>3533</v>
      </c>
      <c r="G661" s="661" t="s">
        <v>3598</v>
      </c>
      <c r="H661" s="661" t="s">
        <v>579</v>
      </c>
      <c r="I661" s="661" t="s">
        <v>3981</v>
      </c>
      <c r="J661" s="661" t="s">
        <v>1201</v>
      </c>
      <c r="K661" s="661" t="s">
        <v>3982</v>
      </c>
      <c r="L661" s="662">
        <v>0</v>
      </c>
      <c r="M661" s="662">
        <v>0</v>
      </c>
      <c r="N661" s="661">
        <v>1</v>
      </c>
      <c r="O661" s="744">
        <v>0.5</v>
      </c>
      <c r="P661" s="662">
        <v>0</v>
      </c>
      <c r="Q661" s="677"/>
      <c r="R661" s="661">
        <v>1</v>
      </c>
      <c r="S661" s="677">
        <v>1</v>
      </c>
      <c r="T661" s="744">
        <v>0.5</v>
      </c>
      <c r="U661" s="700">
        <v>1</v>
      </c>
    </row>
    <row r="662" spans="1:21" ht="14.4" customHeight="1" x14ac:dyDescent="0.3">
      <c r="A662" s="660">
        <v>21</v>
      </c>
      <c r="B662" s="661" t="s">
        <v>578</v>
      </c>
      <c r="C662" s="661" t="s">
        <v>3538</v>
      </c>
      <c r="D662" s="742" t="s">
        <v>5397</v>
      </c>
      <c r="E662" s="743" t="s">
        <v>3547</v>
      </c>
      <c r="F662" s="661" t="s">
        <v>3533</v>
      </c>
      <c r="G662" s="661" t="s">
        <v>3598</v>
      </c>
      <c r="H662" s="661" t="s">
        <v>579</v>
      </c>
      <c r="I662" s="661" t="s">
        <v>885</v>
      </c>
      <c r="J662" s="661" t="s">
        <v>886</v>
      </c>
      <c r="K662" s="661" t="s">
        <v>4231</v>
      </c>
      <c r="L662" s="662">
        <v>70.75</v>
      </c>
      <c r="M662" s="662">
        <v>353.75</v>
      </c>
      <c r="N662" s="661">
        <v>5</v>
      </c>
      <c r="O662" s="744">
        <v>3</v>
      </c>
      <c r="P662" s="662">
        <v>353.75</v>
      </c>
      <c r="Q662" s="677">
        <v>1</v>
      </c>
      <c r="R662" s="661">
        <v>5</v>
      </c>
      <c r="S662" s="677">
        <v>1</v>
      </c>
      <c r="T662" s="744">
        <v>3</v>
      </c>
      <c r="U662" s="700">
        <v>1</v>
      </c>
    </row>
    <row r="663" spans="1:21" ht="14.4" customHeight="1" x14ac:dyDescent="0.3">
      <c r="A663" s="660">
        <v>21</v>
      </c>
      <c r="B663" s="661" t="s">
        <v>578</v>
      </c>
      <c r="C663" s="661" t="s">
        <v>3538</v>
      </c>
      <c r="D663" s="742" t="s">
        <v>5397</v>
      </c>
      <c r="E663" s="743" t="s">
        <v>3547</v>
      </c>
      <c r="F663" s="661" t="s">
        <v>3533</v>
      </c>
      <c r="G663" s="661" t="s">
        <v>3912</v>
      </c>
      <c r="H663" s="661" t="s">
        <v>579</v>
      </c>
      <c r="I663" s="661" t="s">
        <v>696</v>
      </c>
      <c r="J663" s="661" t="s">
        <v>3913</v>
      </c>
      <c r="K663" s="661" t="s">
        <v>3914</v>
      </c>
      <c r="L663" s="662">
        <v>18.11</v>
      </c>
      <c r="M663" s="662">
        <v>36.22</v>
      </c>
      <c r="N663" s="661">
        <v>2</v>
      </c>
      <c r="O663" s="744">
        <v>1</v>
      </c>
      <c r="P663" s="662">
        <v>36.22</v>
      </c>
      <c r="Q663" s="677">
        <v>1</v>
      </c>
      <c r="R663" s="661">
        <v>2</v>
      </c>
      <c r="S663" s="677">
        <v>1</v>
      </c>
      <c r="T663" s="744">
        <v>1</v>
      </c>
      <c r="U663" s="700">
        <v>1</v>
      </c>
    </row>
    <row r="664" spans="1:21" ht="14.4" customHeight="1" x14ac:dyDescent="0.3">
      <c r="A664" s="660">
        <v>21</v>
      </c>
      <c r="B664" s="661" t="s">
        <v>578</v>
      </c>
      <c r="C664" s="661" t="s">
        <v>3538</v>
      </c>
      <c r="D664" s="742" t="s">
        <v>5397</v>
      </c>
      <c r="E664" s="743" t="s">
        <v>3547</v>
      </c>
      <c r="F664" s="661" t="s">
        <v>3533</v>
      </c>
      <c r="G664" s="661" t="s">
        <v>3599</v>
      </c>
      <c r="H664" s="661" t="s">
        <v>579</v>
      </c>
      <c r="I664" s="661" t="s">
        <v>4232</v>
      </c>
      <c r="J664" s="661" t="s">
        <v>4233</v>
      </c>
      <c r="K664" s="661" t="s">
        <v>1879</v>
      </c>
      <c r="L664" s="662">
        <v>161.4</v>
      </c>
      <c r="M664" s="662">
        <v>161.4</v>
      </c>
      <c r="N664" s="661">
        <v>1</v>
      </c>
      <c r="O664" s="744">
        <v>1</v>
      </c>
      <c r="P664" s="662">
        <v>161.4</v>
      </c>
      <c r="Q664" s="677">
        <v>1</v>
      </c>
      <c r="R664" s="661">
        <v>1</v>
      </c>
      <c r="S664" s="677">
        <v>1</v>
      </c>
      <c r="T664" s="744">
        <v>1</v>
      </c>
      <c r="U664" s="700">
        <v>1</v>
      </c>
    </row>
    <row r="665" spans="1:21" ht="14.4" customHeight="1" x14ac:dyDescent="0.3">
      <c r="A665" s="660">
        <v>21</v>
      </c>
      <c r="B665" s="661" t="s">
        <v>578</v>
      </c>
      <c r="C665" s="661" t="s">
        <v>3538</v>
      </c>
      <c r="D665" s="742" t="s">
        <v>5397</v>
      </c>
      <c r="E665" s="743" t="s">
        <v>3547</v>
      </c>
      <c r="F665" s="661" t="s">
        <v>3533</v>
      </c>
      <c r="G665" s="661" t="s">
        <v>3599</v>
      </c>
      <c r="H665" s="661" t="s">
        <v>579</v>
      </c>
      <c r="I665" s="661" t="s">
        <v>4234</v>
      </c>
      <c r="J665" s="661" t="s">
        <v>4235</v>
      </c>
      <c r="K665" s="661" t="s">
        <v>4236</v>
      </c>
      <c r="L665" s="662">
        <v>80.7</v>
      </c>
      <c r="M665" s="662">
        <v>161.4</v>
      </c>
      <c r="N665" s="661">
        <v>2</v>
      </c>
      <c r="O665" s="744">
        <v>1.5</v>
      </c>
      <c r="P665" s="662">
        <v>161.4</v>
      </c>
      <c r="Q665" s="677">
        <v>1</v>
      </c>
      <c r="R665" s="661">
        <v>2</v>
      </c>
      <c r="S665" s="677">
        <v>1</v>
      </c>
      <c r="T665" s="744">
        <v>1.5</v>
      </c>
      <c r="U665" s="700">
        <v>1</v>
      </c>
    </row>
    <row r="666" spans="1:21" ht="14.4" customHeight="1" x14ac:dyDescent="0.3">
      <c r="A666" s="660">
        <v>21</v>
      </c>
      <c r="B666" s="661" t="s">
        <v>578</v>
      </c>
      <c r="C666" s="661" t="s">
        <v>3538</v>
      </c>
      <c r="D666" s="742" t="s">
        <v>5397</v>
      </c>
      <c r="E666" s="743" t="s">
        <v>3547</v>
      </c>
      <c r="F666" s="661" t="s">
        <v>3533</v>
      </c>
      <c r="G666" s="661" t="s">
        <v>3718</v>
      </c>
      <c r="H666" s="661" t="s">
        <v>579</v>
      </c>
      <c r="I666" s="661" t="s">
        <v>4237</v>
      </c>
      <c r="J666" s="661" t="s">
        <v>4238</v>
      </c>
      <c r="K666" s="661" t="s">
        <v>4239</v>
      </c>
      <c r="L666" s="662">
        <v>232.68</v>
      </c>
      <c r="M666" s="662">
        <v>2326.8000000000002</v>
      </c>
      <c r="N666" s="661">
        <v>10</v>
      </c>
      <c r="O666" s="744">
        <v>5</v>
      </c>
      <c r="P666" s="662">
        <v>2326.8000000000002</v>
      </c>
      <c r="Q666" s="677">
        <v>1</v>
      </c>
      <c r="R666" s="661">
        <v>10</v>
      </c>
      <c r="S666" s="677">
        <v>1</v>
      </c>
      <c r="T666" s="744">
        <v>5</v>
      </c>
      <c r="U666" s="700">
        <v>1</v>
      </c>
    </row>
    <row r="667" spans="1:21" ht="14.4" customHeight="1" x14ac:dyDescent="0.3">
      <c r="A667" s="660">
        <v>21</v>
      </c>
      <c r="B667" s="661" t="s">
        <v>578</v>
      </c>
      <c r="C667" s="661" t="s">
        <v>3538</v>
      </c>
      <c r="D667" s="742" t="s">
        <v>5397</v>
      </c>
      <c r="E667" s="743" t="s">
        <v>3547</v>
      </c>
      <c r="F667" s="661" t="s">
        <v>3533</v>
      </c>
      <c r="G667" s="661" t="s">
        <v>3718</v>
      </c>
      <c r="H667" s="661" t="s">
        <v>579</v>
      </c>
      <c r="I667" s="661" t="s">
        <v>3847</v>
      </c>
      <c r="J667" s="661" t="s">
        <v>3773</v>
      </c>
      <c r="K667" s="661" t="s">
        <v>3848</v>
      </c>
      <c r="L667" s="662">
        <v>5322.08</v>
      </c>
      <c r="M667" s="662">
        <v>26610.400000000001</v>
      </c>
      <c r="N667" s="661">
        <v>5</v>
      </c>
      <c r="O667" s="744">
        <v>4</v>
      </c>
      <c r="P667" s="662">
        <v>26610.400000000001</v>
      </c>
      <c r="Q667" s="677">
        <v>1</v>
      </c>
      <c r="R667" s="661">
        <v>5</v>
      </c>
      <c r="S667" s="677">
        <v>1</v>
      </c>
      <c r="T667" s="744">
        <v>4</v>
      </c>
      <c r="U667" s="700">
        <v>1</v>
      </c>
    </row>
    <row r="668" spans="1:21" ht="14.4" customHeight="1" x14ac:dyDescent="0.3">
      <c r="A668" s="660">
        <v>21</v>
      </c>
      <c r="B668" s="661" t="s">
        <v>578</v>
      </c>
      <c r="C668" s="661" t="s">
        <v>3538</v>
      </c>
      <c r="D668" s="742" t="s">
        <v>5397</v>
      </c>
      <c r="E668" s="743" t="s">
        <v>3547</v>
      </c>
      <c r="F668" s="661" t="s">
        <v>3533</v>
      </c>
      <c r="G668" s="661" t="s">
        <v>3718</v>
      </c>
      <c r="H668" s="661" t="s">
        <v>579</v>
      </c>
      <c r="I668" s="661" t="s">
        <v>3917</v>
      </c>
      <c r="J668" s="661" t="s">
        <v>3778</v>
      </c>
      <c r="K668" s="661" t="s">
        <v>3918</v>
      </c>
      <c r="L668" s="662">
        <v>5322.08</v>
      </c>
      <c r="M668" s="662">
        <v>31932.48</v>
      </c>
      <c r="N668" s="661">
        <v>6</v>
      </c>
      <c r="O668" s="744">
        <v>5</v>
      </c>
      <c r="P668" s="662">
        <v>31932.48</v>
      </c>
      <c r="Q668" s="677">
        <v>1</v>
      </c>
      <c r="R668" s="661">
        <v>6</v>
      </c>
      <c r="S668" s="677">
        <v>1</v>
      </c>
      <c r="T668" s="744">
        <v>5</v>
      </c>
      <c r="U668" s="700">
        <v>1</v>
      </c>
    </row>
    <row r="669" spans="1:21" ht="14.4" customHeight="1" x14ac:dyDescent="0.3">
      <c r="A669" s="660">
        <v>21</v>
      </c>
      <c r="B669" s="661" t="s">
        <v>578</v>
      </c>
      <c r="C669" s="661" t="s">
        <v>3538</v>
      </c>
      <c r="D669" s="742" t="s">
        <v>5397</v>
      </c>
      <c r="E669" s="743" t="s">
        <v>3547</v>
      </c>
      <c r="F669" s="661" t="s">
        <v>3533</v>
      </c>
      <c r="G669" s="661" t="s">
        <v>3718</v>
      </c>
      <c r="H669" s="661" t="s">
        <v>579</v>
      </c>
      <c r="I669" s="661" t="s">
        <v>1449</v>
      </c>
      <c r="J669" s="661" t="s">
        <v>3719</v>
      </c>
      <c r="K669" s="661" t="s">
        <v>3720</v>
      </c>
      <c r="L669" s="662">
        <v>1938.97</v>
      </c>
      <c r="M669" s="662">
        <v>38779.399999999994</v>
      </c>
      <c r="N669" s="661">
        <v>20</v>
      </c>
      <c r="O669" s="744">
        <v>9</v>
      </c>
      <c r="P669" s="662">
        <v>23267.639999999996</v>
      </c>
      <c r="Q669" s="677">
        <v>0.6</v>
      </c>
      <c r="R669" s="661">
        <v>12</v>
      </c>
      <c r="S669" s="677">
        <v>0.6</v>
      </c>
      <c r="T669" s="744">
        <v>6</v>
      </c>
      <c r="U669" s="700">
        <v>0.66666666666666663</v>
      </c>
    </row>
    <row r="670" spans="1:21" ht="14.4" customHeight="1" x14ac:dyDescent="0.3">
      <c r="A670" s="660">
        <v>21</v>
      </c>
      <c r="B670" s="661" t="s">
        <v>578</v>
      </c>
      <c r="C670" s="661" t="s">
        <v>3538</v>
      </c>
      <c r="D670" s="742" t="s">
        <v>5397</v>
      </c>
      <c r="E670" s="743" t="s">
        <v>3547</v>
      </c>
      <c r="F670" s="661" t="s">
        <v>3533</v>
      </c>
      <c r="G670" s="661" t="s">
        <v>3718</v>
      </c>
      <c r="H670" s="661" t="s">
        <v>579</v>
      </c>
      <c r="I670" s="661" t="s">
        <v>2514</v>
      </c>
      <c r="J670" s="661" t="s">
        <v>3721</v>
      </c>
      <c r="K670" s="661" t="s">
        <v>3722</v>
      </c>
      <c r="L670" s="662">
        <v>1454.23</v>
      </c>
      <c r="M670" s="662">
        <v>1454.23</v>
      </c>
      <c r="N670" s="661">
        <v>1</v>
      </c>
      <c r="O670" s="744">
        <v>1</v>
      </c>
      <c r="P670" s="662">
        <v>1454.23</v>
      </c>
      <c r="Q670" s="677">
        <v>1</v>
      </c>
      <c r="R670" s="661">
        <v>1</v>
      </c>
      <c r="S670" s="677">
        <v>1</v>
      </c>
      <c r="T670" s="744">
        <v>1</v>
      </c>
      <c r="U670" s="700">
        <v>1</v>
      </c>
    </row>
    <row r="671" spans="1:21" ht="14.4" customHeight="1" x14ac:dyDescent="0.3">
      <c r="A671" s="660">
        <v>21</v>
      </c>
      <c r="B671" s="661" t="s">
        <v>578</v>
      </c>
      <c r="C671" s="661" t="s">
        <v>3538</v>
      </c>
      <c r="D671" s="742" t="s">
        <v>5397</v>
      </c>
      <c r="E671" s="743" t="s">
        <v>3547</v>
      </c>
      <c r="F671" s="661" t="s">
        <v>3533</v>
      </c>
      <c r="G671" s="661" t="s">
        <v>3718</v>
      </c>
      <c r="H671" s="661" t="s">
        <v>579</v>
      </c>
      <c r="I671" s="661" t="s">
        <v>1095</v>
      </c>
      <c r="J671" s="661" t="s">
        <v>3775</v>
      </c>
      <c r="K671" s="661" t="s">
        <v>3776</v>
      </c>
      <c r="L671" s="662">
        <v>484.75</v>
      </c>
      <c r="M671" s="662">
        <v>1454.25</v>
      </c>
      <c r="N671" s="661">
        <v>3</v>
      </c>
      <c r="O671" s="744">
        <v>1</v>
      </c>
      <c r="P671" s="662"/>
      <c r="Q671" s="677">
        <v>0</v>
      </c>
      <c r="R671" s="661"/>
      <c r="S671" s="677">
        <v>0</v>
      </c>
      <c r="T671" s="744"/>
      <c r="U671" s="700">
        <v>0</v>
      </c>
    </row>
    <row r="672" spans="1:21" ht="14.4" customHeight="1" x14ac:dyDescent="0.3">
      <c r="A672" s="660">
        <v>21</v>
      </c>
      <c r="B672" s="661" t="s">
        <v>578</v>
      </c>
      <c r="C672" s="661" t="s">
        <v>3538</v>
      </c>
      <c r="D672" s="742" t="s">
        <v>5397</v>
      </c>
      <c r="E672" s="743" t="s">
        <v>3547</v>
      </c>
      <c r="F672" s="661" t="s">
        <v>3533</v>
      </c>
      <c r="G672" s="661" t="s">
        <v>3718</v>
      </c>
      <c r="H672" s="661" t="s">
        <v>579</v>
      </c>
      <c r="I672" s="661" t="s">
        <v>1204</v>
      </c>
      <c r="J672" s="661" t="s">
        <v>3723</v>
      </c>
      <c r="K672" s="661" t="s">
        <v>3724</v>
      </c>
      <c r="L672" s="662">
        <v>969.48</v>
      </c>
      <c r="M672" s="662">
        <v>18420.119999999995</v>
      </c>
      <c r="N672" s="661">
        <v>19</v>
      </c>
      <c r="O672" s="744">
        <v>9</v>
      </c>
      <c r="P672" s="662">
        <v>15511.679999999997</v>
      </c>
      <c r="Q672" s="677">
        <v>0.8421052631578948</v>
      </c>
      <c r="R672" s="661">
        <v>16</v>
      </c>
      <c r="S672" s="677">
        <v>0.84210526315789469</v>
      </c>
      <c r="T672" s="744">
        <v>8</v>
      </c>
      <c r="U672" s="700">
        <v>0.88888888888888884</v>
      </c>
    </row>
    <row r="673" spans="1:21" ht="14.4" customHeight="1" x14ac:dyDescent="0.3">
      <c r="A673" s="660">
        <v>21</v>
      </c>
      <c r="B673" s="661" t="s">
        <v>578</v>
      </c>
      <c r="C673" s="661" t="s">
        <v>3538</v>
      </c>
      <c r="D673" s="742" t="s">
        <v>5397</v>
      </c>
      <c r="E673" s="743" t="s">
        <v>3547</v>
      </c>
      <c r="F673" s="661" t="s">
        <v>3533</v>
      </c>
      <c r="G673" s="661" t="s">
        <v>3718</v>
      </c>
      <c r="H673" s="661" t="s">
        <v>579</v>
      </c>
      <c r="I673" s="661" t="s">
        <v>4240</v>
      </c>
      <c r="J673" s="661" t="s">
        <v>4241</v>
      </c>
      <c r="K673" s="661" t="s">
        <v>4242</v>
      </c>
      <c r="L673" s="662">
        <v>5322.08</v>
      </c>
      <c r="M673" s="662">
        <v>31932.48</v>
      </c>
      <c r="N673" s="661">
        <v>6</v>
      </c>
      <c r="O673" s="744">
        <v>4</v>
      </c>
      <c r="P673" s="662">
        <v>31932.48</v>
      </c>
      <c r="Q673" s="677">
        <v>1</v>
      </c>
      <c r="R673" s="661">
        <v>6</v>
      </c>
      <c r="S673" s="677">
        <v>1</v>
      </c>
      <c r="T673" s="744">
        <v>4</v>
      </c>
      <c r="U673" s="700">
        <v>1</v>
      </c>
    </row>
    <row r="674" spans="1:21" ht="14.4" customHeight="1" x14ac:dyDescent="0.3">
      <c r="A674" s="660">
        <v>21</v>
      </c>
      <c r="B674" s="661" t="s">
        <v>578</v>
      </c>
      <c r="C674" s="661" t="s">
        <v>3538</v>
      </c>
      <c r="D674" s="742" t="s">
        <v>5397</v>
      </c>
      <c r="E674" s="743" t="s">
        <v>3547</v>
      </c>
      <c r="F674" s="661" t="s">
        <v>3533</v>
      </c>
      <c r="G674" s="661" t="s">
        <v>3718</v>
      </c>
      <c r="H674" s="661" t="s">
        <v>579</v>
      </c>
      <c r="I674" s="661" t="s">
        <v>4243</v>
      </c>
      <c r="J674" s="661" t="s">
        <v>4244</v>
      </c>
      <c r="K674" s="661" t="s">
        <v>4245</v>
      </c>
      <c r="L674" s="662">
        <v>5322.08</v>
      </c>
      <c r="M674" s="662">
        <v>5322.08</v>
      </c>
      <c r="N674" s="661">
        <v>1</v>
      </c>
      <c r="O674" s="744">
        <v>1</v>
      </c>
      <c r="P674" s="662">
        <v>5322.08</v>
      </c>
      <c r="Q674" s="677">
        <v>1</v>
      </c>
      <c r="R674" s="661">
        <v>1</v>
      </c>
      <c r="S674" s="677">
        <v>1</v>
      </c>
      <c r="T674" s="744">
        <v>1</v>
      </c>
      <c r="U674" s="700">
        <v>1</v>
      </c>
    </row>
    <row r="675" spans="1:21" ht="14.4" customHeight="1" x14ac:dyDescent="0.3">
      <c r="A675" s="660">
        <v>21</v>
      </c>
      <c r="B675" s="661" t="s">
        <v>578</v>
      </c>
      <c r="C675" s="661" t="s">
        <v>3538</v>
      </c>
      <c r="D675" s="742" t="s">
        <v>5397</v>
      </c>
      <c r="E675" s="743" t="s">
        <v>3547</v>
      </c>
      <c r="F675" s="661" t="s">
        <v>3533</v>
      </c>
      <c r="G675" s="661" t="s">
        <v>3718</v>
      </c>
      <c r="H675" s="661" t="s">
        <v>579</v>
      </c>
      <c r="I675" s="661" t="s">
        <v>4246</v>
      </c>
      <c r="J675" s="661" t="s">
        <v>3781</v>
      </c>
      <c r="K675" s="661" t="s">
        <v>4247</v>
      </c>
      <c r="L675" s="662">
        <v>5322.08</v>
      </c>
      <c r="M675" s="662">
        <v>15966.24</v>
      </c>
      <c r="N675" s="661">
        <v>3</v>
      </c>
      <c r="O675" s="744">
        <v>3</v>
      </c>
      <c r="P675" s="662">
        <v>15966.24</v>
      </c>
      <c r="Q675" s="677">
        <v>1</v>
      </c>
      <c r="R675" s="661">
        <v>3</v>
      </c>
      <c r="S675" s="677">
        <v>1</v>
      </c>
      <c r="T675" s="744">
        <v>3</v>
      </c>
      <c r="U675" s="700">
        <v>1</v>
      </c>
    </row>
    <row r="676" spans="1:21" ht="14.4" customHeight="1" x14ac:dyDescent="0.3">
      <c r="A676" s="660">
        <v>21</v>
      </c>
      <c r="B676" s="661" t="s">
        <v>578</v>
      </c>
      <c r="C676" s="661" t="s">
        <v>3538</v>
      </c>
      <c r="D676" s="742" t="s">
        <v>5397</v>
      </c>
      <c r="E676" s="743" t="s">
        <v>3547</v>
      </c>
      <c r="F676" s="661" t="s">
        <v>3533</v>
      </c>
      <c r="G676" s="661" t="s">
        <v>3584</v>
      </c>
      <c r="H676" s="661" t="s">
        <v>1684</v>
      </c>
      <c r="I676" s="661" t="s">
        <v>1772</v>
      </c>
      <c r="J676" s="661" t="s">
        <v>3427</v>
      </c>
      <c r="K676" s="661" t="s">
        <v>3428</v>
      </c>
      <c r="L676" s="662">
        <v>424.24</v>
      </c>
      <c r="M676" s="662">
        <v>1272.72</v>
      </c>
      <c r="N676" s="661">
        <v>3</v>
      </c>
      <c r="O676" s="744">
        <v>1.5</v>
      </c>
      <c r="P676" s="662">
        <v>1272.72</v>
      </c>
      <c r="Q676" s="677">
        <v>1</v>
      </c>
      <c r="R676" s="661">
        <v>3</v>
      </c>
      <c r="S676" s="677">
        <v>1</v>
      </c>
      <c r="T676" s="744">
        <v>1.5</v>
      </c>
      <c r="U676" s="700">
        <v>1</v>
      </c>
    </row>
    <row r="677" spans="1:21" ht="14.4" customHeight="1" x14ac:dyDescent="0.3">
      <c r="A677" s="660">
        <v>21</v>
      </c>
      <c r="B677" s="661" t="s">
        <v>578</v>
      </c>
      <c r="C677" s="661" t="s">
        <v>3538</v>
      </c>
      <c r="D677" s="742" t="s">
        <v>5397</v>
      </c>
      <c r="E677" s="743" t="s">
        <v>3547</v>
      </c>
      <c r="F677" s="661" t="s">
        <v>3533</v>
      </c>
      <c r="G677" s="661" t="s">
        <v>3584</v>
      </c>
      <c r="H677" s="661" t="s">
        <v>1684</v>
      </c>
      <c r="I677" s="661" t="s">
        <v>3648</v>
      </c>
      <c r="J677" s="661" t="s">
        <v>3427</v>
      </c>
      <c r="K677" s="661" t="s">
        <v>3649</v>
      </c>
      <c r="L677" s="662">
        <v>848.49</v>
      </c>
      <c r="M677" s="662">
        <v>2545.4700000000003</v>
      </c>
      <c r="N677" s="661">
        <v>3</v>
      </c>
      <c r="O677" s="744">
        <v>2.5</v>
      </c>
      <c r="P677" s="662">
        <v>2545.4700000000003</v>
      </c>
      <c r="Q677" s="677">
        <v>1</v>
      </c>
      <c r="R677" s="661">
        <v>3</v>
      </c>
      <c r="S677" s="677">
        <v>1</v>
      </c>
      <c r="T677" s="744">
        <v>2.5</v>
      </c>
      <c r="U677" s="700">
        <v>1</v>
      </c>
    </row>
    <row r="678" spans="1:21" ht="14.4" customHeight="1" x14ac:dyDescent="0.3">
      <c r="A678" s="660">
        <v>21</v>
      </c>
      <c r="B678" s="661" t="s">
        <v>578</v>
      </c>
      <c r="C678" s="661" t="s">
        <v>3538</v>
      </c>
      <c r="D678" s="742" t="s">
        <v>5397</v>
      </c>
      <c r="E678" s="743" t="s">
        <v>3547</v>
      </c>
      <c r="F678" s="661" t="s">
        <v>3533</v>
      </c>
      <c r="G678" s="661" t="s">
        <v>3849</v>
      </c>
      <c r="H678" s="661" t="s">
        <v>579</v>
      </c>
      <c r="I678" s="661" t="s">
        <v>721</v>
      </c>
      <c r="J678" s="661" t="s">
        <v>3850</v>
      </c>
      <c r="K678" s="661" t="s">
        <v>3851</v>
      </c>
      <c r="L678" s="662">
        <v>0</v>
      </c>
      <c r="M678" s="662">
        <v>0</v>
      </c>
      <c r="N678" s="661">
        <v>5</v>
      </c>
      <c r="O678" s="744">
        <v>2.5</v>
      </c>
      <c r="P678" s="662">
        <v>0</v>
      </c>
      <c r="Q678" s="677"/>
      <c r="R678" s="661">
        <v>5</v>
      </c>
      <c r="S678" s="677">
        <v>1</v>
      </c>
      <c r="T678" s="744">
        <v>2.5</v>
      </c>
      <c r="U678" s="700">
        <v>1</v>
      </c>
    </row>
    <row r="679" spans="1:21" ht="14.4" customHeight="1" x14ac:dyDescent="0.3">
      <c r="A679" s="660">
        <v>21</v>
      </c>
      <c r="B679" s="661" t="s">
        <v>578</v>
      </c>
      <c r="C679" s="661" t="s">
        <v>3538</v>
      </c>
      <c r="D679" s="742" t="s">
        <v>5397</v>
      </c>
      <c r="E679" s="743" t="s">
        <v>3547</v>
      </c>
      <c r="F679" s="661" t="s">
        <v>3533</v>
      </c>
      <c r="G679" s="661" t="s">
        <v>4248</v>
      </c>
      <c r="H679" s="661" t="s">
        <v>1684</v>
      </c>
      <c r="I679" s="661" t="s">
        <v>4249</v>
      </c>
      <c r="J679" s="661" t="s">
        <v>4250</v>
      </c>
      <c r="K679" s="661" t="s">
        <v>4251</v>
      </c>
      <c r="L679" s="662">
        <v>1300.49</v>
      </c>
      <c r="M679" s="662">
        <v>7802.9400000000005</v>
      </c>
      <c r="N679" s="661">
        <v>6</v>
      </c>
      <c r="O679" s="744">
        <v>1.5</v>
      </c>
      <c r="P679" s="662">
        <v>7802.9400000000005</v>
      </c>
      <c r="Q679" s="677">
        <v>1</v>
      </c>
      <c r="R679" s="661">
        <v>6</v>
      </c>
      <c r="S679" s="677">
        <v>1</v>
      </c>
      <c r="T679" s="744">
        <v>1.5</v>
      </c>
      <c r="U679" s="700">
        <v>1</v>
      </c>
    </row>
    <row r="680" spans="1:21" ht="14.4" customHeight="1" x14ac:dyDescent="0.3">
      <c r="A680" s="660">
        <v>21</v>
      </c>
      <c r="B680" s="661" t="s">
        <v>578</v>
      </c>
      <c r="C680" s="661" t="s">
        <v>3538</v>
      </c>
      <c r="D680" s="742" t="s">
        <v>5397</v>
      </c>
      <c r="E680" s="743" t="s">
        <v>3547</v>
      </c>
      <c r="F680" s="661" t="s">
        <v>3533</v>
      </c>
      <c r="G680" s="661" t="s">
        <v>3700</v>
      </c>
      <c r="H680" s="661" t="s">
        <v>579</v>
      </c>
      <c r="I680" s="661" t="s">
        <v>4252</v>
      </c>
      <c r="J680" s="661" t="s">
        <v>3702</v>
      </c>
      <c r="K680" s="661"/>
      <c r="L680" s="662">
        <v>0</v>
      </c>
      <c r="M680" s="662">
        <v>0</v>
      </c>
      <c r="N680" s="661">
        <v>3</v>
      </c>
      <c r="O680" s="744">
        <v>3</v>
      </c>
      <c r="P680" s="662">
        <v>0</v>
      </c>
      <c r="Q680" s="677"/>
      <c r="R680" s="661">
        <v>3</v>
      </c>
      <c r="S680" s="677">
        <v>1</v>
      </c>
      <c r="T680" s="744">
        <v>3</v>
      </c>
      <c r="U680" s="700">
        <v>1</v>
      </c>
    </row>
    <row r="681" spans="1:21" ht="14.4" customHeight="1" x14ac:dyDescent="0.3">
      <c r="A681" s="660">
        <v>21</v>
      </c>
      <c r="B681" s="661" t="s">
        <v>578</v>
      </c>
      <c r="C681" s="661" t="s">
        <v>3538</v>
      </c>
      <c r="D681" s="742" t="s">
        <v>5397</v>
      </c>
      <c r="E681" s="743" t="s">
        <v>3547</v>
      </c>
      <c r="F681" s="661" t="s">
        <v>3533</v>
      </c>
      <c r="G681" s="661" t="s">
        <v>4253</v>
      </c>
      <c r="H681" s="661" t="s">
        <v>579</v>
      </c>
      <c r="I681" s="661" t="s">
        <v>1976</v>
      </c>
      <c r="J681" s="661" t="s">
        <v>1977</v>
      </c>
      <c r="K681" s="661" t="s">
        <v>4254</v>
      </c>
      <c r="L681" s="662">
        <v>48.09</v>
      </c>
      <c r="M681" s="662">
        <v>144.27000000000001</v>
      </c>
      <c r="N681" s="661">
        <v>3</v>
      </c>
      <c r="O681" s="744">
        <v>2</v>
      </c>
      <c r="P681" s="662">
        <v>48.09</v>
      </c>
      <c r="Q681" s="677">
        <v>0.33333333333333331</v>
      </c>
      <c r="R681" s="661">
        <v>1</v>
      </c>
      <c r="S681" s="677">
        <v>0.33333333333333331</v>
      </c>
      <c r="T681" s="744">
        <v>1</v>
      </c>
      <c r="U681" s="700">
        <v>0.5</v>
      </c>
    </row>
    <row r="682" spans="1:21" ht="14.4" customHeight="1" x14ac:dyDescent="0.3">
      <c r="A682" s="660">
        <v>21</v>
      </c>
      <c r="B682" s="661" t="s">
        <v>578</v>
      </c>
      <c r="C682" s="661" t="s">
        <v>3538</v>
      </c>
      <c r="D682" s="742" t="s">
        <v>5397</v>
      </c>
      <c r="E682" s="743" t="s">
        <v>3547</v>
      </c>
      <c r="F682" s="661" t="s">
        <v>3533</v>
      </c>
      <c r="G682" s="661" t="s">
        <v>3858</v>
      </c>
      <c r="H682" s="661" t="s">
        <v>579</v>
      </c>
      <c r="I682" s="661" t="s">
        <v>699</v>
      </c>
      <c r="J682" s="661" t="s">
        <v>700</v>
      </c>
      <c r="K682" s="661" t="s">
        <v>3859</v>
      </c>
      <c r="L682" s="662">
        <v>27.28</v>
      </c>
      <c r="M682" s="662">
        <v>109.12</v>
      </c>
      <c r="N682" s="661">
        <v>4</v>
      </c>
      <c r="O682" s="744">
        <v>1.5</v>
      </c>
      <c r="P682" s="662"/>
      <c r="Q682" s="677">
        <v>0</v>
      </c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21</v>
      </c>
      <c r="B683" s="661" t="s">
        <v>578</v>
      </c>
      <c r="C683" s="661" t="s">
        <v>3538</v>
      </c>
      <c r="D683" s="742" t="s">
        <v>5397</v>
      </c>
      <c r="E683" s="743" t="s">
        <v>3547</v>
      </c>
      <c r="F683" s="661" t="s">
        <v>3533</v>
      </c>
      <c r="G683" s="661" t="s">
        <v>3784</v>
      </c>
      <c r="H683" s="661" t="s">
        <v>1684</v>
      </c>
      <c r="I683" s="661" t="s">
        <v>4119</v>
      </c>
      <c r="J683" s="661" t="s">
        <v>4120</v>
      </c>
      <c r="K683" s="661" t="s">
        <v>1599</v>
      </c>
      <c r="L683" s="662">
        <v>9810.82</v>
      </c>
      <c r="M683" s="662">
        <v>9810.82</v>
      </c>
      <c r="N683" s="661">
        <v>1</v>
      </c>
      <c r="O683" s="744">
        <v>1</v>
      </c>
      <c r="P683" s="662">
        <v>9810.82</v>
      </c>
      <c r="Q683" s="677">
        <v>1</v>
      </c>
      <c r="R683" s="661">
        <v>1</v>
      </c>
      <c r="S683" s="677">
        <v>1</v>
      </c>
      <c r="T683" s="744">
        <v>1</v>
      </c>
      <c r="U683" s="700">
        <v>1</v>
      </c>
    </row>
    <row r="684" spans="1:21" ht="14.4" customHeight="1" x14ac:dyDescent="0.3">
      <c r="A684" s="660">
        <v>21</v>
      </c>
      <c r="B684" s="661" t="s">
        <v>578</v>
      </c>
      <c r="C684" s="661" t="s">
        <v>3538</v>
      </c>
      <c r="D684" s="742" t="s">
        <v>5397</v>
      </c>
      <c r="E684" s="743" t="s">
        <v>3547</v>
      </c>
      <c r="F684" s="661" t="s">
        <v>3533</v>
      </c>
      <c r="G684" s="661" t="s">
        <v>3784</v>
      </c>
      <c r="H684" s="661" t="s">
        <v>1684</v>
      </c>
      <c r="I684" s="661" t="s">
        <v>4255</v>
      </c>
      <c r="J684" s="661" t="s">
        <v>4120</v>
      </c>
      <c r="K684" s="661" t="s">
        <v>1599</v>
      </c>
      <c r="L684" s="662">
        <v>9810.82</v>
      </c>
      <c r="M684" s="662">
        <v>9810.82</v>
      </c>
      <c r="N684" s="661">
        <v>1</v>
      </c>
      <c r="O684" s="744">
        <v>0.5</v>
      </c>
      <c r="P684" s="662">
        <v>9810.82</v>
      </c>
      <c r="Q684" s="677">
        <v>1</v>
      </c>
      <c r="R684" s="661">
        <v>1</v>
      </c>
      <c r="S684" s="677">
        <v>1</v>
      </c>
      <c r="T684" s="744">
        <v>0.5</v>
      </c>
      <c r="U684" s="700">
        <v>1</v>
      </c>
    </row>
    <row r="685" spans="1:21" ht="14.4" customHeight="1" x14ac:dyDescent="0.3">
      <c r="A685" s="660">
        <v>21</v>
      </c>
      <c r="B685" s="661" t="s">
        <v>578</v>
      </c>
      <c r="C685" s="661" t="s">
        <v>3538</v>
      </c>
      <c r="D685" s="742" t="s">
        <v>5397</v>
      </c>
      <c r="E685" s="743" t="s">
        <v>3547</v>
      </c>
      <c r="F685" s="661" t="s">
        <v>3533</v>
      </c>
      <c r="G685" s="661" t="s">
        <v>4256</v>
      </c>
      <c r="H685" s="661" t="s">
        <v>1684</v>
      </c>
      <c r="I685" s="661" t="s">
        <v>4257</v>
      </c>
      <c r="J685" s="661" t="s">
        <v>4258</v>
      </c>
      <c r="K685" s="661" t="s">
        <v>4259</v>
      </c>
      <c r="L685" s="662">
        <v>115.27</v>
      </c>
      <c r="M685" s="662">
        <v>230.54</v>
      </c>
      <c r="N685" s="661">
        <v>2</v>
      </c>
      <c r="O685" s="744">
        <v>0.5</v>
      </c>
      <c r="P685" s="662"/>
      <c r="Q685" s="677">
        <v>0</v>
      </c>
      <c r="R685" s="661"/>
      <c r="S685" s="677">
        <v>0</v>
      </c>
      <c r="T685" s="744"/>
      <c r="U685" s="700">
        <v>0</v>
      </c>
    </row>
    <row r="686" spans="1:21" ht="14.4" customHeight="1" x14ac:dyDescent="0.3">
      <c r="A686" s="660">
        <v>21</v>
      </c>
      <c r="B686" s="661" t="s">
        <v>578</v>
      </c>
      <c r="C686" s="661" t="s">
        <v>3538</v>
      </c>
      <c r="D686" s="742" t="s">
        <v>5397</v>
      </c>
      <c r="E686" s="743" t="s">
        <v>3547</v>
      </c>
      <c r="F686" s="661" t="s">
        <v>3533</v>
      </c>
      <c r="G686" s="661" t="s">
        <v>3953</v>
      </c>
      <c r="H686" s="661" t="s">
        <v>1684</v>
      </c>
      <c r="I686" s="661" t="s">
        <v>1926</v>
      </c>
      <c r="J686" s="661" t="s">
        <v>1927</v>
      </c>
      <c r="K686" s="661" t="s">
        <v>3413</v>
      </c>
      <c r="L686" s="662">
        <v>769.6</v>
      </c>
      <c r="M686" s="662">
        <v>8465.6</v>
      </c>
      <c r="N686" s="661">
        <v>11</v>
      </c>
      <c r="O686" s="744">
        <v>3.5</v>
      </c>
      <c r="P686" s="662">
        <v>4617.6000000000004</v>
      </c>
      <c r="Q686" s="677">
        <v>0.54545454545454553</v>
      </c>
      <c r="R686" s="661">
        <v>6</v>
      </c>
      <c r="S686" s="677">
        <v>0.54545454545454541</v>
      </c>
      <c r="T686" s="744">
        <v>2</v>
      </c>
      <c r="U686" s="700">
        <v>0.5714285714285714</v>
      </c>
    </row>
    <row r="687" spans="1:21" ht="14.4" customHeight="1" x14ac:dyDescent="0.3">
      <c r="A687" s="660">
        <v>21</v>
      </c>
      <c r="B687" s="661" t="s">
        <v>578</v>
      </c>
      <c r="C687" s="661" t="s">
        <v>3538</v>
      </c>
      <c r="D687" s="742" t="s">
        <v>5397</v>
      </c>
      <c r="E687" s="743" t="s">
        <v>3547</v>
      </c>
      <c r="F687" s="661" t="s">
        <v>3533</v>
      </c>
      <c r="G687" s="661" t="s">
        <v>3953</v>
      </c>
      <c r="H687" s="661" t="s">
        <v>1684</v>
      </c>
      <c r="I687" s="661" t="s">
        <v>1926</v>
      </c>
      <c r="J687" s="661" t="s">
        <v>1927</v>
      </c>
      <c r="K687" s="661" t="s">
        <v>3413</v>
      </c>
      <c r="L687" s="662">
        <v>550.39</v>
      </c>
      <c r="M687" s="662">
        <v>2751.95</v>
      </c>
      <c r="N687" s="661">
        <v>5</v>
      </c>
      <c r="O687" s="744">
        <v>1.5</v>
      </c>
      <c r="P687" s="662">
        <v>1651.17</v>
      </c>
      <c r="Q687" s="677">
        <v>0.60000000000000009</v>
      </c>
      <c r="R687" s="661">
        <v>3</v>
      </c>
      <c r="S687" s="677">
        <v>0.6</v>
      </c>
      <c r="T687" s="744">
        <v>1</v>
      </c>
      <c r="U687" s="700">
        <v>0.66666666666666663</v>
      </c>
    </row>
    <row r="688" spans="1:21" ht="14.4" customHeight="1" x14ac:dyDescent="0.3">
      <c r="A688" s="660">
        <v>21</v>
      </c>
      <c r="B688" s="661" t="s">
        <v>578</v>
      </c>
      <c r="C688" s="661" t="s">
        <v>3538</v>
      </c>
      <c r="D688" s="742" t="s">
        <v>5397</v>
      </c>
      <c r="E688" s="743" t="s">
        <v>3547</v>
      </c>
      <c r="F688" s="661" t="s">
        <v>3533</v>
      </c>
      <c r="G688" s="661" t="s">
        <v>3953</v>
      </c>
      <c r="H688" s="661" t="s">
        <v>1684</v>
      </c>
      <c r="I688" s="661" t="s">
        <v>4138</v>
      </c>
      <c r="J688" s="661" t="s">
        <v>1927</v>
      </c>
      <c r="K688" s="661" t="s">
        <v>3413</v>
      </c>
      <c r="L688" s="662">
        <v>0</v>
      </c>
      <c r="M688" s="662">
        <v>0</v>
      </c>
      <c r="N688" s="661">
        <v>12</v>
      </c>
      <c r="O688" s="744">
        <v>3.5</v>
      </c>
      <c r="P688" s="662">
        <v>0</v>
      </c>
      <c r="Q688" s="677"/>
      <c r="R688" s="661">
        <v>6</v>
      </c>
      <c r="S688" s="677">
        <v>0.5</v>
      </c>
      <c r="T688" s="744">
        <v>2</v>
      </c>
      <c r="U688" s="700">
        <v>0.5714285714285714</v>
      </c>
    </row>
    <row r="689" spans="1:21" ht="14.4" customHeight="1" x14ac:dyDescent="0.3">
      <c r="A689" s="660">
        <v>21</v>
      </c>
      <c r="B689" s="661" t="s">
        <v>578</v>
      </c>
      <c r="C689" s="661" t="s">
        <v>3538</v>
      </c>
      <c r="D689" s="742" t="s">
        <v>5397</v>
      </c>
      <c r="E689" s="743" t="s">
        <v>3547</v>
      </c>
      <c r="F689" s="661" t="s">
        <v>3533</v>
      </c>
      <c r="G689" s="661" t="s">
        <v>3922</v>
      </c>
      <c r="H689" s="661" t="s">
        <v>1684</v>
      </c>
      <c r="I689" s="661" t="s">
        <v>4260</v>
      </c>
      <c r="J689" s="661" t="s">
        <v>4261</v>
      </c>
      <c r="K689" s="661" t="s">
        <v>4262</v>
      </c>
      <c r="L689" s="662">
        <v>62.24</v>
      </c>
      <c r="M689" s="662">
        <v>62.24</v>
      </c>
      <c r="N689" s="661">
        <v>1</v>
      </c>
      <c r="O689" s="744">
        <v>1</v>
      </c>
      <c r="P689" s="662"/>
      <c r="Q689" s="677">
        <v>0</v>
      </c>
      <c r="R689" s="661"/>
      <c r="S689" s="677">
        <v>0</v>
      </c>
      <c r="T689" s="744"/>
      <c r="U689" s="700">
        <v>0</v>
      </c>
    </row>
    <row r="690" spans="1:21" ht="14.4" customHeight="1" x14ac:dyDescent="0.3">
      <c r="A690" s="660">
        <v>21</v>
      </c>
      <c r="B690" s="661" t="s">
        <v>578</v>
      </c>
      <c r="C690" s="661" t="s">
        <v>3538</v>
      </c>
      <c r="D690" s="742" t="s">
        <v>5397</v>
      </c>
      <c r="E690" s="743" t="s">
        <v>3547</v>
      </c>
      <c r="F690" s="661" t="s">
        <v>3533</v>
      </c>
      <c r="G690" s="661" t="s">
        <v>3922</v>
      </c>
      <c r="H690" s="661" t="s">
        <v>579</v>
      </c>
      <c r="I690" s="661" t="s">
        <v>4263</v>
      </c>
      <c r="J690" s="661" t="s">
        <v>4264</v>
      </c>
      <c r="K690" s="661" t="s">
        <v>4265</v>
      </c>
      <c r="L690" s="662">
        <v>82.99</v>
      </c>
      <c r="M690" s="662">
        <v>82.99</v>
      </c>
      <c r="N690" s="661">
        <v>1</v>
      </c>
      <c r="O690" s="744">
        <v>1</v>
      </c>
      <c r="P690" s="662"/>
      <c r="Q690" s="677">
        <v>0</v>
      </c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21</v>
      </c>
      <c r="B691" s="661" t="s">
        <v>578</v>
      </c>
      <c r="C691" s="661" t="s">
        <v>3538</v>
      </c>
      <c r="D691" s="742" t="s">
        <v>5397</v>
      </c>
      <c r="E691" s="743" t="s">
        <v>3547</v>
      </c>
      <c r="F691" s="661" t="s">
        <v>3533</v>
      </c>
      <c r="G691" s="661" t="s">
        <v>4266</v>
      </c>
      <c r="H691" s="661" t="s">
        <v>1684</v>
      </c>
      <c r="I691" s="661" t="s">
        <v>4267</v>
      </c>
      <c r="J691" s="661" t="s">
        <v>2809</v>
      </c>
      <c r="K691" s="661" t="s">
        <v>4268</v>
      </c>
      <c r="L691" s="662">
        <v>0</v>
      </c>
      <c r="M691" s="662">
        <v>0</v>
      </c>
      <c r="N691" s="661">
        <v>2</v>
      </c>
      <c r="O691" s="744">
        <v>0.5</v>
      </c>
      <c r="P691" s="662"/>
      <c r="Q691" s="677"/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21</v>
      </c>
      <c r="B692" s="661" t="s">
        <v>578</v>
      </c>
      <c r="C692" s="661" t="s">
        <v>3538</v>
      </c>
      <c r="D692" s="742" t="s">
        <v>5397</v>
      </c>
      <c r="E692" s="743" t="s">
        <v>3547</v>
      </c>
      <c r="F692" s="661" t="s">
        <v>3533</v>
      </c>
      <c r="G692" s="661" t="s">
        <v>4144</v>
      </c>
      <c r="H692" s="661" t="s">
        <v>579</v>
      </c>
      <c r="I692" s="661" t="s">
        <v>861</v>
      </c>
      <c r="J692" s="661" t="s">
        <v>862</v>
      </c>
      <c r="K692" s="661" t="s">
        <v>4145</v>
      </c>
      <c r="L692" s="662">
        <v>232.37</v>
      </c>
      <c r="M692" s="662">
        <v>464.74</v>
      </c>
      <c r="N692" s="661">
        <v>2</v>
      </c>
      <c r="O692" s="744">
        <v>2</v>
      </c>
      <c r="P692" s="662"/>
      <c r="Q692" s="677">
        <v>0</v>
      </c>
      <c r="R692" s="661"/>
      <c r="S692" s="677">
        <v>0</v>
      </c>
      <c r="T692" s="744"/>
      <c r="U692" s="700">
        <v>0</v>
      </c>
    </row>
    <row r="693" spans="1:21" ht="14.4" customHeight="1" x14ac:dyDescent="0.3">
      <c r="A693" s="660">
        <v>21</v>
      </c>
      <c r="B693" s="661" t="s">
        <v>578</v>
      </c>
      <c r="C693" s="661" t="s">
        <v>3538</v>
      </c>
      <c r="D693" s="742" t="s">
        <v>5397</v>
      </c>
      <c r="E693" s="743" t="s">
        <v>3547</v>
      </c>
      <c r="F693" s="661" t="s">
        <v>3533</v>
      </c>
      <c r="G693" s="661" t="s">
        <v>3664</v>
      </c>
      <c r="H693" s="661" t="s">
        <v>579</v>
      </c>
      <c r="I693" s="661" t="s">
        <v>2588</v>
      </c>
      <c r="J693" s="661" t="s">
        <v>2589</v>
      </c>
      <c r="K693" s="661" t="s">
        <v>2590</v>
      </c>
      <c r="L693" s="662">
        <v>1121.25</v>
      </c>
      <c r="M693" s="662">
        <v>3363.75</v>
      </c>
      <c r="N693" s="661">
        <v>3</v>
      </c>
      <c r="O693" s="744">
        <v>0.5</v>
      </c>
      <c r="P693" s="662">
        <v>3363.75</v>
      </c>
      <c r="Q693" s="677">
        <v>1</v>
      </c>
      <c r="R693" s="661">
        <v>3</v>
      </c>
      <c r="S693" s="677">
        <v>1</v>
      </c>
      <c r="T693" s="744">
        <v>0.5</v>
      </c>
      <c r="U693" s="700">
        <v>1</v>
      </c>
    </row>
    <row r="694" spans="1:21" ht="14.4" customHeight="1" x14ac:dyDescent="0.3">
      <c r="A694" s="660">
        <v>21</v>
      </c>
      <c r="B694" s="661" t="s">
        <v>578</v>
      </c>
      <c r="C694" s="661" t="s">
        <v>3538</v>
      </c>
      <c r="D694" s="742" t="s">
        <v>5397</v>
      </c>
      <c r="E694" s="743" t="s">
        <v>3547</v>
      </c>
      <c r="F694" s="661" t="s">
        <v>3533</v>
      </c>
      <c r="G694" s="661" t="s">
        <v>3664</v>
      </c>
      <c r="H694" s="661" t="s">
        <v>579</v>
      </c>
      <c r="I694" s="661" t="s">
        <v>3954</v>
      </c>
      <c r="J694" s="661" t="s">
        <v>2589</v>
      </c>
      <c r="K694" s="661" t="s">
        <v>2590</v>
      </c>
      <c r="L694" s="662">
        <v>1121.25</v>
      </c>
      <c r="M694" s="662">
        <v>5606.25</v>
      </c>
      <c r="N694" s="661">
        <v>5</v>
      </c>
      <c r="O694" s="744">
        <v>2</v>
      </c>
      <c r="P694" s="662">
        <v>3363.75</v>
      </c>
      <c r="Q694" s="677">
        <v>0.6</v>
      </c>
      <c r="R694" s="661">
        <v>3</v>
      </c>
      <c r="S694" s="677">
        <v>0.6</v>
      </c>
      <c r="T694" s="744">
        <v>1</v>
      </c>
      <c r="U694" s="700">
        <v>0.5</v>
      </c>
    </row>
    <row r="695" spans="1:21" ht="14.4" customHeight="1" x14ac:dyDescent="0.3">
      <c r="A695" s="660">
        <v>21</v>
      </c>
      <c r="B695" s="661" t="s">
        <v>578</v>
      </c>
      <c r="C695" s="661" t="s">
        <v>3538</v>
      </c>
      <c r="D695" s="742" t="s">
        <v>5397</v>
      </c>
      <c r="E695" s="743" t="s">
        <v>3547</v>
      </c>
      <c r="F695" s="661" t="s">
        <v>3533</v>
      </c>
      <c r="G695" s="661" t="s">
        <v>4269</v>
      </c>
      <c r="H695" s="661" t="s">
        <v>579</v>
      </c>
      <c r="I695" s="661" t="s">
        <v>4270</v>
      </c>
      <c r="J695" s="661" t="s">
        <v>4271</v>
      </c>
      <c r="K695" s="661" t="s">
        <v>3516</v>
      </c>
      <c r="L695" s="662">
        <v>0</v>
      </c>
      <c r="M695" s="662">
        <v>0</v>
      </c>
      <c r="N695" s="661">
        <v>1</v>
      </c>
      <c r="O695" s="744">
        <v>0.5</v>
      </c>
      <c r="P695" s="662">
        <v>0</v>
      </c>
      <c r="Q695" s="677"/>
      <c r="R695" s="661">
        <v>1</v>
      </c>
      <c r="S695" s="677">
        <v>1</v>
      </c>
      <c r="T695" s="744">
        <v>0.5</v>
      </c>
      <c r="U695" s="700">
        <v>1</v>
      </c>
    </row>
    <row r="696" spans="1:21" ht="14.4" customHeight="1" x14ac:dyDescent="0.3">
      <c r="A696" s="660">
        <v>21</v>
      </c>
      <c r="B696" s="661" t="s">
        <v>578</v>
      </c>
      <c r="C696" s="661" t="s">
        <v>3538</v>
      </c>
      <c r="D696" s="742" t="s">
        <v>5397</v>
      </c>
      <c r="E696" s="743" t="s">
        <v>3547</v>
      </c>
      <c r="F696" s="661" t="s">
        <v>3533</v>
      </c>
      <c r="G696" s="661" t="s">
        <v>3618</v>
      </c>
      <c r="H696" s="661" t="s">
        <v>579</v>
      </c>
      <c r="I696" s="661" t="s">
        <v>925</v>
      </c>
      <c r="J696" s="661" t="s">
        <v>3619</v>
      </c>
      <c r="K696" s="661" t="s">
        <v>3620</v>
      </c>
      <c r="L696" s="662">
        <v>53.57</v>
      </c>
      <c r="M696" s="662">
        <v>214.28</v>
      </c>
      <c r="N696" s="661">
        <v>4</v>
      </c>
      <c r="O696" s="744">
        <v>1.5</v>
      </c>
      <c r="P696" s="662">
        <v>214.28</v>
      </c>
      <c r="Q696" s="677">
        <v>1</v>
      </c>
      <c r="R696" s="661">
        <v>4</v>
      </c>
      <c r="S696" s="677">
        <v>1</v>
      </c>
      <c r="T696" s="744">
        <v>1.5</v>
      </c>
      <c r="U696" s="700">
        <v>1</v>
      </c>
    </row>
    <row r="697" spans="1:21" ht="14.4" customHeight="1" x14ac:dyDescent="0.3">
      <c r="A697" s="660">
        <v>21</v>
      </c>
      <c r="B697" s="661" t="s">
        <v>578</v>
      </c>
      <c r="C697" s="661" t="s">
        <v>3538</v>
      </c>
      <c r="D697" s="742" t="s">
        <v>5397</v>
      </c>
      <c r="E697" s="743" t="s">
        <v>3547</v>
      </c>
      <c r="F697" s="661" t="s">
        <v>3533</v>
      </c>
      <c r="G697" s="661" t="s">
        <v>3671</v>
      </c>
      <c r="H697" s="661" t="s">
        <v>579</v>
      </c>
      <c r="I697" s="661" t="s">
        <v>4272</v>
      </c>
      <c r="J697" s="661" t="s">
        <v>1634</v>
      </c>
      <c r="K697" s="661" t="s">
        <v>3674</v>
      </c>
      <c r="L697" s="662">
        <v>0</v>
      </c>
      <c r="M697" s="662">
        <v>0</v>
      </c>
      <c r="N697" s="661">
        <v>6</v>
      </c>
      <c r="O697" s="744">
        <v>2</v>
      </c>
      <c r="P697" s="662">
        <v>0</v>
      </c>
      <c r="Q697" s="677"/>
      <c r="R697" s="661">
        <v>6</v>
      </c>
      <c r="S697" s="677">
        <v>1</v>
      </c>
      <c r="T697" s="744">
        <v>2</v>
      </c>
      <c r="U697" s="700">
        <v>1</v>
      </c>
    </row>
    <row r="698" spans="1:21" ht="14.4" customHeight="1" x14ac:dyDescent="0.3">
      <c r="A698" s="660">
        <v>21</v>
      </c>
      <c r="B698" s="661" t="s">
        <v>578</v>
      </c>
      <c r="C698" s="661" t="s">
        <v>3538</v>
      </c>
      <c r="D698" s="742" t="s">
        <v>5397</v>
      </c>
      <c r="E698" s="743" t="s">
        <v>3547</v>
      </c>
      <c r="F698" s="661" t="s">
        <v>3533</v>
      </c>
      <c r="G698" s="661" t="s">
        <v>3675</v>
      </c>
      <c r="H698" s="661" t="s">
        <v>1684</v>
      </c>
      <c r="I698" s="661" t="s">
        <v>3792</v>
      </c>
      <c r="J698" s="661" t="s">
        <v>1714</v>
      </c>
      <c r="K698" s="661" t="s">
        <v>623</v>
      </c>
      <c r="L698" s="662">
        <v>815.1</v>
      </c>
      <c r="M698" s="662">
        <v>8151</v>
      </c>
      <c r="N698" s="661">
        <v>10</v>
      </c>
      <c r="O698" s="744">
        <v>3</v>
      </c>
      <c r="P698" s="662">
        <v>8151</v>
      </c>
      <c r="Q698" s="677">
        <v>1</v>
      </c>
      <c r="R698" s="661">
        <v>10</v>
      </c>
      <c r="S698" s="677">
        <v>1</v>
      </c>
      <c r="T698" s="744">
        <v>3</v>
      </c>
      <c r="U698" s="700">
        <v>1</v>
      </c>
    </row>
    <row r="699" spans="1:21" ht="14.4" customHeight="1" x14ac:dyDescent="0.3">
      <c r="A699" s="660">
        <v>21</v>
      </c>
      <c r="B699" s="661" t="s">
        <v>578</v>
      </c>
      <c r="C699" s="661" t="s">
        <v>3538</v>
      </c>
      <c r="D699" s="742" t="s">
        <v>5397</v>
      </c>
      <c r="E699" s="743" t="s">
        <v>3547</v>
      </c>
      <c r="F699" s="661" t="s">
        <v>3533</v>
      </c>
      <c r="G699" s="661" t="s">
        <v>3675</v>
      </c>
      <c r="H699" s="661" t="s">
        <v>1684</v>
      </c>
      <c r="I699" s="661" t="s">
        <v>1766</v>
      </c>
      <c r="J699" s="661" t="s">
        <v>622</v>
      </c>
      <c r="K699" s="661" t="s">
        <v>1715</v>
      </c>
      <c r="L699" s="662">
        <v>1847.49</v>
      </c>
      <c r="M699" s="662">
        <v>11084.94</v>
      </c>
      <c r="N699" s="661">
        <v>6</v>
      </c>
      <c r="O699" s="744">
        <v>1.5</v>
      </c>
      <c r="P699" s="662">
        <v>11084.94</v>
      </c>
      <c r="Q699" s="677">
        <v>1</v>
      </c>
      <c r="R699" s="661">
        <v>6</v>
      </c>
      <c r="S699" s="677">
        <v>1</v>
      </c>
      <c r="T699" s="744">
        <v>1.5</v>
      </c>
      <c r="U699" s="700">
        <v>1</v>
      </c>
    </row>
    <row r="700" spans="1:21" ht="14.4" customHeight="1" x14ac:dyDescent="0.3">
      <c r="A700" s="660">
        <v>21</v>
      </c>
      <c r="B700" s="661" t="s">
        <v>578</v>
      </c>
      <c r="C700" s="661" t="s">
        <v>3538</v>
      </c>
      <c r="D700" s="742" t="s">
        <v>5397</v>
      </c>
      <c r="E700" s="743" t="s">
        <v>3547</v>
      </c>
      <c r="F700" s="661" t="s">
        <v>3533</v>
      </c>
      <c r="G700" s="661" t="s">
        <v>3679</v>
      </c>
      <c r="H700" s="661" t="s">
        <v>1684</v>
      </c>
      <c r="I700" s="661" t="s">
        <v>1698</v>
      </c>
      <c r="J700" s="661" t="s">
        <v>1699</v>
      </c>
      <c r="K700" s="661" t="s">
        <v>3416</v>
      </c>
      <c r="L700" s="662">
        <v>48.42</v>
      </c>
      <c r="M700" s="662">
        <v>96.84</v>
      </c>
      <c r="N700" s="661">
        <v>2</v>
      </c>
      <c r="O700" s="744">
        <v>1.5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21</v>
      </c>
      <c r="B701" s="661" t="s">
        <v>578</v>
      </c>
      <c r="C701" s="661" t="s">
        <v>3538</v>
      </c>
      <c r="D701" s="742" t="s">
        <v>5397</v>
      </c>
      <c r="E701" s="743" t="s">
        <v>3547</v>
      </c>
      <c r="F701" s="661" t="s">
        <v>3533</v>
      </c>
      <c r="G701" s="661" t="s">
        <v>3605</v>
      </c>
      <c r="H701" s="661" t="s">
        <v>579</v>
      </c>
      <c r="I701" s="661" t="s">
        <v>2163</v>
      </c>
      <c r="J701" s="661" t="s">
        <v>781</v>
      </c>
      <c r="K701" s="661" t="s">
        <v>2164</v>
      </c>
      <c r="L701" s="662">
        <v>93.71</v>
      </c>
      <c r="M701" s="662">
        <v>187.42</v>
      </c>
      <c r="N701" s="661">
        <v>2</v>
      </c>
      <c r="O701" s="744">
        <v>0.5</v>
      </c>
      <c r="P701" s="662">
        <v>187.42</v>
      </c>
      <c r="Q701" s="677">
        <v>1</v>
      </c>
      <c r="R701" s="661">
        <v>2</v>
      </c>
      <c r="S701" s="677">
        <v>1</v>
      </c>
      <c r="T701" s="744">
        <v>0.5</v>
      </c>
      <c r="U701" s="700">
        <v>1</v>
      </c>
    </row>
    <row r="702" spans="1:21" ht="14.4" customHeight="1" x14ac:dyDescent="0.3">
      <c r="A702" s="660">
        <v>21</v>
      </c>
      <c r="B702" s="661" t="s">
        <v>578</v>
      </c>
      <c r="C702" s="661" t="s">
        <v>3538</v>
      </c>
      <c r="D702" s="742" t="s">
        <v>5397</v>
      </c>
      <c r="E702" s="743" t="s">
        <v>3547</v>
      </c>
      <c r="F702" s="661" t="s">
        <v>3533</v>
      </c>
      <c r="G702" s="661" t="s">
        <v>3605</v>
      </c>
      <c r="H702" s="661" t="s">
        <v>579</v>
      </c>
      <c r="I702" s="661" t="s">
        <v>780</v>
      </c>
      <c r="J702" s="661" t="s">
        <v>781</v>
      </c>
      <c r="K702" s="661" t="s">
        <v>782</v>
      </c>
      <c r="L702" s="662">
        <v>301.2</v>
      </c>
      <c r="M702" s="662">
        <v>602.4</v>
      </c>
      <c r="N702" s="661">
        <v>2</v>
      </c>
      <c r="O702" s="744">
        <v>1.5</v>
      </c>
      <c r="P702" s="662">
        <v>301.2</v>
      </c>
      <c r="Q702" s="677">
        <v>0.5</v>
      </c>
      <c r="R702" s="661">
        <v>1</v>
      </c>
      <c r="S702" s="677">
        <v>0.5</v>
      </c>
      <c r="T702" s="744">
        <v>0.5</v>
      </c>
      <c r="U702" s="700">
        <v>0.33333333333333331</v>
      </c>
    </row>
    <row r="703" spans="1:21" ht="14.4" customHeight="1" x14ac:dyDescent="0.3">
      <c r="A703" s="660">
        <v>21</v>
      </c>
      <c r="B703" s="661" t="s">
        <v>578</v>
      </c>
      <c r="C703" s="661" t="s">
        <v>3538</v>
      </c>
      <c r="D703" s="742" t="s">
        <v>5397</v>
      </c>
      <c r="E703" s="743" t="s">
        <v>3547</v>
      </c>
      <c r="F703" s="661" t="s">
        <v>3533</v>
      </c>
      <c r="G703" s="661" t="s">
        <v>3589</v>
      </c>
      <c r="H703" s="661" t="s">
        <v>1684</v>
      </c>
      <c r="I703" s="661" t="s">
        <v>1848</v>
      </c>
      <c r="J703" s="661" t="s">
        <v>1849</v>
      </c>
      <c r="K703" s="661" t="s">
        <v>1850</v>
      </c>
      <c r="L703" s="662">
        <v>475.77</v>
      </c>
      <c r="M703" s="662">
        <v>4757.7000000000007</v>
      </c>
      <c r="N703" s="661">
        <v>10</v>
      </c>
      <c r="O703" s="744">
        <v>6.5</v>
      </c>
      <c r="P703" s="662">
        <v>4757.7000000000007</v>
      </c>
      <c r="Q703" s="677">
        <v>1</v>
      </c>
      <c r="R703" s="661">
        <v>10</v>
      </c>
      <c r="S703" s="677">
        <v>1</v>
      </c>
      <c r="T703" s="744">
        <v>6.5</v>
      </c>
      <c r="U703" s="700">
        <v>1</v>
      </c>
    </row>
    <row r="704" spans="1:21" ht="14.4" customHeight="1" x14ac:dyDescent="0.3">
      <c r="A704" s="660">
        <v>21</v>
      </c>
      <c r="B704" s="661" t="s">
        <v>578</v>
      </c>
      <c r="C704" s="661" t="s">
        <v>3538</v>
      </c>
      <c r="D704" s="742" t="s">
        <v>5397</v>
      </c>
      <c r="E704" s="743" t="s">
        <v>3547</v>
      </c>
      <c r="F704" s="661" t="s">
        <v>3533</v>
      </c>
      <c r="G704" s="661" t="s">
        <v>3589</v>
      </c>
      <c r="H704" s="661" t="s">
        <v>1684</v>
      </c>
      <c r="I704" s="661" t="s">
        <v>1867</v>
      </c>
      <c r="J704" s="661" t="s">
        <v>1868</v>
      </c>
      <c r="K704" s="661" t="s">
        <v>3353</v>
      </c>
      <c r="L704" s="662">
        <v>1300.49</v>
      </c>
      <c r="M704" s="662">
        <v>15605.88</v>
      </c>
      <c r="N704" s="661">
        <v>12</v>
      </c>
      <c r="O704" s="744">
        <v>6</v>
      </c>
      <c r="P704" s="662">
        <v>15605.88</v>
      </c>
      <c r="Q704" s="677">
        <v>1</v>
      </c>
      <c r="R704" s="661">
        <v>12</v>
      </c>
      <c r="S704" s="677">
        <v>1</v>
      </c>
      <c r="T704" s="744">
        <v>6</v>
      </c>
      <c r="U704" s="700">
        <v>1</v>
      </c>
    </row>
    <row r="705" spans="1:21" ht="14.4" customHeight="1" x14ac:dyDescent="0.3">
      <c r="A705" s="660">
        <v>21</v>
      </c>
      <c r="B705" s="661" t="s">
        <v>578</v>
      </c>
      <c r="C705" s="661" t="s">
        <v>3538</v>
      </c>
      <c r="D705" s="742" t="s">
        <v>5397</v>
      </c>
      <c r="E705" s="743" t="s">
        <v>3547</v>
      </c>
      <c r="F705" s="661" t="s">
        <v>3533</v>
      </c>
      <c r="G705" s="661" t="s">
        <v>3589</v>
      </c>
      <c r="H705" s="661" t="s">
        <v>1684</v>
      </c>
      <c r="I705" s="661" t="s">
        <v>1867</v>
      </c>
      <c r="J705" s="661" t="s">
        <v>1868</v>
      </c>
      <c r="K705" s="661" t="s">
        <v>3353</v>
      </c>
      <c r="L705" s="662">
        <v>668.54</v>
      </c>
      <c r="M705" s="662">
        <v>2005.62</v>
      </c>
      <c r="N705" s="661">
        <v>3</v>
      </c>
      <c r="O705" s="744">
        <v>1.5</v>
      </c>
      <c r="P705" s="662">
        <v>2005.62</v>
      </c>
      <c r="Q705" s="677">
        <v>1</v>
      </c>
      <c r="R705" s="661">
        <v>3</v>
      </c>
      <c r="S705" s="677">
        <v>1</v>
      </c>
      <c r="T705" s="744">
        <v>1.5</v>
      </c>
      <c r="U705" s="700">
        <v>1</v>
      </c>
    </row>
    <row r="706" spans="1:21" ht="14.4" customHeight="1" x14ac:dyDescent="0.3">
      <c r="A706" s="660">
        <v>21</v>
      </c>
      <c r="B706" s="661" t="s">
        <v>578</v>
      </c>
      <c r="C706" s="661" t="s">
        <v>3538</v>
      </c>
      <c r="D706" s="742" t="s">
        <v>5397</v>
      </c>
      <c r="E706" s="743" t="s">
        <v>3547</v>
      </c>
      <c r="F706" s="661" t="s">
        <v>3533</v>
      </c>
      <c r="G706" s="661" t="s">
        <v>3590</v>
      </c>
      <c r="H706" s="661" t="s">
        <v>1684</v>
      </c>
      <c r="I706" s="661" t="s">
        <v>3933</v>
      </c>
      <c r="J706" s="661" t="s">
        <v>3934</v>
      </c>
      <c r="K706" s="661" t="s">
        <v>2945</v>
      </c>
      <c r="L706" s="662">
        <v>129.51</v>
      </c>
      <c r="M706" s="662">
        <v>647.54999999999995</v>
      </c>
      <c r="N706" s="661">
        <v>5</v>
      </c>
      <c r="O706" s="744">
        <v>1</v>
      </c>
      <c r="P706" s="662"/>
      <c r="Q706" s="677">
        <v>0</v>
      </c>
      <c r="R706" s="661"/>
      <c r="S706" s="677">
        <v>0</v>
      </c>
      <c r="T706" s="744"/>
      <c r="U706" s="700">
        <v>0</v>
      </c>
    </row>
    <row r="707" spans="1:21" ht="14.4" customHeight="1" x14ac:dyDescent="0.3">
      <c r="A707" s="660">
        <v>21</v>
      </c>
      <c r="B707" s="661" t="s">
        <v>578</v>
      </c>
      <c r="C707" s="661" t="s">
        <v>3538</v>
      </c>
      <c r="D707" s="742" t="s">
        <v>5397</v>
      </c>
      <c r="E707" s="743" t="s">
        <v>3547</v>
      </c>
      <c r="F707" s="661" t="s">
        <v>3533</v>
      </c>
      <c r="G707" s="661" t="s">
        <v>3590</v>
      </c>
      <c r="H707" s="661" t="s">
        <v>1684</v>
      </c>
      <c r="I707" s="661" t="s">
        <v>3608</v>
      </c>
      <c r="J707" s="661" t="s">
        <v>3609</v>
      </c>
      <c r="K707" s="661" t="s">
        <v>2945</v>
      </c>
      <c r="L707" s="662">
        <v>82.04</v>
      </c>
      <c r="M707" s="662">
        <v>1886.9200000000003</v>
      </c>
      <c r="N707" s="661">
        <v>23</v>
      </c>
      <c r="O707" s="744">
        <v>3</v>
      </c>
      <c r="P707" s="662"/>
      <c r="Q707" s="677">
        <v>0</v>
      </c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21</v>
      </c>
      <c r="B708" s="661" t="s">
        <v>578</v>
      </c>
      <c r="C708" s="661" t="s">
        <v>3538</v>
      </c>
      <c r="D708" s="742" t="s">
        <v>5397</v>
      </c>
      <c r="E708" s="743" t="s">
        <v>3547</v>
      </c>
      <c r="F708" s="661" t="s">
        <v>3533</v>
      </c>
      <c r="G708" s="661" t="s">
        <v>3590</v>
      </c>
      <c r="H708" s="661" t="s">
        <v>1684</v>
      </c>
      <c r="I708" s="661" t="s">
        <v>2966</v>
      </c>
      <c r="J708" s="661" t="s">
        <v>2967</v>
      </c>
      <c r="K708" s="661" t="s">
        <v>2936</v>
      </c>
      <c r="L708" s="662">
        <v>194.26</v>
      </c>
      <c r="M708" s="662">
        <v>1942.6</v>
      </c>
      <c r="N708" s="661">
        <v>10</v>
      </c>
      <c r="O708" s="744">
        <v>4.5</v>
      </c>
      <c r="P708" s="662">
        <v>1554.08</v>
      </c>
      <c r="Q708" s="677">
        <v>0.8</v>
      </c>
      <c r="R708" s="661">
        <v>8</v>
      </c>
      <c r="S708" s="677">
        <v>0.8</v>
      </c>
      <c r="T708" s="744">
        <v>3.5</v>
      </c>
      <c r="U708" s="700">
        <v>0.77777777777777779</v>
      </c>
    </row>
    <row r="709" spans="1:21" ht="14.4" customHeight="1" x14ac:dyDescent="0.3">
      <c r="A709" s="660">
        <v>21</v>
      </c>
      <c r="B709" s="661" t="s">
        <v>578</v>
      </c>
      <c r="C709" s="661" t="s">
        <v>3538</v>
      </c>
      <c r="D709" s="742" t="s">
        <v>5397</v>
      </c>
      <c r="E709" s="743" t="s">
        <v>3547</v>
      </c>
      <c r="F709" s="661" t="s">
        <v>3533</v>
      </c>
      <c r="G709" s="661" t="s">
        <v>3708</v>
      </c>
      <c r="H709" s="661" t="s">
        <v>579</v>
      </c>
      <c r="I709" s="661" t="s">
        <v>1167</v>
      </c>
      <c r="J709" s="661" t="s">
        <v>3709</v>
      </c>
      <c r="K709" s="661" t="s">
        <v>3710</v>
      </c>
      <c r="L709" s="662">
        <v>99.11</v>
      </c>
      <c r="M709" s="662">
        <v>693.77</v>
      </c>
      <c r="N709" s="661">
        <v>7</v>
      </c>
      <c r="O709" s="744">
        <v>3</v>
      </c>
      <c r="P709" s="662">
        <v>693.77</v>
      </c>
      <c r="Q709" s="677">
        <v>1</v>
      </c>
      <c r="R709" s="661">
        <v>7</v>
      </c>
      <c r="S709" s="677">
        <v>1</v>
      </c>
      <c r="T709" s="744">
        <v>3</v>
      </c>
      <c r="U709" s="700">
        <v>1</v>
      </c>
    </row>
    <row r="710" spans="1:21" ht="14.4" customHeight="1" x14ac:dyDescent="0.3">
      <c r="A710" s="660">
        <v>21</v>
      </c>
      <c r="B710" s="661" t="s">
        <v>578</v>
      </c>
      <c r="C710" s="661" t="s">
        <v>3538</v>
      </c>
      <c r="D710" s="742" t="s">
        <v>5397</v>
      </c>
      <c r="E710" s="743" t="s">
        <v>3547</v>
      </c>
      <c r="F710" s="661" t="s">
        <v>3533</v>
      </c>
      <c r="G710" s="661" t="s">
        <v>3685</v>
      </c>
      <c r="H710" s="661" t="s">
        <v>1684</v>
      </c>
      <c r="I710" s="661" t="s">
        <v>2873</v>
      </c>
      <c r="J710" s="661" t="s">
        <v>1818</v>
      </c>
      <c r="K710" s="661" t="s">
        <v>3502</v>
      </c>
      <c r="L710" s="662">
        <v>1286.2</v>
      </c>
      <c r="M710" s="662">
        <v>3858.6000000000004</v>
      </c>
      <c r="N710" s="661">
        <v>3</v>
      </c>
      <c r="O710" s="744">
        <v>2</v>
      </c>
      <c r="P710" s="662">
        <v>3858.6000000000004</v>
      </c>
      <c r="Q710" s="677">
        <v>1</v>
      </c>
      <c r="R710" s="661">
        <v>3</v>
      </c>
      <c r="S710" s="677">
        <v>1</v>
      </c>
      <c r="T710" s="744">
        <v>2</v>
      </c>
      <c r="U710" s="700">
        <v>1</v>
      </c>
    </row>
    <row r="711" spans="1:21" ht="14.4" customHeight="1" x14ac:dyDescent="0.3">
      <c r="A711" s="660">
        <v>21</v>
      </c>
      <c r="B711" s="661" t="s">
        <v>578</v>
      </c>
      <c r="C711" s="661" t="s">
        <v>3538</v>
      </c>
      <c r="D711" s="742" t="s">
        <v>5397</v>
      </c>
      <c r="E711" s="743" t="s">
        <v>3547</v>
      </c>
      <c r="F711" s="661" t="s">
        <v>3533</v>
      </c>
      <c r="G711" s="661" t="s">
        <v>3885</v>
      </c>
      <c r="H711" s="661" t="s">
        <v>579</v>
      </c>
      <c r="I711" s="661" t="s">
        <v>1004</v>
      </c>
      <c r="J711" s="661" t="s">
        <v>3886</v>
      </c>
      <c r="K711" s="661" t="s">
        <v>3710</v>
      </c>
      <c r="L711" s="662">
        <v>0</v>
      </c>
      <c r="M711" s="662">
        <v>0</v>
      </c>
      <c r="N711" s="661">
        <v>4</v>
      </c>
      <c r="O711" s="744">
        <v>1.5</v>
      </c>
      <c r="P711" s="662">
        <v>0</v>
      </c>
      <c r="Q711" s="677"/>
      <c r="R711" s="661">
        <v>4</v>
      </c>
      <c r="S711" s="677">
        <v>1</v>
      </c>
      <c r="T711" s="744">
        <v>1.5</v>
      </c>
      <c r="U711" s="700">
        <v>1</v>
      </c>
    </row>
    <row r="712" spans="1:21" ht="14.4" customHeight="1" x14ac:dyDescent="0.3">
      <c r="A712" s="660">
        <v>21</v>
      </c>
      <c r="B712" s="661" t="s">
        <v>578</v>
      </c>
      <c r="C712" s="661" t="s">
        <v>3538</v>
      </c>
      <c r="D712" s="742" t="s">
        <v>5397</v>
      </c>
      <c r="E712" s="743" t="s">
        <v>3547</v>
      </c>
      <c r="F712" s="661" t="s">
        <v>3533</v>
      </c>
      <c r="G712" s="661" t="s">
        <v>4273</v>
      </c>
      <c r="H712" s="661" t="s">
        <v>1684</v>
      </c>
      <c r="I712" s="661" t="s">
        <v>4274</v>
      </c>
      <c r="J712" s="661" t="s">
        <v>4275</v>
      </c>
      <c r="K712" s="661" t="s">
        <v>1676</v>
      </c>
      <c r="L712" s="662">
        <v>896.85</v>
      </c>
      <c r="M712" s="662">
        <v>896.85</v>
      </c>
      <c r="N712" s="661">
        <v>1</v>
      </c>
      <c r="O712" s="744">
        <v>0.5</v>
      </c>
      <c r="P712" s="662">
        <v>896.85</v>
      </c>
      <c r="Q712" s="677">
        <v>1</v>
      </c>
      <c r="R712" s="661">
        <v>1</v>
      </c>
      <c r="S712" s="677">
        <v>1</v>
      </c>
      <c r="T712" s="744">
        <v>0.5</v>
      </c>
      <c r="U712" s="700">
        <v>1</v>
      </c>
    </row>
    <row r="713" spans="1:21" ht="14.4" customHeight="1" x14ac:dyDescent="0.3">
      <c r="A713" s="660">
        <v>21</v>
      </c>
      <c r="B713" s="661" t="s">
        <v>578</v>
      </c>
      <c r="C713" s="661" t="s">
        <v>3538</v>
      </c>
      <c r="D713" s="742" t="s">
        <v>5397</v>
      </c>
      <c r="E713" s="743" t="s">
        <v>3547</v>
      </c>
      <c r="F713" s="661" t="s">
        <v>3533</v>
      </c>
      <c r="G713" s="661" t="s">
        <v>4276</v>
      </c>
      <c r="H713" s="661" t="s">
        <v>579</v>
      </c>
      <c r="I713" s="661" t="s">
        <v>4277</v>
      </c>
      <c r="J713" s="661" t="s">
        <v>1132</v>
      </c>
      <c r="K713" s="661" t="s">
        <v>1133</v>
      </c>
      <c r="L713" s="662">
        <v>0</v>
      </c>
      <c r="M713" s="662">
        <v>0</v>
      </c>
      <c r="N713" s="661">
        <v>3</v>
      </c>
      <c r="O713" s="744">
        <v>2</v>
      </c>
      <c r="P713" s="662">
        <v>0</v>
      </c>
      <c r="Q713" s="677"/>
      <c r="R713" s="661">
        <v>3</v>
      </c>
      <c r="S713" s="677">
        <v>1</v>
      </c>
      <c r="T713" s="744">
        <v>2</v>
      </c>
      <c r="U713" s="700">
        <v>1</v>
      </c>
    </row>
    <row r="714" spans="1:21" ht="14.4" customHeight="1" x14ac:dyDescent="0.3">
      <c r="A714" s="660">
        <v>21</v>
      </c>
      <c r="B714" s="661" t="s">
        <v>578</v>
      </c>
      <c r="C714" s="661" t="s">
        <v>3538</v>
      </c>
      <c r="D714" s="742" t="s">
        <v>5397</v>
      </c>
      <c r="E714" s="743" t="s">
        <v>3547</v>
      </c>
      <c r="F714" s="661" t="s">
        <v>3533</v>
      </c>
      <c r="G714" s="661" t="s">
        <v>3686</v>
      </c>
      <c r="H714" s="661" t="s">
        <v>579</v>
      </c>
      <c r="I714" s="661" t="s">
        <v>834</v>
      </c>
      <c r="J714" s="661" t="s">
        <v>3687</v>
      </c>
      <c r="K714" s="661" t="s">
        <v>3688</v>
      </c>
      <c r="L714" s="662">
        <v>0</v>
      </c>
      <c r="M714" s="662">
        <v>0</v>
      </c>
      <c r="N714" s="661">
        <v>6</v>
      </c>
      <c r="O714" s="744">
        <v>1</v>
      </c>
      <c r="P714" s="662">
        <v>0</v>
      </c>
      <c r="Q714" s="677"/>
      <c r="R714" s="661">
        <v>6</v>
      </c>
      <c r="S714" s="677">
        <v>1</v>
      </c>
      <c r="T714" s="744">
        <v>1</v>
      </c>
      <c r="U714" s="700">
        <v>1</v>
      </c>
    </row>
    <row r="715" spans="1:21" ht="14.4" customHeight="1" x14ac:dyDescent="0.3">
      <c r="A715" s="660">
        <v>21</v>
      </c>
      <c r="B715" s="661" t="s">
        <v>578</v>
      </c>
      <c r="C715" s="661" t="s">
        <v>3538</v>
      </c>
      <c r="D715" s="742" t="s">
        <v>5397</v>
      </c>
      <c r="E715" s="743" t="s">
        <v>3547</v>
      </c>
      <c r="F715" s="661" t="s">
        <v>3533</v>
      </c>
      <c r="G715" s="661" t="s">
        <v>3613</v>
      </c>
      <c r="H715" s="661" t="s">
        <v>579</v>
      </c>
      <c r="I715" s="661" t="s">
        <v>2984</v>
      </c>
      <c r="J715" s="661" t="s">
        <v>2985</v>
      </c>
      <c r="K715" s="661" t="s">
        <v>3691</v>
      </c>
      <c r="L715" s="662">
        <v>22.44</v>
      </c>
      <c r="M715" s="662">
        <v>22.44</v>
      </c>
      <c r="N715" s="661">
        <v>1</v>
      </c>
      <c r="O715" s="744">
        <v>1</v>
      </c>
      <c r="P715" s="662"/>
      <c r="Q715" s="677">
        <v>0</v>
      </c>
      <c r="R715" s="661"/>
      <c r="S715" s="677">
        <v>0</v>
      </c>
      <c r="T715" s="744"/>
      <c r="U715" s="700">
        <v>0</v>
      </c>
    </row>
    <row r="716" spans="1:21" ht="14.4" customHeight="1" x14ac:dyDescent="0.3">
      <c r="A716" s="660">
        <v>21</v>
      </c>
      <c r="B716" s="661" t="s">
        <v>578</v>
      </c>
      <c r="C716" s="661" t="s">
        <v>3538</v>
      </c>
      <c r="D716" s="742" t="s">
        <v>5397</v>
      </c>
      <c r="E716" s="743" t="s">
        <v>3547</v>
      </c>
      <c r="F716" s="661" t="s">
        <v>3533</v>
      </c>
      <c r="G716" s="661" t="s">
        <v>3959</v>
      </c>
      <c r="H716" s="661" t="s">
        <v>1684</v>
      </c>
      <c r="I716" s="661" t="s">
        <v>3960</v>
      </c>
      <c r="J716" s="661" t="s">
        <v>3961</v>
      </c>
      <c r="K716" s="661" t="s">
        <v>1172</v>
      </c>
      <c r="L716" s="662">
        <v>0</v>
      </c>
      <c r="M716" s="662">
        <v>0</v>
      </c>
      <c r="N716" s="661">
        <v>1</v>
      </c>
      <c r="O716" s="744">
        <v>1</v>
      </c>
      <c r="P716" s="662"/>
      <c r="Q716" s="677"/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21</v>
      </c>
      <c r="B717" s="661" t="s">
        <v>578</v>
      </c>
      <c r="C717" s="661" t="s">
        <v>3538</v>
      </c>
      <c r="D717" s="742" t="s">
        <v>5397</v>
      </c>
      <c r="E717" s="743" t="s">
        <v>3547</v>
      </c>
      <c r="F717" s="661" t="s">
        <v>3533</v>
      </c>
      <c r="G717" s="661" t="s">
        <v>3959</v>
      </c>
      <c r="H717" s="661" t="s">
        <v>1684</v>
      </c>
      <c r="I717" s="661" t="s">
        <v>4206</v>
      </c>
      <c r="J717" s="661" t="s">
        <v>3961</v>
      </c>
      <c r="K717" s="661" t="s">
        <v>4207</v>
      </c>
      <c r="L717" s="662">
        <v>492.3</v>
      </c>
      <c r="M717" s="662">
        <v>3938.4</v>
      </c>
      <c r="N717" s="661">
        <v>8</v>
      </c>
      <c r="O717" s="744">
        <v>7.5</v>
      </c>
      <c r="P717" s="662">
        <v>2461.5</v>
      </c>
      <c r="Q717" s="677">
        <v>0.625</v>
      </c>
      <c r="R717" s="661">
        <v>5</v>
      </c>
      <c r="S717" s="677">
        <v>0.625</v>
      </c>
      <c r="T717" s="744">
        <v>4.5</v>
      </c>
      <c r="U717" s="700">
        <v>0.6</v>
      </c>
    </row>
    <row r="718" spans="1:21" ht="14.4" customHeight="1" x14ac:dyDescent="0.3">
      <c r="A718" s="660">
        <v>21</v>
      </c>
      <c r="B718" s="661" t="s">
        <v>578</v>
      </c>
      <c r="C718" s="661" t="s">
        <v>3538</v>
      </c>
      <c r="D718" s="742" t="s">
        <v>5397</v>
      </c>
      <c r="E718" s="743" t="s">
        <v>3547</v>
      </c>
      <c r="F718" s="661" t="s">
        <v>3533</v>
      </c>
      <c r="G718" s="661" t="s">
        <v>3693</v>
      </c>
      <c r="H718" s="661" t="s">
        <v>1684</v>
      </c>
      <c r="I718" s="661" t="s">
        <v>1717</v>
      </c>
      <c r="J718" s="661" t="s">
        <v>1718</v>
      </c>
      <c r="K718" s="661" t="s">
        <v>1719</v>
      </c>
      <c r="L718" s="662">
        <v>31.32</v>
      </c>
      <c r="M718" s="662">
        <v>62.64</v>
      </c>
      <c r="N718" s="661">
        <v>2</v>
      </c>
      <c r="O718" s="744">
        <v>0.5</v>
      </c>
      <c r="P718" s="662"/>
      <c r="Q718" s="677">
        <v>0</v>
      </c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21</v>
      </c>
      <c r="B719" s="661" t="s">
        <v>578</v>
      </c>
      <c r="C719" s="661" t="s">
        <v>3538</v>
      </c>
      <c r="D719" s="742" t="s">
        <v>5397</v>
      </c>
      <c r="E719" s="743" t="s">
        <v>3547</v>
      </c>
      <c r="F719" s="661" t="s">
        <v>3533</v>
      </c>
      <c r="G719" s="661" t="s">
        <v>3940</v>
      </c>
      <c r="H719" s="661" t="s">
        <v>579</v>
      </c>
      <c r="I719" s="661" t="s">
        <v>4218</v>
      </c>
      <c r="J719" s="661" t="s">
        <v>4219</v>
      </c>
      <c r="K719" s="661" t="s">
        <v>1606</v>
      </c>
      <c r="L719" s="662">
        <v>0</v>
      </c>
      <c r="M719" s="662">
        <v>0</v>
      </c>
      <c r="N719" s="661">
        <v>7</v>
      </c>
      <c r="O719" s="744">
        <v>5</v>
      </c>
      <c r="P719" s="662">
        <v>0</v>
      </c>
      <c r="Q719" s="677"/>
      <c r="R719" s="661">
        <v>4</v>
      </c>
      <c r="S719" s="677">
        <v>0.5714285714285714</v>
      </c>
      <c r="T719" s="744">
        <v>2</v>
      </c>
      <c r="U719" s="700">
        <v>0.4</v>
      </c>
    </row>
    <row r="720" spans="1:21" ht="14.4" customHeight="1" x14ac:dyDescent="0.3">
      <c r="A720" s="660">
        <v>21</v>
      </c>
      <c r="B720" s="661" t="s">
        <v>578</v>
      </c>
      <c r="C720" s="661" t="s">
        <v>3538</v>
      </c>
      <c r="D720" s="742" t="s">
        <v>5397</v>
      </c>
      <c r="E720" s="743" t="s">
        <v>3547</v>
      </c>
      <c r="F720" s="661" t="s">
        <v>3533</v>
      </c>
      <c r="G720" s="661" t="s">
        <v>3940</v>
      </c>
      <c r="H720" s="661" t="s">
        <v>579</v>
      </c>
      <c r="I720" s="661" t="s">
        <v>4278</v>
      </c>
      <c r="J720" s="661" t="s">
        <v>4279</v>
      </c>
      <c r="K720" s="661" t="s">
        <v>1606</v>
      </c>
      <c r="L720" s="662">
        <v>0</v>
      </c>
      <c r="M720" s="662">
        <v>0</v>
      </c>
      <c r="N720" s="661">
        <v>2</v>
      </c>
      <c r="O720" s="744">
        <v>1</v>
      </c>
      <c r="P720" s="662"/>
      <c r="Q720" s="677"/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21</v>
      </c>
      <c r="B721" s="661" t="s">
        <v>578</v>
      </c>
      <c r="C721" s="661" t="s">
        <v>3538</v>
      </c>
      <c r="D721" s="742" t="s">
        <v>5397</v>
      </c>
      <c r="E721" s="743" t="s">
        <v>3547</v>
      </c>
      <c r="F721" s="661" t="s">
        <v>3533</v>
      </c>
      <c r="G721" s="661" t="s">
        <v>4280</v>
      </c>
      <c r="H721" s="661" t="s">
        <v>579</v>
      </c>
      <c r="I721" s="661" t="s">
        <v>4281</v>
      </c>
      <c r="J721" s="661" t="s">
        <v>4282</v>
      </c>
      <c r="K721" s="661" t="s">
        <v>4283</v>
      </c>
      <c r="L721" s="662">
        <v>2553.2199999999998</v>
      </c>
      <c r="M721" s="662">
        <v>2553.2199999999998</v>
      </c>
      <c r="N721" s="661">
        <v>1</v>
      </c>
      <c r="O721" s="744">
        <v>1</v>
      </c>
      <c r="P721" s="662">
        <v>2553.2199999999998</v>
      </c>
      <c r="Q721" s="677">
        <v>1</v>
      </c>
      <c r="R721" s="661">
        <v>1</v>
      </c>
      <c r="S721" s="677">
        <v>1</v>
      </c>
      <c r="T721" s="744">
        <v>1</v>
      </c>
      <c r="U721" s="700">
        <v>1</v>
      </c>
    </row>
    <row r="722" spans="1:21" ht="14.4" customHeight="1" x14ac:dyDescent="0.3">
      <c r="A722" s="660">
        <v>21</v>
      </c>
      <c r="B722" s="661" t="s">
        <v>578</v>
      </c>
      <c r="C722" s="661" t="s">
        <v>3538</v>
      </c>
      <c r="D722" s="742" t="s">
        <v>5397</v>
      </c>
      <c r="E722" s="743" t="s">
        <v>3547</v>
      </c>
      <c r="F722" s="661" t="s">
        <v>3534</v>
      </c>
      <c r="G722" s="661" t="s">
        <v>3700</v>
      </c>
      <c r="H722" s="661" t="s">
        <v>579</v>
      </c>
      <c r="I722" s="661" t="s">
        <v>3942</v>
      </c>
      <c r="J722" s="661" t="s">
        <v>3702</v>
      </c>
      <c r="K722" s="661"/>
      <c r="L722" s="662">
        <v>0</v>
      </c>
      <c r="M722" s="662">
        <v>0</v>
      </c>
      <c r="N722" s="661">
        <v>1</v>
      </c>
      <c r="O722" s="744">
        <v>1</v>
      </c>
      <c r="P722" s="662">
        <v>0</v>
      </c>
      <c r="Q722" s="677"/>
      <c r="R722" s="661">
        <v>1</v>
      </c>
      <c r="S722" s="677">
        <v>1</v>
      </c>
      <c r="T722" s="744">
        <v>1</v>
      </c>
      <c r="U722" s="700">
        <v>1</v>
      </c>
    </row>
    <row r="723" spans="1:21" ht="14.4" customHeight="1" x14ac:dyDescent="0.3">
      <c r="A723" s="660">
        <v>21</v>
      </c>
      <c r="B723" s="661" t="s">
        <v>578</v>
      </c>
      <c r="C723" s="661" t="s">
        <v>3538</v>
      </c>
      <c r="D723" s="742" t="s">
        <v>5397</v>
      </c>
      <c r="E723" s="743" t="s">
        <v>3547</v>
      </c>
      <c r="F723" s="661" t="s">
        <v>3535</v>
      </c>
      <c r="G723" s="661" t="s">
        <v>4284</v>
      </c>
      <c r="H723" s="661" t="s">
        <v>579</v>
      </c>
      <c r="I723" s="661" t="s">
        <v>4285</v>
      </c>
      <c r="J723" s="661" t="s">
        <v>4286</v>
      </c>
      <c r="K723" s="661" t="s">
        <v>4287</v>
      </c>
      <c r="L723" s="662">
        <v>774.12</v>
      </c>
      <c r="M723" s="662">
        <v>1548.24</v>
      </c>
      <c r="N723" s="661">
        <v>2</v>
      </c>
      <c r="O723" s="744">
        <v>1</v>
      </c>
      <c r="P723" s="662">
        <v>1548.24</v>
      </c>
      <c r="Q723" s="677">
        <v>1</v>
      </c>
      <c r="R723" s="661">
        <v>2</v>
      </c>
      <c r="S723" s="677">
        <v>1</v>
      </c>
      <c r="T723" s="744">
        <v>1</v>
      </c>
      <c r="U723" s="700">
        <v>1</v>
      </c>
    </row>
    <row r="724" spans="1:21" ht="14.4" customHeight="1" x14ac:dyDescent="0.3">
      <c r="A724" s="660">
        <v>21</v>
      </c>
      <c r="B724" s="661" t="s">
        <v>578</v>
      </c>
      <c r="C724" s="661" t="s">
        <v>3538</v>
      </c>
      <c r="D724" s="742" t="s">
        <v>5397</v>
      </c>
      <c r="E724" s="743" t="s">
        <v>3547</v>
      </c>
      <c r="F724" s="661" t="s">
        <v>3535</v>
      </c>
      <c r="G724" s="661" t="s">
        <v>4284</v>
      </c>
      <c r="H724" s="661" t="s">
        <v>579</v>
      </c>
      <c r="I724" s="661" t="s">
        <v>4288</v>
      </c>
      <c r="J724" s="661" t="s">
        <v>4289</v>
      </c>
      <c r="K724" s="661" t="s">
        <v>4290</v>
      </c>
      <c r="L724" s="662">
        <v>1512.05</v>
      </c>
      <c r="M724" s="662">
        <v>9072.2999999999993</v>
      </c>
      <c r="N724" s="661">
        <v>6</v>
      </c>
      <c r="O724" s="744">
        <v>4</v>
      </c>
      <c r="P724" s="662">
        <v>1512.05</v>
      </c>
      <c r="Q724" s="677">
        <v>0.16666666666666669</v>
      </c>
      <c r="R724" s="661">
        <v>1</v>
      </c>
      <c r="S724" s="677">
        <v>0.16666666666666666</v>
      </c>
      <c r="T724" s="744">
        <v>1</v>
      </c>
      <c r="U724" s="700">
        <v>0.25</v>
      </c>
    </row>
    <row r="725" spans="1:21" ht="14.4" customHeight="1" x14ac:dyDescent="0.3">
      <c r="A725" s="660">
        <v>21</v>
      </c>
      <c r="B725" s="661" t="s">
        <v>578</v>
      </c>
      <c r="C725" s="661" t="s">
        <v>3538</v>
      </c>
      <c r="D725" s="742" t="s">
        <v>5397</v>
      </c>
      <c r="E725" s="743" t="s">
        <v>3547</v>
      </c>
      <c r="F725" s="661" t="s">
        <v>3535</v>
      </c>
      <c r="G725" s="661" t="s">
        <v>4284</v>
      </c>
      <c r="H725" s="661" t="s">
        <v>579</v>
      </c>
      <c r="I725" s="661" t="s">
        <v>4291</v>
      </c>
      <c r="J725" s="661" t="s">
        <v>4292</v>
      </c>
      <c r="K725" s="661" t="s">
        <v>4293</v>
      </c>
      <c r="L725" s="662">
        <v>1600</v>
      </c>
      <c r="M725" s="662">
        <v>6400</v>
      </c>
      <c r="N725" s="661">
        <v>4</v>
      </c>
      <c r="O725" s="744">
        <v>3</v>
      </c>
      <c r="P725" s="662">
        <v>1600</v>
      </c>
      <c r="Q725" s="677">
        <v>0.25</v>
      </c>
      <c r="R725" s="661">
        <v>1</v>
      </c>
      <c r="S725" s="677">
        <v>0.25</v>
      </c>
      <c r="T725" s="744">
        <v>1</v>
      </c>
      <c r="U725" s="700">
        <v>0.33333333333333331</v>
      </c>
    </row>
    <row r="726" spans="1:21" ht="14.4" customHeight="1" x14ac:dyDescent="0.3">
      <c r="A726" s="660">
        <v>21</v>
      </c>
      <c r="B726" s="661" t="s">
        <v>578</v>
      </c>
      <c r="C726" s="661" t="s">
        <v>3538</v>
      </c>
      <c r="D726" s="742" t="s">
        <v>5397</v>
      </c>
      <c r="E726" s="743" t="s">
        <v>3547</v>
      </c>
      <c r="F726" s="661" t="s">
        <v>3535</v>
      </c>
      <c r="G726" s="661" t="s">
        <v>4284</v>
      </c>
      <c r="H726" s="661" t="s">
        <v>579</v>
      </c>
      <c r="I726" s="661" t="s">
        <v>1493</v>
      </c>
      <c r="J726" s="661" t="s">
        <v>4294</v>
      </c>
      <c r="K726" s="661" t="s">
        <v>4295</v>
      </c>
      <c r="L726" s="662">
        <v>1197.75</v>
      </c>
      <c r="M726" s="662">
        <v>7186.5</v>
      </c>
      <c r="N726" s="661">
        <v>6</v>
      </c>
      <c r="O726" s="744">
        <v>4</v>
      </c>
      <c r="P726" s="662">
        <v>1197.75</v>
      </c>
      <c r="Q726" s="677">
        <v>0.16666666666666666</v>
      </c>
      <c r="R726" s="661">
        <v>1</v>
      </c>
      <c r="S726" s="677">
        <v>0.16666666666666666</v>
      </c>
      <c r="T726" s="744">
        <v>1</v>
      </c>
      <c r="U726" s="700">
        <v>0.25</v>
      </c>
    </row>
    <row r="727" spans="1:21" ht="14.4" customHeight="1" x14ac:dyDescent="0.3">
      <c r="A727" s="660">
        <v>21</v>
      </c>
      <c r="B727" s="661" t="s">
        <v>578</v>
      </c>
      <c r="C727" s="661" t="s">
        <v>3538</v>
      </c>
      <c r="D727" s="742" t="s">
        <v>5397</v>
      </c>
      <c r="E727" s="743" t="s">
        <v>3547</v>
      </c>
      <c r="F727" s="661" t="s">
        <v>3535</v>
      </c>
      <c r="G727" s="661" t="s">
        <v>4284</v>
      </c>
      <c r="H727" s="661" t="s">
        <v>579</v>
      </c>
      <c r="I727" s="661" t="s">
        <v>4296</v>
      </c>
      <c r="J727" s="661" t="s">
        <v>4297</v>
      </c>
      <c r="K727" s="661" t="s">
        <v>4298</v>
      </c>
      <c r="L727" s="662">
        <v>1438.95</v>
      </c>
      <c r="M727" s="662">
        <v>7194.75</v>
      </c>
      <c r="N727" s="661">
        <v>5</v>
      </c>
      <c r="O727" s="744">
        <v>2</v>
      </c>
      <c r="P727" s="662">
        <v>2877.9</v>
      </c>
      <c r="Q727" s="677">
        <v>0.4</v>
      </c>
      <c r="R727" s="661">
        <v>2</v>
      </c>
      <c r="S727" s="677">
        <v>0.4</v>
      </c>
      <c r="T727" s="744">
        <v>1</v>
      </c>
      <c r="U727" s="700">
        <v>0.5</v>
      </c>
    </row>
    <row r="728" spans="1:21" ht="14.4" customHeight="1" x14ac:dyDescent="0.3">
      <c r="A728" s="660">
        <v>21</v>
      </c>
      <c r="B728" s="661" t="s">
        <v>578</v>
      </c>
      <c r="C728" s="661" t="s">
        <v>3538</v>
      </c>
      <c r="D728" s="742" t="s">
        <v>5397</v>
      </c>
      <c r="E728" s="743" t="s">
        <v>3547</v>
      </c>
      <c r="F728" s="661" t="s">
        <v>3535</v>
      </c>
      <c r="G728" s="661" t="s">
        <v>4284</v>
      </c>
      <c r="H728" s="661" t="s">
        <v>579</v>
      </c>
      <c r="I728" s="661" t="s">
        <v>4299</v>
      </c>
      <c r="J728" s="661" t="s">
        <v>4300</v>
      </c>
      <c r="K728" s="661" t="s">
        <v>4301</v>
      </c>
      <c r="L728" s="662">
        <v>800</v>
      </c>
      <c r="M728" s="662">
        <v>3200</v>
      </c>
      <c r="N728" s="661">
        <v>4</v>
      </c>
      <c r="O728" s="744">
        <v>2</v>
      </c>
      <c r="P728" s="662">
        <v>3200</v>
      </c>
      <c r="Q728" s="677">
        <v>1</v>
      </c>
      <c r="R728" s="661">
        <v>4</v>
      </c>
      <c r="S728" s="677">
        <v>1</v>
      </c>
      <c r="T728" s="744">
        <v>2</v>
      </c>
      <c r="U728" s="700">
        <v>1</v>
      </c>
    </row>
    <row r="729" spans="1:21" ht="14.4" customHeight="1" x14ac:dyDescent="0.3">
      <c r="A729" s="660">
        <v>21</v>
      </c>
      <c r="B729" s="661" t="s">
        <v>578</v>
      </c>
      <c r="C729" s="661" t="s">
        <v>3538</v>
      </c>
      <c r="D729" s="742" t="s">
        <v>5397</v>
      </c>
      <c r="E729" s="743" t="s">
        <v>3547</v>
      </c>
      <c r="F729" s="661" t="s">
        <v>3535</v>
      </c>
      <c r="G729" s="661" t="s">
        <v>4221</v>
      </c>
      <c r="H729" s="661" t="s">
        <v>579</v>
      </c>
      <c r="I729" s="661" t="s">
        <v>4225</v>
      </c>
      <c r="J729" s="661" t="s">
        <v>4226</v>
      </c>
      <c r="K729" s="661" t="s">
        <v>4227</v>
      </c>
      <c r="L729" s="662">
        <v>1800</v>
      </c>
      <c r="M729" s="662">
        <v>1800</v>
      </c>
      <c r="N729" s="661">
        <v>1</v>
      </c>
      <c r="O729" s="744">
        <v>1</v>
      </c>
      <c r="P729" s="662">
        <v>1800</v>
      </c>
      <c r="Q729" s="677">
        <v>1</v>
      </c>
      <c r="R729" s="661">
        <v>1</v>
      </c>
      <c r="S729" s="677">
        <v>1</v>
      </c>
      <c r="T729" s="744">
        <v>1</v>
      </c>
      <c r="U729" s="700">
        <v>1</v>
      </c>
    </row>
    <row r="730" spans="1:21" ht="14.4" customHeight="1" x14ac:dyDescent="0.3">
      <c r="A730" s="660">
        <v>21</v>
      </c>
      <c r="B730" s="661" t="s">
        <v>578</v>
      </c>
      <c r="C730" s="661" t="s">
        <v>3538</v>
      </c>
      <c r="D730" s="742" t="s">
        <v>5397</v>
      </c>
      <c r="E730" s="743" t="s">
        <v>3548</v>
      </c>
      <c r="F730" s="661" t="s">
        <v>3533</v>
      </c>
      <c r="G730" s="661" t="s">
        <v>3767</v>
      </c>
      <c r="H730" s="661" t="s">
        <v>1684</v>
      </c>
      <c r="I730" s="661" t="s">
        <v>1852</v>
      </c>
      <c r="J730" s="661" t="s">
        <v>3436</v>
      </c>
      <c r="K730" s="661" t="s">
        <v>3437</v>
      </c>
      <c r="L730" s="662">
        <v>10.26</v>
      </c>
      <c r="M730" s="662">
        <v>102.6</v>
      </c>
      <c r="N730" s="661">
        <v>10</v>
      </c>
      <c r="O730" s="744">
        <v>5</v>
      </c>
      <c r="P730" s="662">
        <v>102.6</v>
      </c>
      <c r="Q730" s="677">
        <v>1</v>
      </c>
      <c r="R730" s="661">
        <v>10</v>
      </c>
      <c r="S730" s="677">
        <v>1</v>
      </c>
      <c r="T730" s="744">
        <v>5</v>
      </c>
      <c r="U730" s="700">
        <v>1</v>
      </c>
    </row>
    <row r="731" spans="1:21" ht="14.4" customHeight="1" x14ac:dyDescent="0.3">
      <c r="A731" s="660">
        <v>21</v>
      </c>
      <c r="B731" s="661" t="s">
        <v>578</v>
      </c>
      <c r="C731" s="661" t="s">
        <v>3538</v>
      </c>
      <c r="D731" s="742" t="s">
        <v>5397</v>
      </c>
      <c r="E731" s="743" t="s">
        <v>3548</v>
      </c>
      <c r="F731" s="661" t="s">
        <v>3533</v>
      </c>
      <c r="G731" s="661" t="s">
        <v>4302</v>
      </c>
      <c r="H731" s="661" t="s">
        <v>579</v>
      </c>
      <c r="I731" s="661" t="s">
        <v>4303</v>
      </c>
      <c r="J731" s="661" t="s">
        <v>4304</v>
      </c>
      <c r="K731" s="661" t="s">
        <v>4305</v>
      </c>
      <c r="L731" s="662">
        <v>0</v>
      </c>
      <c r="M731" s="662">
        <v>0</v>
      </c>
      <c r="N731" s="661">
        <v>4</v>
      </c>
      <c r="O731" s="744">
        <v>1.5</v>
      </c>
      <c r="P731" s="662">
        <v>0</v>
      </c>
      <c r="Q731" s="677"/>
      <c r="R731" s="661">
        <v>4</v>
      </c>
      <c r="S731" s="677">
        <v>1</v>
      </c>
      <c r="T731" s="744">
        <v>1.5</v>
      </c>
      <c r="U731" s="700">
        <v>1</v>
      </c>
    </row>
    <row r="732" spans="1:21" ht="14.4" customHeight="1" x14ac:dyDescent="0.3">
      <c r="A732" s="660">
        <v>21</v>
      </c>
      <c r="B732" s="661" t="s">
        <v>578</v>
      </c>
      <c r="C732" s="661" t="s">
        <v>3538</v>
      </c>
      <c r="D732" s="742" t="s">
        <v>5397</v>
      </c>
      <c r="E732" s="743" t="s">
        <v>3548</v>
      </c>
      <c r="F732" s="661" t="s">
        <v>3533</v>
      </c>
      <c r="G732" s="661" t="s">
        <v>3728</v>
      </c>
      <c r="H732" s="661" t="s">
        <v>579</v>
      </c>
      <c r="I732" s="661" t="s">
        <v>4306</v>
      </c>
      <c r="J732" s="661" t="s">
        <v>4307</v>
      </c>
      <c r="K732" s="661" t="s">
        <v>4308</v>
      </c>
      <c r="L732" s="662">
        <v>0</v>
      </c>
      <c r="M732" s="662">
        <v>0</v>
      </c>
      <c r="N732" s="661">
        <v>1</v>
      </c>
      <c r="O732" s="744">
        <v>0.5</v>
      </c>
      <c r="P732" s="662">
        <v>0</v>
      </c>
      <c r="Q732" s="677"/>
      <c r="R732" s="661">
        <v>1</v>
      </c>
      <c r="S732" s="677">
        <v>1</v>
      </c>
      <c r="T732" s="744">
        <v>0.5</v>
      </c>
      <c r="U732" s="700">
        <v>1</v>
      </c>
    </row>
    <row r="733" spans="1:21" ht="14.4" customHeight="1" x14ac:dyDescent="0.3">
      <c r="A733" s="660">
        <v>21</v>
      </c>
      <c r="B733" s="661" t="s">
        <v>578</v>
      </c>
      <c r="C733" s="661" t="s">
        <v>3538</v>
      </c>
      <c r="D733" s="742" t="s">
        <v>5397</v>
      </c>
      <c r="E733" s="743" t="s">
        <v>3548</v>
      </c>
      <c r="F733" s="661" t="s">
        <v>3533</v>
      </c>
      <c r="G733" s="661" t="s">
        <v>3953</v>
      </c>
      <c r="H733" s="661" t="s">
        <v>1684</v>
      </c>
      <c r="I733" s="661" t="s">
        <v>4138</v>
      </c>
      <c r="J733" s="661" t="s">
        <v>1927</v>
      </c>
      <c r="K733" s="661" t="s">
        <v>3413</v>
      </c>
      <c r="L733" s="662">
        <v>0</v>
      </c>
      <c r="M733" s="662">
        <v>0</v>
      </c>
      <c r="N733" s="661">
        <v>5</v>
      </c>
      <c r="O733" s="744">
        <v>2</v>
      </c>
      <c r="P733" s="662">
        <v>0</v>
      </c>
      <c r="Q733" s="677"/>
      <c r="R733" s="661">
        <v>5</v>
      </c>
      <c r="S733" s="677">
        <v>1</v>
      </c>
      <c r="T733" s="744">
        <v>2</v>
      </c>
      <c r="U733" s="700">
        <v>1</v>
      </c>
    </row>
    <row r="734" spans="1:21" ht="14.4" customHeight="1" x14ac:dyDescent="0.3">
      <c r="A734" s="660">
        <v>21</v>
      </c>
      <c r="B734" s="661" t="s">
        <v>578</v>
      </c>
      <c r="C734" s="661" t="s">
        <v>3538</v>
      </c>
      <c r="D734" s="742" t="s">
        <v>5397</v>
      </c>
      <c r="E734" s="743" t="s">
        <v>3548</v>
      </c>
      <c r="F734" s="661" t="s">
        <v>3533</v>
      </c>
      <c r="G734" s="661" t="s">
        <v>4309</v>
      </c>
      <c r="H734" s="661" t="s">
        <v>1684</v>
      </c>
      <c r="I734" s="661" t="s">
        <v>4310</v>
      </c>
      <c r="J734" s="661" t="s">
        <v>4311</v>
      </c>
      <c r="K734" s="661" t="s">
        <v>2712</v>
      </c>
      <c r="L734" s="662">
        <v>1252.54</v>
      </c>
      <c r="M734" s="662">
        <v>2505.08</v>
      </c>
      <c r="N734" s="661">
        <v>2</v>
      </c>
      <c r="O734" s="744">
        <v>1</v>
      </c>
      <c r="P734" s="662">
        <v>2505.08</v>
      </c>
      <c r="Q734" s="677">
        <v>1</v>
      </c>
      <c r="R734" s="661">
        <v>2</v>
      </c>
      <c r="S734" s="677">
        <v>1</v>
      </c>
      <c r="T734" s="744">
        <v>1</v>
      </c>
      <c r="U734" s="700">
        <v>1</v>
      </c>
    </row>
    <row r="735" spans="1:21" ht="14.4" customHeight="1" x14ac:dyDescent="0.3">
      <c r="A735" s="660">
        <v>21</v>
      </c>
      <c r="B735" s="661" t="s">
        <v>578</v>
      </c>
      <c r="C735" s="661" t="s">
        <v>3538</v>
      </c>
      <c r="D735" s="742" t="s">
        <v>5397</v>
      </c>
      <c r="E735" s="743" t="s">
        <v>3548</v>
      </c>
      <c r="F735" s="661" t="s">
        <v>3535</v>
      </c>
      <c r="G735" s="661" t="s">
        <v>4284</v>
      </c>
      <c r="H735" s="661" t="s">
        <v>579</v>
      </c>
      <c r="I735" s="661" t="s">
        <v>4312</v>
      </c>
      <c r="J735" s="661" t="s">
        <v>4313</v>
      </c>
      <c r="K735" s="661" t="s">
        <v>4301</v>
      </c>
      <c r="L735" s="662">
        <v>741</v>
      </c>
      <c r="M735" s="662">
        <v>1482</v>
      </c>
      <c r="N735" s="661">
        <v>2</v>
      </c>
      <c r="O735" s="744">
        <v>1</v>
      </c>
      <c r="P735" s="662">
        <v>1482</v>
      </c>
      <c r="Q735" s="677">
        <v>1</v>
      </c>
      <c r="R735" s="661">
        <v>2</v>
      </c>
      <c r="S735" s="677">
        <v>1</v>
      </c>
      <c r="T735" s="744">
        <v>1</v>
      </c>
      <c r="U735" s="700">
        <v>1</v>
      </c>
    </row>
    <row r="736" spans="1:21" ht="14.4" customHeight="1" x14ac:dyDescent="0.3">
      <c r="A736" s="660">
        <v>21</v>
      </c>
      <c r="B736" s="661" t="s">
        <v>578</v>
      </c>
      <c r="C736" s="661" t="s">
        <v>3538</v>
      </c>
      <c r="D736" s="742" t="s">
        <v>5397</v>
      </c>
      <c r="E736" s="743" t="s">
        <v>3548</v>
      </c>
      <c r="F736" s="661" t="s">
        <v>3535</v>
      </c>
      <c r="G736" s="661" t="s">
        <v>4284</v>
      </c>
      <c r="H736" s="661" t="s">
        <v>579</v>
      </c>
      <c r="I736" s="661" t="s">
        <v>4314</v>
      </c>
      <c r="J736" s="661" t="s">
        <v>4315</v>
      </c>
      <c r="K736" s="661" t="s">
        <v>4287</v>
      </c>
      <c r="L736" s="662">
        <v>800</v>
      </c>
      <c r="M736" s="662">
        <v>800</v>
      </c>
      <c r="N736" s="661">
        <v>1</v>
      </c>
      <c r="O736" s="744">
        <v>1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21</v>
      </c>
      <c r="B737" s="661" t="s">
        <v>578</v>
      </c>
      <c r="C737" s="661" t="s">
        <v>3538</v>
      </c>
      <c r="D737" s="742" t="s">
        <v>5397</v>
      </c>
      <c r="E737" s="743" t="s">
        <v>3548</v>
      </c>
      <c r="F737" s="661" t="s">
        <v>3535</v>
      </c>
      <c r="G737" s="661" t="s">
        <v>4284</v>
      </c>
      <c r="H737" s="661" t="s">
        <v>579</v>
      </c>
      <c r="I737" s="661" t="s">
        <v>4291</v>
      </c>
      <c r="J737" s="661" t="s">
        <v>4292</v>
      </c>
      <c r="K737" s="661" t="s">
        <v>4293</v>
      </c>
      <c r="L737" s="662">
        <v>1600</v>
      </c>
      <c r="M737" s="662">
        <v>4800</v>
      </c>
      <c r="N737" s="661">
        <v>3</v>
      </c>
      <c r="O737" s="744">
        <v>2</v>
      </c>
      <c r="P737" s="662">
        <v>3200</v>
      </c>
      <c r="Q737" s="677">
        <v>0.66666666666666663</v>
      </c>
      <c r="R737" s="661">
        <v>2</v>
      </c>
      <c r="S737" s="677">
        <v>0.66666666666666663</v>
      </c>
      <c r="T737" s="744">
        <v>1</v>
      </c>
      <c r="U737" s="700">
        <v>0.5</v>
      </c>
    </row>
    <row r="738" spans="1:21" ht="14.4" customHeight="1" x14ac:dyDescent="0.3">
      <c r="A738" s="660">
        <v>21</v>
      </c>
      <c r="B738" s="661" t="s">
        <v>578</v>
      </c>
      <c r="C738" s="661" t="s">
        <v>3538</v>
      </c>
      <c r="D738" s="742" t="s">
        <v>5397</v>
      </c>
      <c r="E738" s="743" t="s">
        <v>3548</v>
      </c>
      <c r="F738" s="661" t="s">
        <v>3535</v>
      </c>
      <c r="G738" s="661" t="s">
        <v>4284</v>
      </c>
      <c r="H738" s="661" t="s">
        <v>579</v>
      </c>
      <c r="I738" s="661" t="s">
        <v>4316</v>
      </c>
      <c r="J738" s="661" t="s">
        <v>4317</v>
      </c>
      <c r="K738" s="661" t="s">
        <v>4301</v>
      </c>
      <c r="L738" s="662">
        <v>794.37</v>
      </c>
      <c r="M738" s="662">
        <v>1588.74</v>
      </c>
      <c r="N738" s="661">
        <v>2</v>
      </c>
      <c r="O738" s="744">
        <v>1</v>
      </c>
      <c r="P738" s="662">
        <v>1588.74</v>
      </c>
      <c r="Q738" s="677">
        <v>1</v>
      </c>
      <c r="R738" s="661">
        <v>2</v>
      </c>
      <c r="S738" s="677">
        <v>1</v>
      </c>
      <c r="T738" s="744">
        <v>1</v>
      </c>
      <c r="U738" s="700">
        <v>1</v>
      </c>
    </row>
    <row r="739" spans="1:21" ht="14.4" customHeight="1" x14ac:dyDescent="0.3">
      <c r="A739" s="660">
        <v>21</v>
      </c>
      <c r="B739" s="661" t="s">
        <v>578</v>
      </c>
      <c r="C739" s="661" t="s">
        <v>3538</v>
      </c>
      <c r="D739" s="742" t="s">
        <v>5397</v>
      </c>
      <c r="E739" s="743" t="s">
        <v>3551</v>
      </c>
      <c r="F739" s="661" t="s">
        <v>3533</v>
      </c>
      <c r="G739" s="661" t="s">
        <v>4318</v>
      </c>
      <c r="H739" s="661" t="s">
        <v>579</v>
      </c>
      <c r="I739" s="661" t="s">
        <v>4319</v>
      </c>
      <c r="J739" s="661" t="s">
        <v>4320</v>
      </c>
      <c r="K739" s="661" t="s">
        <v>4042</v>
      </c>
      <c r="L739" s="662">
        <v>96.84</v>
      </c>
      <c r="M739" s="662">
        <v>193.68</v>
      </c>
      <c r="N739" s="661">
        <v>2</v>
      </c>
      <c r="O739" s="744">
        <v>1</v>
      </c>
      <c r="P739" s="662"/>
      <c r="Q739" s="677">
        <v>0</v>
      </c>
      <c r="R739" s="661"/>
      <c r="S739" s="677">
        <v>0</v>
      </c>
      <c r="T739" s="744"/>
      <c r="U739" s="700">
        <v>0</v>
      </c>
    </row>
    <row r="740" spans="1:21" ht="14.4" customHeight="1" x14ac:dyDescent="0.3">
      <c r="A740" s="660">
        <v>21</v>
      </c>
      <c r="B740" s="661" t="s">
        <v>578</v>
      </c>
      <c r="C740" s="661" t="s">
        <v>3538</v>
      </c>
      <c r="D740" s="742" t="s">
        <v>5397</v>
      </c>
      <c r="E740" s="743" t="s">
        <v>3551</v>
      </c>
      <c r="F740" s="661" t="s">
        <v>3533</v>
      </c>
      <c r="G740" s="661" t="s">
        <v>3591</v>
      </c>
      <c r="H740" s="661" t="s">
        <v>579</v>
      </c>
      <c r="I740" s="661" t="s">
        <v>1012</v>
      </c>
      <c r="J740" s="661" t="s">
        <v>1013</v>
      </c>
      <c r="K740" s="661" t="s">
        <v>1014</v>
      </c>
      <c r="L740" s="662">
        <v>85.71</v>
      </c>
      <c r="M740" s="662">
        <v>257.13</v>
      </c>
      <c r="N740" s="661">
        <v>3</v>
      </c>
      <c r="O740" s="744">
        <v>2</v>
      </c>
      <c r="P740" s="662">
        <v>85.71</v>
      </c>
      <c r="Q740" s="677">
        <v>0.33333333333333331</v>
      </c>
      <c r="R740" s="661">
        <v>1</v>
      </c>
      <c r="S740" s="677">
        <v>0.33333333333333331</v>
      </c>
      <c r="T740" s="744">
        <v>0.5</v>
      </c>
      <c r="U740" s="700">
        <v>0.25</v>
      </c>
    </row>
    <row r="741" spans="1:21" ht="14.4" customHeight="1" x14ac:dyDescent="0.3">
      <c r="A741" s="660">
        <v>21</v>
      </c>
      <c r="B741" s="661" t="s">
        <v>578</v>
      </c>
      <c r="C741" s="661" t="s">
        <v>3538</v>
      </c>
      <c r="D741" s="742" t="s">
        <v>5397</v>
      </c>
      <c r="E741" s="743" t="s">
        <v>3551</v>
      </c>
      <c r="F741" s="661" t="s">
        <v>3533</v>
      </c>
      <c r="G741" s="661" t="s">
        <v>3591</v>
      </c>
      <c r="H741" s="661" t="s">
        <v>579</v>
      </c>
      <c r="I741" s="661" t="s">
        <v>710</v>
      </c>
      <c r="J741" s="661" t="s">
        <v>3630</v>
      </c>
      <c r="K741" s="661" t="s">
        <v>3631</v>
      </c>
      <c r="L741" s="662">
        <v>42.85</v>
      </c>
      <c r="M741" s="662">
        <v>128.55000000000001</v>
      </c>
      <c r="N741" s="661">
        <v>3</v>
      </c>
      <c r="O741" s="744">
        <v>1.5</v>
      </c>
      <c r="P741" s="662">
        <v>85.7</v>
      </c>
      <c r="Q741" s="677">
        <v>0.66666666666666663</v>
      </c>
      <c r="R741" s="661">
        <v>2</v>
      </c>
      <c r="S741" s="677">
        <v>0.66666666666666663</v>
      </c>
      <c r="T741" s="744">
        <v>1</v>
      </c>
      <c r="U741" s="700">
        <v>0.66666666666666663</v>
      </c>
    </row>
    <row r="742" spans="1:21" ht="14.4" customHeight="1" x14ac:dyDescent="0.3">
      <c r="A742" s="660">
        <v>21</v>
      </c>
      <c r="B742" s="661" t="s">
        <v>578</v>
      </c>
      <c r="C742" s="661" t="s">
        <v>3538</v>
      </c>
      <c r="D742" s="742" t="s">
        <v>5397</v>
      </c>
      <c r="E742" s="743" t="s">
        <v>3551</v>
      </c>
      <c r="F742" s="661" t="s">
        <v>3533</v>
      </c>
      <c r="G742" s="661" t="s">
        <v>3767</v>
      </c>
      <c r="H742" s="661" t="s">
        <v>579</v>
      </c>
      <c r="I742" s="661" t="s">
        <v>4321</v>
      </c>
      <c r="J742" s="661" t="s">
        <v>4322</v>
      </c>
      <c r="K742" s="661" t="s">
        <v>3437</v>
      </c>
      <c r="L742" s="662">
        <v>10.26</v>
      </c>
      <c r="M742" s="662">
        <v>71.819999999999993</v>
      </c>
      <c r="N742" s="661">
        <v>7</v>
      </c>
      <c r="O742" s="744">
        <v>2.5</v>
      </c>
      <c r="P742" s="662">
        <v>20.52</v>
      </c>
      <c r="Q742" s="677">
        <v>0.28571428571428575</v>
      </c>
      <c r="R742" s="661">
        <v>2</v>
      </c>
      <c r="S742" s="677">
        <v>0.2857142857142857</v>
      </c>
      <c r="T742" s="744">
        <v>0.5</v>
      </c>
      <c r="U742" s="700">
        <v>0.2</v>
      </c>
    </row>
    <row r="743" spans="1:21" ht="14.4" customHeight="1" x14ac:dyDescent="0.3">
      <c r="A743" s="660">
        <v>21</v>
      </c>
      <c r="B743" s="661" t="s">
        <v>578</v>
      </c>
      <c r="C743" s="661" t="s">
        <v>3538</v>
      </c>
      <c r="D743" s="742" t="s">
        <v>5397</v>
      </c>
      <c r="E743" s="743" t="s">
        <v>3551</v>
      </c>
      <c r="F743" s="661" t="s">
        <v>3533</v>
      </c>
      <c r="G743" s="661" t="s">
        <v>3767</v>
      </c>
      <c r="H743" s="661" t="s">
        <v>1684</v>
      </c>
      <c r="I743" s="661" t="s">
        <v>2849</v>
      </c>
      <c r="J743" s="661" t="s">
        <v>3504</v>
      </c>
      <c r="K743" s="661" t="s">
        <v>3505</v>
      </c>
      <c r="L743" s="662">
        <v>15.57</v>
      </c>
      <c r="M743" s="662">
        <v>46.71</v>
      </c>
      <c r="N743" s="661">
        <v>3</v>
      </c>
      <c r="O743" s="744">
        <v>1</v>
      </c>
      <c r="P743" s="662">
        <v>46.71</v>
      </c>
      <c r="Q743" s="677">
        <v>1</v>
      </c>
      <c r="R743" s="661">
        <v>3</v>
      </c>
      <c r="S743" s="677">
        <v>1</v>
      </c>
      <c r="T743" s="744">
        <v>1</v>
      </c>
      <c r="U743" s="700">
        <v>1</v>
      </c>
    </row>
    <row r="744" spans="1:21" ht="14.4" customHeight="1" x14ac:dyDescent="0.3">
      <c r="A744" s="660">
        <v>21</v>
      </c>
      <c r="B744" s="661" t="s">
        <v>578</v>
      </c>
      <c r="C744" s="661" t="s">
        <v>3538</v>
      </c>
      <c r="D744" s="742" t="s">
        <v>5397</v>
      </c>
      <c r="E744" s="743" t="s">
        <v>3551</v>
      </c>
      <c r="F744" s="661" t="s">
        <v>3533</v>
      </c>
      <c r="G744" s="661" t="s">
        <v>3767</v>
      </c>
      <c r="H744" s="661" t="s">
        <v>1684</v>
      </c>
      <c r="I744" s="661" t="s">
        <v>1778</v>
      </c>
      <c r="J744" s="661" t="s">
        <v>3434</v>
      </c>
      <c r="K744" s="661" t="s">
        <v>3435</v>
      </c>
      <c r="L744" s="662">
        <v>6.68</v>
      </c>
      <c r="M744" s="662">
        <v>13.36</v>
      </c>
      <c r="N744" s="661">
        <v>2</v>
      </c>
      <c r="O744" s="744">
        <v>0.5</v>
      </c>
      <c r="P744" s="662">
        <v>13.36</v>
      </c>
      <c r="Q744" s="677">
        <v>1</v>
      </c>
      <c r="R744" s="661">
        <v>2</v>
      </c>
      <c r="S744" s="677">
        <v>1</v>
      </c>
      <c r="T744" s="744">
        <v>0.5</v>
      </c>
      <c r="U744" s="700">
        <v>1</v>
      </c>
    </row>
    <row r="745" spans="1:21" ht="14.4" customHeight="1" x14ac:dyDescent="0.3">
      <c r="A745" s="660">
        <v>21</v>
      </c>
      <c r="B745" s="661" t="s">
        <v>578</v>
      </c>
      <c r="C745" s="661" t="s">
        <v>3538</v>
      </c>
      <c r="D745" s="742" t="s">
        <v>5397</v>
      </c>
      <c r="E745" s="743" t="s">
        <v>3551</v>
      </c>
      <c r="F745" s="661" t="s">
        <v>3533</v>
      </c>
      <c r="G745" s="661" t="s">
        <v>3767</v>
      </c>
      <c r="H745" s="661" t="s">
        <v>579</v>
      </c>
      <c r="I745" s="661" t="s">
        <v>4323</v>
      </c>
      <c r="J745" s="661" t="s">
        <v>4324</v>
      </c>
      <c r="K745" s="661" t="s">
        <v>3435</v>
      </c>
      <c r="L745" s="662">
        <v>5.14</v>
      </c>
      <c r="M745" s="662">
        <v>46.259999999999991</v>
      </c>
      <c r="N745" s="661">
        <v>9</v>
      </c>
      <c r="O745" s="744">
        <v>2</v>
      </c>
      <c r="P745" s="662">
        <v>20.56</v>
      </c>
      <c r="Q745" s="677">
        <v>0.44444444444444453</v>
      </c>
      <c r="R745" s="661">
        <v>4</v>
      </c>
      <c r="S745" s="677">
        <v>0.44444444444444442</v>
      </c>
      <c r="T745" s="744">
        <v>1</v>
      </c>
      <c r="U745" s="700">
        <v>0.5</v>
      </c>
    </row>
    <row r="746" spans="1:21" ht="14.4" customHeight="1" x14ac:dyDescent="0.3">
      <c r="A746" s="660">
        <v>21</v>
      </c>
      <c r="B746" s="661" t="s">
        <v>578</v>
      </c>
      <c r="C746" s="661" t="s">
        <v>3538</v>
      </c>
      <c r="D746" s="742" t="s">
        <v>5397</v>
      </c>
      <c r="E746" s="743" t="s">
        <v>3551</v>
      </c>
      <c r="F746" s="661" t="s">
        <v>3533</v>
      </c>
      <c r="G746" s="661" t="s">
        <v>3816</v>
      </c>
      <c r="H746" s="661" t="s">
        <v>579</v>
      </c>
      <c r="I746" s="661" t="s">
        <v>4325</v>
      </c>
      <c r="J746" s="661" t="s">
        <v>4326</v>
      </c>
      <c r="K746" s="661" t="s">
        <v>1035</v>
      </c>
      <c r="L746" s="662">
        <v>77.680000000000007</v>
      </c>
      <c r="M746" s="662">
        <v>155.36000000000001</v>
      </c>
      <c r="N746" s="661">
        <v>2</v>
      </c>
      <c r="O746" s="744">
        <v>1</v>
      </c>
      <c r="P746" s="662"/>
      <c r="Q746" s="677">
        <v>0</v>
      </c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21</v>
      </c>
      <c r="B747" s="661" t="s">
        <v>578</v>
      </c>
      <c r="C747" s="661" t="s">
        <v>3538</v>
      </c>
      <c r="D747" s="742" t="s">
        <v>5397</v>
      </c>
      <c r="E747" s="743" t="s">
        <v>3551</v>
      </c>
      <c r="F747" s="661" t="s">
        <v>3533</v>
      </c>
      <c r="G747" s="661" t="s">
        <v>3632</v>
      </c>
      <c r="H747" s="661" t="s">
        <v>579</v>
      </c>
      <c r="I747" s="661" t="s">
        <v>3976</v>
      </c>
      <c r="J747" s="661" t="s">
        <v>3977</v>
      </c>
      <c r="K747" s="661" t="s">
        <v>3978</v>
      </c>
      <c r="L747" s="662">
        <v>154.36000000000001</v>
      </c>
      <c r="M747" s="662">
        <v>463.08000000000004</v>
      </c>
      <c r="N747" s="661">
        <v>3</v>
      </c>
      <c r="O747" s="744">
        <v>2</v>
      </c>
      <c r="P747" s="662">
        <v>308.72000000000003</v>
      </c>
      <c r="Q747" s="677">
        <v>0.66666666666666663</v>
      </c>
      <c r="R747" s="661">
        <v>2</v>
      </c>
      <c r="S747" s="677">
        <v>0.66666666666666663</v>
      </c>
      <c r="T747" s="744">
        <v>1</v>
      </c>
      <c r="U747" s="700">
        <v>0.5</v>
      </c>
    </row>
    <row r="748" spans="1:21" ht="14.4" customHeight="1" x14ac:dyDescent="0.3">
      <c r="A748" s="660">
        <v>21</v>
      </c>
      <c r="B748" s="661" t="s">
        <v>578</v>
      </c>
      <c r="C748" s="661" t="s">
        <v>3538</v>
      </c>
      <c r="D748" s="742" t="s">
        <v>5397</v>
      </c>
      <c r="E748" s="743" t="s">
        <v>3551</v>
      </c>
      <c r="F748" s="661" t="s">
        <v>3533</v>
      </c>
      <c r="G748" s="661" t="s">
        <v>3632</v>
      </c>
      <c r="H748" s="661" t="s">
        <v>1684</v>
      </c>
      <c r="I748" s="661" t="s">
        <v>2040</v>
      </c>
      <c r="J748" s="661" t="s">
        <v>2923</v>
      </c>
      <c r="K748" s="661" t="s">
        <v>3388</v>
      </c>
      <c r="L748" s="662">
        <v>154.36000000000001</v>
      </c>
      <c r="M748" s="662">
        <v>617.44000000000005</v>
      </c>
      <c r="N748" s="661">
        <v>4</v>
      </c>
      <c r="O748" s="744">
        <v>3</v>
      </c>
      <c r="P748" s="662">
        <v>617.44000000000005</v>
      </c>
      <c r="Q748" s="677">
        <v>1</v>
      </c>
      <c r="R748" s="661">
        <v>4</v>
      </c>
      <c r="S748" s="677">
        <v>1</v>
      </c>
      <c r="T748" s="744">
        <v>3</v>
      </c>
      <c r="U748" s="700">
        <v>1</v>
      </c>
    </row>
    <row r="749" spans="1:21" ht="14.4" customHeight="1" x14ac:dyDescent="0.3">
      <c r="A749" s="660">
        <v>21</v>
      </c>
      <c r="B749" s="661" t="s">
        <v>578</v>
      </c>
      <c r="C749" s="661" t="s">
        <v>3538</v>
      </c>
      <c r="D749" s="742" t="s">
        <v>5397</v>
      </c>
      <c r="E749" s="743" t="s">
        <v>3551</v>
      </c>
      <c r="F749" s="661" t="s">
        <v>3533</v>
      </c>
      <c r="G749" s="661" t="s">
        <v>4066</v>
      </c>
      <c r="H749" s="661" t="s">
        <v>579</v>
      </c>
      <c r="I749" s="661" t="s">
        <v>4067</v>
      </c>
      <c r="J749" s="661" t="s">
        <v>4068</v>
      </c>
      <c r="K749" s="661" t="s">
        <v>4069</v>
      </c>
      <c r="L749" s="662">
        <v>769.6</v>
      </c>
      <c r="M749" s="662">
        <v>2308.8000000000002</v>
      </c>
      <c r="N749" s="661">
        <v>3</v>
      </c>
      <c r="O749" s="744">
        <v>0.5</v>
      </c>
      <c r="P749" s="662">
        <v>2308.8000000000002</v>
      </c>
      <c r="Q749" s="677">
        <v>1</v>
      </c>
      <c r="R749" s="661">
        <v>3</v>
      </c>
      <c r="S749" s="677">
        <v>1</v>
      </c>
      <c r="T749" s="744">
        <v>0.5</v>
      </c>
      <c r="U749" s="700">
        <v>1</v>
      </c>
    </row>
    <row r="750" spans="1:21" ht="14.4" customHeight="1" x14ac:dyDescent="0.3">
      <c r="A750" s="660">
        <v>21</v>
      </c>
      <c r="B750" s="661" t="s">
        <v>578</v>
      </c>
      <c r="C750" s="661" t="s">
        <v>3538</v>
      </c>
      <c r="D750" s="742" t="s">
        <v>5397</v>
      </c>
      <c r="E750" s="743" t="s">
        <v>3551</v>
      </c>
      <c r="F750" s="661" t="s">
        <v>3533</v>
      </c>
      <c r="G750" s="661" t="s">
        <v>4066</v>
      </c>
      <c r="H750" s="661" t="s">
        <v>579</v>
      </c>
      <c r="I750" s="661" t="s">
        <v>4067</v>
      </c>
      <c r="J750" s="661" t="s">
        <v>4068</v>
      </c>
      <c r="K750" s="661" t="s">
        <v>4069</v>
      </c>
      <c r="L750" s="662">
        <v>550.39</v>
      </c>
      <c r="M750" s="662">
        <v>1651.17</v>
      </c>
      <c r="N750" s="661">
        <v>3</v>
      </c>
      <c r="O750" s="744">
        <v>1</v>
      </c>
      <c r="P750" s="662">
        <v>1651.17</v>
      </c>
      <c r="Q750" s="677">
        <v>1</v>
      </c>
      <c r="R750" s="661">
        <v>3</v>
      </c>
      <c r="S750" s="677">
        <v>1</v>
      </c>
      <c r="T750" s="744">
        <v>1</v>
      </c>
      <c r="U750" s="700">
        <v>1</v>
      </c>
    </row>
    <row r="751" spans="1:21" ht="14.4" customHeight="1" x14ac:dyDescent="0.3">
      <c r="A751" s="660">
        <v>21</v>
      </c>
      <c r="B751" s="661" t="s">
        <v>578</v>
      </c>
      <c r="C751" s="661" t="s">
        <v>3538</v>
      </c>
      <c r="D751" s="742" t="s">
        <v>5397</v>
      </c>
      <c r="E751" s="743" t="s">
        <v>3551</v>
      </c>
      <c r="F751" s="661" t="s">
        <v>3533</v>
      </c>
      <c r="G751" s="661" t="s">
        <v>3578</v>
      </c>
      <c r="H751" s="661" t="s">
        <v>579</v>
      </c>
      <c r="I751" s="661" t="s">
        <v>3579</v>
      </c>
      <c r="J751" s="661" t="s">
        <v>3580</v>
      </c>
      <c r="K751" s="661" t="s">
        <v>3581</v>
      </c>
      <c r="L751" s="662">
        <v>1540.82</v>
      </c>
      <c r="M751" s="662">
        <v>55469.52</v>
      </c>
      <c r="N751" s="661">
        <v>36</v>
      </c>
      <c r="O751" s="744">
        <v>17</v>
      </c>
      <c r="P751" s="662">
        <v>46224.6</v>
      </c>
      <c r="Q751" s="677">
        <v>0.83333333333333337</v>
      </c>
      <c r="R751" s="661">
        <v>30</v>
      </c>
      <c r="S751" s="677">
        <v>0.83333333333333337</v>
      </c>
      <c r="T751" s="744">
        <v>15</v>
      </c>
      <c r="U751" s="700">
        <v>0.88235294117647056</v>
      </c>
    </row>
    <row r="752" spans="1:21" ht="14.4" customHeight="1" x14ac:dyDescent="0.3">
      <c r="A752" s="660">
        <v>21</v>
      </c>
      <c r="B752" s="661" t="s">
        <v>578</v>
      </c>
      <c r="C752" s="661" t="s">
        <v>3538</v>
      </c>
      <c r="D752" s="742" t="s">
        <v>5397</v>
      </c>
      <c r="E752" s="743" t="s">
        <v>3551</v>
      </c>
      <c r="F752" s="661" t="s">
        <v>3533</v>
      </c>
      <c r="G752" s="661" t="s">
        <v>4080</v>
      </c>
      <c r="H752" s="661" t="s">
        <v>1684</v>
      </c>
      <c r="I752" s="661" t="s">
        <v>4327</v>
      </c>
      <c r="J752" s="661" t="s">
        <v>3379</v>
      </c>
      <c r="K752" s="661" t="s">
        <v>4328</v>
      </c>
      <c r="L752" s="662">
        <v>416.37</v>
      </c>
      <c r="M752" s="662">
        <v>416.37</v>
      </c>
      <c r="N752" s="661">
        <v>1</v>
      </c>
      <c r="O752" s="744">
        <v>0.5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21</v>
      </c>
      <c r="B753" s="661" t="s">
        <v>578</v>
      </c>
      <c r="C753" s="661" t="s">
        <v>3538</v>
      </c>
      <c r="D753" s="742" t="s">
        <v>5397</v>
      </c>
      <c r="E753" s="743" t="s">
        <v>3551</v>
      </c>
      <c r="F753" s="661" t="s">
        <v>3533</v>
      </c>
      <c r="G753" s="661" t="s">
        <v>3633</v>
      </c>
      <c r="H753" s="661" t="s">
        <v>579</v>
      </c>
      <c r="I753" s="661" t="s">
        <v>2007</v>
      </c>
      <c r="J753" s="661" t="s">
        <v>2008</v>
      </c>
      <c r="K753" s="661" t="s">
        <v>3635</v>
      </c>
      <c r="L753" s="662">
        <v>64.12</v>
      </c>
      <c r="M753" s="662">
        <v>64.12</v>
      </c>
      <c r="N753" s="661">
        <v>1</v>
      </c>
      <c r="O753" s="744">
        <v>1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21</v>
      </c>
      <c r="B754" s="661" t="s">
        <v>578</v>
      </c>
      <c r="C754" s="661" t="s">
        <v>3538</v>
      </c>
      <c r="D754" s="742" t="s">
        <v>5397</v>
      </c>
      <c r="E754" s="743" t="s">
        <v>3551</v>
      </c>
      <c r="F754" s="661" t="s">
        <v>3533</v>
      </c>
      <c r="G754" s="661" t="s">
        <v>3820</v>
      </c>
      <c r="H754" s="661" t="s">
        <v>1684</v>
      </c>
      <c r="I754" s="661" t="s">
        <v>2773</v>
      </c>
      <c r="J754" s="661" t="s">
        <v>2774</v>
      </c>
      <c r="K754" s="661" t="s">
        <v>2775</v>
      </c>
      <c r="L754" s="662">
        <v>65.540000000000006</v>
      </c>
      <c r="M754" s="662">
        <v>131.08000000000001</v>
      </c>
      <c r="N754" s="661">
        <v>2</v>
      </c>
      <c r="O754" s="744">
        <v>0.5</v>
      </c>
      <c r="P754" s="662"/>
      <c r="Q754" s="677">
        <v>0</v>
      </c>
      <c r="R754" s="661"/>
      <c r="S754" s="677">
        <v>0</v>
      </c>
      <c r="T754" s="744"/>
      <c r="U754" s="700">
        <v>0</v>
      </c>
    </row>
    <row r="755" spans="1:21" ht="14.4" customHeight="1" x14ac:dyDescent="0.3">
      <c r="A755" s="660">
        <v>21</v>
      </c>
      <c r="B755" s="661" t="s">
        <v>578</v>
      </c>
      <c r="C755" s="661" t="s">
        <v>3538</v>
      </c>
      <c r="D755" s="742" t="s">
        <v>5397</v>
      </c>
      <c r="E755" s="743" t="s">
        <v>3551</v>
      </c>
      <c r="F755" s="661" t="s">
        <v>3533</v>
      </c>
      <c r="G755" s="661" t="s">
        <v>4000</v>
      </c>
      <c r="H755" s="661" t="s">
        <v>579</v>
      </c>
      <c r="I755" s="661" t="s">
        <v>904</v>
      </c>
      <c r="J755" s="661" t="s">
        <v>4001</v>
      </c>
      <c r="K755" s="661" t="s">
        <v>4002</v>
      </c>
      <c r="L755" s="662">
        <v>0</v>
      </c>
      <c r="M755" s="662">
        <v>0</v>
      </c>
      <c r="N755" s="661">
        <v>9</v>
      </c>
      <c r="O755" s="744">
        <v>3.5</v>
      </c>
      <c r="P755" s="662">
        <v>0</v>
      </c>
      <c r="Q755" s="677"/>
      <c r="R755" s="661">
        <v>8</v>
      </c>
      <c r="S755" s="677">
        <v>0.88888888888888884</v>
      </c>
      <c r="T755" s="744">
        <v>2.5</v>
      </c>
      <c r="U755" s="700">
        <v>0.7142857142857143</v>
      </c>
    </row>
    <row r="756" spans="1:21" ht="14.4" customHeight="1" x14ac:dyDescent="0.3">
      <c r="A756" s="660">
        <v>21</v>
      </c>
      <c r="B756" s="661" t="s">
        <v>578</v>
      </c>
      <c r="C756" s="661" t="s">
        <v>3538</v>
      </c>
      <c r="D756" s="742" t="s">
        <v>5397</v>
      </c>
      <c r="E756" s="743" t="s">
        <v>3551</v>
      </c>
      <c r="F756" s="661" t="s">
        <v>3533</v>
      </c>
      <c r="G756" s="661" t="s">
        <v>4000</v>
      </c>
      <c r="H756" s="661" t="s">
        <v>579</v>
      </c>
      <c r="I756" s="661" t="s">
        <v>908</v>
      </c>
      <c r="J756" s="661" t="s">
        <v>4089</v>
      </c>
      <c r="K756" s="661" t="s">
        <v>1804</v>
      </c>
      <c r="L756" s="662">
        <v>0</v>
      </c>
      <c r="M756" s="662">
        <v>0</v>
      </c>
      <c r="N756" s="661">
        <v>12</v>
      </c>
      <c r="O756" s="744">
        <v>3.5</v>
      </c>
      <c r="P756" s="662">
        <v>0</v>
      </c>
      <c r="Q756" s="677"/>
      <c r="R756" s="661">
        <v>9</v>
      </c>
      <c r="S756" s="677">
        <v>0.75</v>
      </c>
      <c r="T756" s="744">
        <v>3</v>
      </c>
      <c r="U756" s="700">
        <v>0.8571428571428571</v>
      </c>
    </row>
    <row r="757" spans="1:21" ht="14.4" customHeight="1" x14ac:dyDescent="0.3">
      <c r="A757" s="660">
        <v>21</v>
      </c>
      <c r="B757" s="661" t="s">
        <v>578</v>
      </c>
      <c r="C757" s="661" t="s">
        <v>3538</v>
      </c>
      <c r="D757" s="742" t="s">
        <v>5397</v>
      </c>
      <c r="E757" s="743" t="s">
        <v>3551</v>
      </c>
      <c r="F757" s="661" t="s">
        <v>3533</v>
      </c>
      <c r="G757" s="661" t="s">
        <v>4000</v>
      </c>
      <c r="H757" s="661" t="s">
        <v>579</v>
      </c>
      <c r="I757" s="661" t="s">
        <v>4329</v>
      </c>
      <c r="J757" s="661" t="s">
        <v>4001</v>
      </c>
      <c r="K757" s="661" t="s">
        <v>4002</v>
      </c>
      <c r="L757" s="662">
        <v>0</v>
      </c>
      <c r="M757" s="662">
        <v>0</v>
      </c>
      <c r="N757" s="661">
        <v>3</v>
      </c>
      <c r="O757" s="744">
        <v>1.5</v>
      </c>
      <c r="P757" s="662">
        <v>0</v>
      </c>
      <c r="Q757" s="677"/>
      <c r="R757" s="661">
        <v>2</v>
      </c>
      <c r="S757" s="677">
        <v>0.66666666666666663</v>
      </c>
      <c r="T757" s="744">
        <v>1</v>
      </c>
      <c r="U757" s="700">
        <v>0.66666666666666663</v>
      </c>
    </row>
    <row r="758" spans="1:21" ht="14.4" customHeight="1" x14ac:dyDescent="0.3">
      <c r="A758" s="660">
        <v>21</v>
      </c>
      <c r="B758" s="661" t="s">
        <v>578</v>
      </c>
      <c r="C758" s="661" t="s">
        <v>3538</v>
      </c>
      <c r="D758" s="742" t="s">
        <v>5397</v>
      </c>
      <c r="E758" s="743" t="s">
        <v>3551</v>
      </c>
      <c r="F758" s="661" t="s">
        <v>3533</v>
      </c>
      <c r="G758" s="661" t="s">
        <v>4090</v>
      </c>
      <c r="H758" s="661" t="s">
        <v>1684</v>
      </c>
      <c r="I758" s="661" t="s">
        <v>4330</v>
      </c>
      <c r="J758" s="661" t="s">
        <v>4331</v>
      </c>
      <c r="K758" s="661" t="s">
        <v>4332</v>
      </c>
      <c r="L758" s="662">
        <v>754.04</v>
      </c>
      <c r="M758" s="662">
        <v>2262.12</v>
      </c>
      <c r="N758" s="661">
        <v>3</v>
      </c>
      <c r="O758" s="744">
        <v>2.5</v>
      </c>
      <c r="P758" s="662">
        <v>1508.08</v>
      </c>
      <c r="Q758" s="677">
        <v>0.66666666666666663</v>
      </c>
      <c r="R758" s="661">
        <v>2</v>
      </c>
      <c r="S758" s="677">
        <v>0.66666666666666663</v>
      </c>
      <c r="T758" s="744">
        <v>2</v>
      </c>
      <c r="U758" s="700">
        <v>0.8</v>
      </c>
    </row>
    <row r="759" spans="1:21" ht="14.4" customHeight="1" x14ac:dyDescent="0.3">
      <c r="A759" s="660">
        <v>21</v>
      </c>
      <c r="B759" s="661" t="s">
        <v>578</v>
      </c>
      <c r="C759" s="661" t="s">
        <v>3538</v>
      </c>
      <c r="D759" s="742" t="s">
        <v>5397</v>
      </c>
      <c r="E759" s="743" t="s">
        <v>3551</v>
      </c>
      <c r="F759" s="661" t="s">
        <v>3533</v>
      </c>
      <c r="G759" s="661" t="s">
        <v>4090</v>
      </c>
      <c r="H759" s="661" t="s">
        <v>1684</v>
      </c>
      <c r="I759" s="661" t="s">
        <v>4091</v>
      </c>
      <c r="J759" s="661" t="s">
        <v>4092</v>
      </c>
      <c r="K759" s="661" t="s">
        <v>4093</v>
      </c>
      <c r="L759" s="662">
        <v>1508.08</v>
      </c>
      <c r="M759" s="662">
        <v>3016.16</v>
      </c>
      <c r="N759" s="661">
        <v>2</v>
      </c>
      <c r="O759" s="744">
        <v>0.5</v>
      </c>
      <c r="P759" s="662">
        <v>3016.16</v>
      </c>
      <c r="Q759" s="677">
        <v>1</v>
      </c>
      <c r="R759" s="661">
        <v>2</v>
      </c>
      <c r="S759" s="677">
        <v>1</v>
      </c>
      <c r="T759" s="744">
        <v>0.5</v>
      </c>
      <c r="U759" s="700">
        <v>1</v>
      </c>
    </row>
    <row r="760" spans="1:21" ht="14.4" customHeight="1" x14ac:dyDescent="0.3">
      <c r="A760" s="660">
        <v>21</v>
      </c>
      <c r="B760" s="661" t="s">
        <v>578</v>
      </c>
      <c r="C760" s="661" t="s">
        <v>3538</v>
      </c>
      <c r="D760" s="742" t="s">
        <v>5397</v>
      </c>
      <c r="E760" s="743" t="s">
        <v>3551</v>
      </c>
      <c r="F760" s="661" t="s">
        <v>3533</v>
      </c>
      <c r="G760" s="661" t="s">
        <v>4333</v>
      </c>
      <c r="H760" s="661" t="s">
        <v>579</v>
      </c>
      <c r="I760" s="661" t="s">
        <v>4334</v>
      </c>
      <c r="J760" s="661" t="s">
        <v>4335</v>
      </c>
      <c r="K760" s="661" t="s">
        <v>4336</v>
      </c>
      <c r="L760" s="662">
        <v>18.63</v>
      </c>
      <c r="M760" s="662">
        <v>37.26</v>
      </c>
      <c r="N760" s="661">
        <v>2</v>
      </c>
      <c r="O760" s="744">
        <v>0.5</v>
      </c>
      <c r="P760" s="662">
        <v>37.26</v>
      </c>
      <c r="Q760" s="677">
        <v>1</v>
      </c>
      <c r="R760" s="661">
        <v>2</v>
      </c>
      <c r="S760" s="677">
        <v>1</v>
      </c>
      <c r="T760" s="744">
        <v>0.5</v>
      </c>
      <c r="U760" s="700">
        <v>1</v>
      </c>
    </row>
    <row r="761" spans="1:21" ht="14.4" customHeight="1" x14ac:dyDescent="0.3">
      <c r="A761" s="660">
        <v>21</v>
      </c>
      <c r="B761" s="661" t="s">
        <v>578</v>
      </c>
      <c r="C761" s="661" t="s">
        <v>3538</v>
      </c>
      <c r="D761" s="742" t="s">
        <v>5397</v>
      </c>
      <c r="E761" s="743" t="s">
        <v>3551</v>
      </c>
      <c r="F761" s="661" t="s">
        <v>3533</v>
      </c>
      <c r="G761" s="661" t="s">
        <v>3594</v>
      </c>
      <c r="H761" s="661" t="s">
        <v>579</v>
      </c>
      <c r="I761" s="661" t="s">
        <v>3595</v>
      </c>
      <c r="J761" s="661" t="s">
        <v>3596</v>
      </c>
      <c r="K761" s="661" t="s">
        <v>3597</v>
      </c>
      <c r="L761" s="662">
        <v>78.33</v>
      </c>
      <c r="M761" s="662">
        <v>391.65</v>
      </c>
      <c r="N761" s="661">
        <v>5</v>
      </c>
      <c r="O761" s="744">
        <v>3.5</v>
      </c>
      <c r="P761" s="662">
        <v>313.32</v>
      </c>
      <c r="Q761" s="677">
        <v>0.8</v>
      </c>
      <c r="R761" s="661">
        <v>4</v>
      </c>
      <c r="S761" s="677">
        <v>0.8</v>
      </c>
      <c r="T761" s="744">
        <v>3</v>
      </c>
      <c r="U761" s="700">
        <v>0.8571428571428571</v>
      </c>
    </row>
    <row r="762" spans="1:21" ht="14.4" customHeight="1" x14ac:dyDescent="0.3">
      <c r="A762" s="660">
        <v>21</v>
      </c>
      <c r="B762" s="661" t="s">
        <v>578</v>
      </c>
      <c r="C762" s="661" t="s">
        <v>3538</v>
      </c>
      <c r="D762" s="742" t="s">
        <v>5397</v>
      </c>
      <c r="E762" s="743" t="s">
        <v>3551</v>
      </c>
      <c r="F762" s="661" t="s">
        <v>3533</v>
      </c>
      <c r="G762" s="661" t="s">
        <v>3638</v>
      </c>
      <c r="H762" s="661" t="s">
        <v>1684</v>
      </c>
      <c r="I762" s="661" t="s">
        <v>1813</v>
      </c>
      <c r="J762" s="661" t="s">
        <v>1814</v>
      </c>
      <c r="K762" s="661" t="s">
        <v>3372</v>
      </c>
      <c r="L762" s="662">
        <v>65.989999999999995</v>
      </c>
      <c r="M762" s="662">
        <v>395.93999999999994</v>
      </c>
      <c r="N762" s="661">
        <v>6</v>
      </c>
      <c r="O762" s="744">
        <v>1.5</v>
      </c>
      <c r="P762" s="662">
        <v>329.94999999999993</v>
      </c>
      <c r="Q762" s="677">
        <v>0.83333333333333326</v>
      </c>
      <c r="R762" s="661">
        <v>5</v>
      </c>
      <c r="S762" s="677">
        <v>0.83333333333333337</v>
      </c>
      <c r="T762" s="744">
        <v>1</v>
      </c>
      <c r="U762" s="700">
        <v>0.66666666666666663</v>
      </c>
    </row>
    <row r="763" spans="1:21" ht="14.4" customHeight="1" x14ac:dyDescent="0.3">
      <c r="A763" s="660">
        <v>21</v>
      </c>
      <c r="B763" s="661" t="s">
        <v>578</v>
      </c>
      <c r="C763" s="661" t="s">
        <v>3538</v>
      </c>
      <c r="D763" s="742" t="s">
        <v>5397</v>
      </c>
      <c r="E763" s="743" t="s">
        <v>3551</v>
      </c>
      <c r="F763" s="661" t="s">
        <v>3533</v>
      </c>
      <c r="G763" s="661" t="s">
        <v>3638</v>
      </c>
      <c r="H763" s="661" t="s">
        <v>1684</v>
      </c>
      <c r="I763" s="661" t="s">
        <v>1855</v>
      </c>
      <c r="J763" s="661" t="s">
        <v>1856</v>
      </c>
      <c r="K763" s="661" t="s">
        <v>3440</v>
      </c>
      <c r="L763" s="662">
        <v>132</v>
      </c>
      <c r="M763" s="662">
        <v>396</v>
      </c>
      <c r="N763" s="661">
        <v>3</v>
      </c>
      <c r="O763" s="744">
        <v>0.5</v>
      </c>
      <c r="P763" s="662"/>
      <c r="Q763" s="677">
        <v>0</v>
      </c>
      <c r="R763" s="661"/>
      <c r="S763" s="677">
        <v>0</v>
      </c>
      <c r="T763" s="744"/>
      <c r="U763" s="700">
        <v>0</v>
      </c>
    </row>
    <row r="764" spans="1:21" ht="14.4" customHeight="1" x14ac:dyDescent="0.3">
      <c r="A764" s="660">
        <v>21</v>
      </c>
      <c r="B764" s="661" t="s">
        <v>578</v>
      </c>
      <c r="C764" s="661" t="s">
        <v>3538</v>
      </c>
      <c r="D764" s="742" t="s">
        <v>5397</v>
      </c>
      <c r="E764" s="743" t="s">
        <v>3551</v>
      </c>
      <c r="F764" s="661" t="s">
        <v>3533</v>
      </c>
      <c r="G764" s="661" t="s">
        <v>3908</v>
      </c>
      <c r="H764" s="661" t="s">
        <v>579</v>
      </c>
      <c r="I764" s="661" t="s">
        <v>1084</v>
      </c>
      <c r="J764" s="661" t="s">
        <v>2696</v>
      </c>
      <c r="K764" s="661" t="s">
        <v>1086</v>
      </c>
      <c r="L764" s="662">
        <v>113.66</v>
      </c>
      <c r="M764" s="662">
        <v>681.95999999999992</v>
      </c>
      <c r="N764" s="661">
        <v>6</v>
      </c>
      <c r="O764" s="744">
        <v>2.5</v>
      </c>
      <c r="P764" s="662">
        <v>113.66</v>
      </c>
      <c r="Q764" s="677">
        <v>0.16666666666666669</v>
      </c>
      <c r="R764" s="661">
        <v>1</v>
      </c>
      <c r="S764" s="677">
        <v>0.16666666666666666</v>
      </c>
      <c r="T764" s="744">
        <v>0.5</v>
      </c>
      <c r="U764" s="700">
        <v>0.2</v>
      </c>
    </row>
    <row r="765" spans="1:21" ht="14.4" customHeight="1" x14ac:dyDescent="0.3">
      <c r="A765" s="660">
        <v>21</v>
      </c>
      <c r="B765" s="661" t="s">
        <v>578</v>
      </c>
      <c r="C765" s="661" t="s">
        <v>3538</v>
      </c>
      <c r="D765" s="742" t="s">
        <v>5397</v>
      </c>
      <c r="E765" s="743" t="s">
        <v>3551</v>
      </c>
      <c r="F765" s="661" t="s">
        <v>3533</v>
      </c>
      <c r="G765" s="661" t="s">
        <v>3598</v>
      </c>
      <c r="H765" s="661" t="s">
        <v>579</v>
      </c>
      <c r="I765" s="661" t="s">
        <v>1200</v>
      </c>
      <c r="J765" s="661" t="s">
        <v>1201</v>
      </c>
      <c r="K765" s="661" t="s">
        <v>1202</v>
      </c>
      <c r="L765" s="662">
        <v>344</v>
      </c>
      <c r="M765" s="662">
        <v>1032</v>
      </c>
      <c r="N765" s="661">
        <v>3</v>
      </c>
      <c r="O765" s="744">
        <v>1</v>
      </c>
      <c r="P765" s="662">
        <v>344</v>
      </c>
      <c r="Q765" s="677">
        <v>0.33333333333333331</v>
      </c>
      <c r="R765" s="661">
        <v>1</v>
      </c>
      <c r="S765" s="677">
        <v>0.33333333333333331</v>
      </c>
      <c r="T765" s="744">
        <v>0.5</v>
      </c>
      <c r="U765" s="700">
        <v>0.5</v>
      </c>
    </row>
    <row r="766" spans="1:21" ht="14.4" customHeight="1" x14ac:dyDescent="0.3">
      <c r="A766" s="660">
        <v>21</v>
      </c>
      <c r="B766" s="661" t="s">
        <v>578</v>
      </c>
      <c r="C766" s="661" t="s">
        <v>3538</v>
      </c>
      <c r="D766" s="742" t="s">
        <v>5397</v>
      </c>
      <c r="E766" s="743" t="s">
        <v>3551</v>
      </c>
      <c r="F766" s="661" t="s">
        <v>3533</v>
      </c>
      <c r="G766" s="661" t="s">
        <v>3598</v>
      </c>
      <c r="H766" s="661" t="s">
        <v>579</v>
      </c>
      <c r="I766" s="661" t="s">
        <v>3617</v>
      </c>
      <c r="J766" s="661" t="s">
        <v>1201</v>
      </c>
      <c r="K766" s="661" t="s">
        <v>1808</v>
      </c>
      <c r="L766" s="662">
        <v>0</v>
      </c>
      <c r="M766" s="662">
        <v>0</v>
      </c>
      <c r="N766" s="661">
        <v>13</v>
      </c>
      <c r="O766" s="744">
        <v>5</v>
      </c>
      <c r="P766" s="662">
        <v>0</v>
      </c>
      <c r="Q766" s="677"/>
      <c r="R766" s="661">
        <v>7</v>
      </c>
      <c r="S766" s="677">
        <v>0.53846153846153844</v>
      </c>
      <c r="T766" s="744">
        <v>2</v>
      </c>
      <c r="U766" s="700">
        <v>0.4</v>
      </c>
    </row>
    <row r="767" spans="1:21" ht="14.4" customHeight="1" x14ac:dyDescent="0.3">
      <c r="A767" s="660">
        <v>21</v>
      </c>
      <c r="B767" s="661" t="s">
        <v>578</v>
      </c>
      <c r="C767" s="661" t="s">
        <v>3538</v>
      </c>
      <c r="D767" s="742" t="s">
        <v>5397</v>
      </c>
      <c r="E767" s="743" t="s">
        <v>3551</v>
      </c>
      <c r="F767" s="661" t="s">
        <v>3533</v>
      </c>
      <c r="G767" s="661" t="s">
        <v>3599</v>
      </c>
      <c r="H767" s="661" t="s">
        <v>579</v>
      </c>
      <c r="I767" s="661" t="s">
        <v>2478</v>
      </c>
      <c r="J767" s="661" t="s">
        <v>2479</v>
      </c>
      <c r="K767" s="661" t="s">
        <v>2480</v>
      </c>
      <c r="L767" s="662">
        <v>64.56</v>
      </c>
      <c r="M767" s="662">
        <v>193.68</v>
      </c>
      <c r="N767" s="661">
        <v>3</v>
      </c>
      <c r="O767" s="744">
        <v>0.5</v>
      </c>
      <c r="P767" s="662">
        <v>193.68</v>
      </c>
      <c r="Q767" s="677">
        <v>1</v>
      </c>
      <c r="R767" s="661">
        <v>3</v>
      </c>
      <c r="S767" s="677">
        <v>1</v>
      </c>
      <c r="T767" s="744">
        <v>0.5</v>
      </c>
      <c r="U767" s="700">
        <v>1</v>
      </c>
    </row>
    <row r="768" spans="1:21" ht="14.4" customHeight="1" x14ac:dyDescent="0.3">
      <c r="A768" s="660">
        <v>21</v>
      </c>
      <c r="B768" s="661" t="s">
        <v>578</v>
      </c>
      <c r="C768" s="661" t="s">
        <v>3538</v>
      </c>
      <c r="D768" s="742" t="s">
        <v>5397</v>
      </c>
      <c r="E768" s="743" t="s">
        <v>3551</v>
      </c>
      <c r="F768" s="661" t="s">
        <v>3533</v>
      </c>
      <c r="G768" s="661" t="s">
        <v>3714</v>
      </c>
      <c r="H768" s="661" t="s">
        <v>579</v>
      </c>
      <c r="I768" s="661" t="s">
        <v>749</v>
      </c>
      <c r="J768" s="661" t="s">
        <v>750</v>
      </c>
      <c r="K768" s="661" t="s">
        <v>3462</v>
      </c>
      <c r="L768" s="662">
        <v>110.28</v>
      </c>
      <c r="M768" s="662">
        <v>330.84000000000003</v>
      </c>
      <c r="N768" s="661">
        <v>3</v>
      </c>
      <c r="O768" s="744">
        <v>0.5</v>
      </c>
      <c r="P768" s="662"/>
      <c r="Q768" s="677">
        <v>0</v>
      </c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21</v>
      </c>
      <c r="B769" s="661" t="s">
        <v>578</v>
      </c>
      <c r="C769" s="661" t="s">
        <v>3538</v>
      </c>
      <c r="D769" s="742" t="s">
        <v>5397</v>
      </c>
      <c r="E769" s="743" t="s">
        <v>3551</v>
      </c>
      <c r="F769" s="661" t="s">
        <v>3533</v>
      </c>
      <c r="G769" s="661" t="s">
        <v>3715</v>
      </c>
      <c r="H769" s="661" t="s">
        <v>579</v>
      </c>
      <c r="I769" s="661" t="s">
        <v>1185</v>
      </c>
      <c r="J769" s="661" t="s">
        <v>3716</v>
      </c>
      <c r="K769" s="661" t="s">
        <v>3717</v>
      </c>
      <c r="L769" s="662">
        <v>24.68</v>
      </c>
      <c r="M769" s="662">
        <v>74.039999999999992</v>
      </c>
      <c r="N769" s="661">
        <v>3</v>
      </c>
      <c r="O769" s="744">
        <v>1.5</v>
      </c>
      <c r="P769" s="662">
        <v>74.039999999999992</v>
      </c>
      <c r="Q769" s="677">
        <v>1</v>
      </c>
      <c r="R769" s="661">
        <v>3</v>
      </c>
      <c r="S769" s="677">
        <v>1</v>
      </c>
      <c r="T769" s="744">
        <v>1.5</v>
      </c>
      <c r="U769" s="700">
        <v>1</v>
      </c>
    </row>
    <row r="770" spans="1:21" ht="14.4" customHeight="1" x14ac:dyDescent="0.3">
      <c r="A770" s="660">
        <v>21</v>
      </c>
      <c r="B770" s="661" t="s">
        <v>578</v>
      </c>
      <c r="C770" s="661" t="s">
        <v>3538</v>
      </c>
      <c r="D770" s="742" t="s">
        <v>5397</v>
      </c>
      <c r="E770" s="743" t="s">
        <v>3551</v>
      </c>
      <c r="F770" s="661" t="s">
        <v>3533</v>
      </c>
      <c r="G770" s="661" t="s">
        <v>4014</v>
      </c>
      <c r="H770" s="661" t="s">
        <v>579</v>
      </c>
      <c r="I770" s="661" t="s">
        <v>4337</v>
      </c>
      <c r="J770" s="661" t="s">
        <v>4016</v>
      </c>
      <c r="K770" s="661" t="s">
        <v>4338</v>
      </c>
      <c r="L770" s="662">
        <v>923.74</v>
      </c>
      <c r="M770" s="662">
        <v>3694.96</v>
      </c>
      <c r="N770" s="661">
        <v>4</v>
      </c>
      <c r="O770" s="744">
        <v>1</v>
      </c>
      <c r="P770" s="662">
        <v>3694.96</v>
      </c>
      <c r="Q770" s="677">
        <v>1</v>
      </c>
      <c r="R770" s="661">
        <v>4</v>
      </c>
      <c r="S770" s="677">
        <v>1</v>
      </c>
      <c r="T770" s="744">
        <v>1</v>
      </c>
      <c r="U770" s="700">
        <v>1</v>
      </c>
    </row>
    <row r="771" spans="1:21" ht="14.4" customHeight="1" x14ac:dyDescent="0.3">
      <c r="A771" s="660">
        <v>21</v>
      </c>
      <c r="B771" s="661" t="s">
        <v>578</v>
      </c>
      <c r="C771" s="661" t="s">
        <v>3538</v>
      </c>
      <c r="D771" s="742" t="s">
        <v>5397</v>
      </c>
      <c r="E771" s="743" t="s">
        <v>3551</v>
      </c>
      <c r="F771" s="661" t="s">
        <v>3533</v>
      </c>
      <c r="G771" s="661" t="s">
        <v>4014</v>
      </c>
      <c r="H771" s="661" t="s">
        <v>579</v>
      </c>
      <c r="I771" s="661" t="s">
        <v>4339</v>
      </c>
      <c r="J771" s="661" t="s">
        <v>4016</v>
      </c>
      <c r="K771" s="661" t="s">
        <v>4340</v>
      </c>
      <c r="L771" s="662">
        <v>4618.72</v>
      </c>
      <c r="M771" s="662">
        <v>4618.72</v>
      </c>
      <c r="N771" s="661">
        <v>1</v>
      </c>
      <c r="O771" s="744">
        <v>1</v>
      </c>
      <c r="P771" s="662">
        <v>4618.72</v>
      </c>
      <c r="Q771" s="677">
        <v>1</v>
      </c>
      <c r="R771" s="661">
        <v>1</v>
      </c>
      <c r="S771" s="677">
        <v>1</v>
      </c>
      <c r="T771" s="744">
        <v>1</v>
      </c>
      <c r="U771" s="700">
        <v>1</v>
      </c>
    </row>
    <row r="772" spans="1:21" ht="14.4" customHeight="1" x14ac:dyDescent="0.3">
      <c r="A772" s="660">
        <v>21</v>
      </c>
      <c r="B772" s="661" t="s">
        <v>578</v>
      </c>
      <c r="C772" s="661" t="s">
        <v>3538</v>
      </c>
      <c r="D772" s="742" t="s">
        <v>5397</v>
      </c>
      <c r="E772" s="743" t="s">
        <v>3551</v>
      </c>
      <c r="F772" s="661" t="s">
        <v>3533</v>
      </c>
      <c r="G772" s="661" t="s">
        <v>4341</v>
      </c>
      <c r="H772" s="661" t="s">
        <v>1684</v>
      </c>
      <c r="I772" s="661" t="s">
        <v>4342</v>
      </c>
      <c r="J772" s="661" t="s">
        <v>4343</v>
      </c>
      <c r="K772" s="661" t="s">
        <v>4344</v>
      </c>
      <c r="L772" s="662">
        <v>769.6</v>
      </c>
      <c r="M772" s="662">
        <v>3078.4</v>
      </c>
      <c r="N772" s="661">
        <v>4</v>
      </c>
      <c r="O772" s="744">
        <v>1.5</v>
      </c>
      <c r="P772" s="662">
        <v>3078.4</v>
      </c>
      <c r="Q772" s="677">
        <v>1</v>
      </c>
      <c r="R772" s="661">
        <v>4</v>
      </c>
      <c r="S772" s="677">
        <v>1</v>
      </c>
      <c r="T772" s="744">
        <v>1.5</v>
      </c>
      <c r="U772" s="700">
        <v>1</v>
      </c>
    </row>
    <row r="773" spans="1:21" ht="14.4" customHeight="1" x14ac:dyDescent="0.3">
      <c r="A773" s="660">
        <v>21</v>
      </c>
      <c r="B773" s="661" t="s">
        <v>578</v>
      </c>
      <c r="C773" s="661" t="s">
        <v>3538</v>
      </c>
      <c r="D773" s="742" t="s">
        <v>5397</v>
      </c>
      <c r="E773" s="743" t="s">
        <v>3551</v>
      </c>
      <c r="F773" s="661" t="s">
        <v>3533</v>
      </c>
      <c r="G773" s="661" t="s">
        <v>3600</v>
      </c>
      <c r="H773" s="661" t="s">
        <v>579</v>
      </c>
      <c r="I773" s="661" t="s">
        <v>4345</v>
      </c>
      <c r="J773" s="661" t="s">
        <v>3601</v>
      </c>
      <c r="K773" s="661" t="s">
        <v>4328</v>
      </c>
      <c r="L773" s="662">
        <v>120.06</v>
      </c>
      <c r="M773" s="662">
        <v>120.06</v>
      </c>
      <c r="N773" s="661">
        <v>1</v>
      </c>
      <c r="O773" s="744">
        <v>0.5</v>
      </c>
      <c r="P773" s="662">
        <v>120.06</v>
      </c>
      <c r="Q773" s="677">
        <v>1</v>
      </c>
      <c r="R773" s="661">
        <v>1</v>
      </c>
      <c r="S773" s="677">
        <v>1</v>
      </c>
      <c r="T773" s="744">
        <v>0.5</v>
      </c>
      <c r="U773" s="700">
        <v>1</v>
      </c>
    </row>
    <row r="774" spans="1:21" ht="14.4" customHeight="1" x14ac:dyDescent="0.3">
      <c r="A774" s="660">
        <v>21</v>
      </c>
      <c r="B774" s="661" t="s">
        <v>578</v>
      </c>
      <c r="C774" s="661" t="s">
        <v>3538</v>
      </c>
      <c r="D774" s="742" t="s">
        <v>5397</v>
      </c>
      <c r="E774" s="743" t="s">
        <v>3551</v>
      </c>
      <c r="F774" s="661" t="s">
        <v>3533</v>
      </c>
      <c r="G774" s="661" t="s">
        <v>4346</v>
      </c>
      <c r="H774" s="661" t="s">
        <v>579</v>
      </c>
      <c r="I774" s="661" t="s">
        <v>2415</v>
      </c>
      <c r="J774" s="661" t="s">
        <v>2416</v>
      </c>
      <c r="K774" s="661" t="s">
        <v>4347</v>
      </c>
      <c r="L774" s="662">
        <v>36.86</v>
      </c>
      <c r="M774" s="662">
        <v>36.86</v>
      </c>
      <c r="N774" s="661">
        <v>1</v>
      </c>
      <c r="O774" s="744">
        <v>0.5</v>
      </c>
      <c r="P774" s="662">
        <v>36.86</v>
      </c>
      <c r="Q774" s="677">
        <v>1</v>
      </c>
      <c r="R774" s="661">
        <v>1</v>
      </c>
      <c r="S774" s="677">
        <v>1</v>
      </c>
      <c r="T774" s="744">
        <v>0.5</v>
      </c>
      <c r="U774" s="700">
        <v>1</v>
      </c>
    </row>
    <row r="775" spans="1:21" ht="14.4" customHeight="1" x14ac:dyDescent="0.3">
      <c r="A775" s="660">
        <v>21</v>
      </c>
      <c r="B775" s="661" t="s">
        <v>578</v>
      </c>
      <c r="C775" s="661" t="s">
        <v>3538</v>
      </c>
      <c r="D775" s="742" t="s">
        <v>5397</v>
      </c>
      <c r="E775" s="743" t="s">
        <v>3551</v>
      </c>
      <c r="F775" s="661" t="s">
        <v>3533</v>
      </c>
      <c r="G775" s="661" t="s">
        <v>3718</v>
      </c>
      <c r="H775" s="661" t="s">
        <v>579</v>
      </c>
      <c r="I775" s="661" t="s">
        <v>4237</v>
      </c>
      <c r="J775" s="661" t="s">
        <v>4238</v>
      </c>
      <c r="K775" s="661" t="s">
        <v>4239</v>
      </c>
      <c r="L775" s="662">
        <v>232.68</v>
      </c>
      <c r="M775" s="662">
        <v>232.68</v>
      </c>
      <c r="N775" s="661">
        <v>1</v>
      </c>
      <c r="O775" s="744">
        <v>1</v>
      </c>
      <c r="P775" s="662">
        <v>232.68</v>
      </c>
      <c r="Q775" s="677">
        <v>1</v>
      </c>
      <c r="R775" s="661">
        <v>1</v>
      </c>
      <c r="S775" s="677">
        <v>1</v>
      </c>
      <c r="T775" s="744">
        <v>1</v>
      </c>
      <c r="U775" s="700">
        <v>1</v>
      </c>
    </row>
    <row r="776" spans="1:21" ht="14.4" customHeight="1" x14ac:dyDescent="0.3">
      <c r="A776" s="660">
        <v>21</v>
      </c>
      <c r="B776" s="661" t="s">
        <v>578</v>
      </c>
      <c r="C776" s="661" t="s">
        <v>3538</v>
      </c>
      <c r="D776" s="742" t="s">
        <v>5397</v>
      </c>
      <c r="E776" s="743" t="s">
        <v>3551</v>
      </c>
      <c r="F776" s="661" t="s">
        <v>3533</v>
      </c>
      <c r="G776" s="661" t="s">
        <v>3718</v>
      </c>
      <c r="H776" s="661" t="s">
        <v>579</v>
      </c>
      <c r="I776" s="661" t="s">
        <v>4348</v>
      </c>
      <c r="J776" s="661" t="s">
        <v>4349</v>
      </c>
      <c r="K776" s="661" t="s">
        <v>4350</v>
      </c>
      <c r="L776" s="662">
        <v>969.48</v>
      </c>
      <c r="M776" s="662">
        <v>16481.16</v>
      </c>
      <c r="N776" s="661">
        <v>17</v>
      </c>
      <c r="O776" s="744">
        <v>4</v>
      </c>
      <c r="P776" s="662">
        <v>10664.28</v>
      </c>
      <c r="Q776" s="677">
        <v>0.6470588235294118</v>
      </c>
      <c r="R776" s="661">
        <v>11</v>
      </c>
      <c r="S776" s="677">
        <v>0.6470588235294118</v>
      </c>
      <c r="T776" s="744">
        <v>3</v>
      </c>
      <c r="U776" s="700">
        <v>0.75</v>
      </c>
    </row>
    <row r="777" spans="1:21" ht="14.4" customHeight="1" x14ac:dyDescent="0.3">
      <c r="A777" s="660">
        <v>21</v>
      </c>
      <c r="B777" s="661" t="s">
        <v>578</v>
      </c>
      <c r="C777" s="661" t="s">
        <v>3538</v>
      </c>
      <c r="D777" s="742" t="s">
        <v>5397</v>
      </c>
      <c r="E777" s="743" t="s">
        <v>3551</v>
      </c>
      <c r="F777" s="661" t="s">
        <v>3533</v>
      </c>
      <c r="G777" s="661" t="s">
        <v>3718</v>
      </c>
      <c r="H777" s="661" t="s">
        <v>579</v>
      </c>
      <c r="I777" s="661" t="s">
        <v>4351</v>
      </c>
      <c r="J777" s="661" t="s">
        <v>4352</v>
      </c>
      <c r="K777" s="661" t="s">
        <v>4353</v>
      </c>
      <c r="L777" s="662">
        <v>1454.23</v>
      </c>
      <c r="M777" s="662">
        <v>2908.46</v>
      </c>
      <c r="N777" s="661">
        <v>2</v>
      </c>
      <c r="O777" s="744">
        <v>1</v>
      </c>
      <c r="P777" s="662">
        <v>2908.46</v>
      </c>
      <c r="Q777" s="677">
        <v>1</v>
      </c>
      <c r="R777" s="661">
        <v>2</v>
      </c>
      <c r="S777" s="677">
        <v>1</v>
      </c>
      <c r="T777" s="744">
        <v>1</v>
      </c>
      <c r="U777" s="700">
        <v>1</v>
      </c>
    </row>
    <row r="778" spans="1:21" ht="14.4" customHeight="1" x14ac:dyDescent="0.3">
      <c r="A778" s="660">
        <v>21</v>
      </c>
      <c r="B778" s="661" t="s">
        <v>578</v>
      </c>
      <c r="C778" s="661" t="s">
        <v>3538</v>
      </c>
      <c r="D778" s="742" t="s">
        <v>5397</v>
      </c>
      <c r="E778" s="743" t="s">
        <v>3551</v>
      </c>
      <c r="F778" s="661" t="s">
        <v>3533</v>
      </c>
      <c r="G778" s="661" t="s">
        <v>3718</v>
      </c>
      <c r="H778" s="661" t="s">
        <v>579</v>
      </c>
      <c r="I778" s="661" t="s">
        <v>4354</v>
      </c>
      <c r="J778" s="661" t="s">
        <v>4355</v>
      </c>
      <c r="K778" s="661" t="s">
        <v>4356</v>
      </c>
      <c r="L778" s="662">
        <v>1938.97</v>
      </c>
      <c r="M778" s="662">
        <v>5816.91</v>
      </c>
      <c r="N778" s="661">
        <v>3</v>
      </c>
      <c r="O778" s="744">
        <v>1</v>
      </c>
      <c r="P778" s="662">
        <v>5816.91</v>
      </c>
      <c r="Q778" s="677">
        <v>1</v>
      </c>
      <c r="R778" s="661">
        <v>3</v>
      </c>
      <c r="S778" s="677">
        <v>1</v>
      </c>
      <c r="T778" s="744">
        <v>1</v>
      </c>
      <c r="U778" s="700">
        <v>1</v>
      </c>
    </row>
    <row r="779" spans="1:21" ht="14.4" customHeight="1" x14ac:dyDescent="0.3">
      <c r="A779" s="660">
        <v>21</v>
      </c>
      <c r="B779" s="661" t="s">
        <v>578</v>
      </c>
      <c r="C779" s="661" t="s">
        <v>3538</v>
      </c>
      <c r="D779" s="742" t="s">
        <v>5397</v>
      </c>
      <c r="E779" s="743" t="s">
        <v>3551</v>
      </c>
      <c r="F779" s="661" t="s">
        <v>3533</v>
      </c>
      <c r="G779" s="661" t="s">
        <v>3718</v>
      </c>
      <c r="H779" s="661" t="s">
        <v>579</v>
      </c>
      <c r="I779" s="661" t="s">
        <v>3847</v>
      </c>
      <c r="J779" s="661" t="s">
        <v>3773</v>
      </c>
      <c r="K779" s="661" t="s">
        <v>3848</v>
      </c>
      <c r="L779" s="662">
        <v>5322.08</v>
      </c>
      <c r="M779" s="662">
        <v>69187.040000000008</v>
      </c>
      <c r="N779" s="661">
        <v>13</v>
      </c>
      <c r="O779" s="744">
        <v>7</v>
      </c>
      <c r="P779" s="662">
        <v>37254.560000000005</v>
      </c>
      <c r="Q779" s="677">
        <v>0.53846153846153844</v>
      </c>
      <c r="R779" s="661">
        <v>7</v>
      </c>
      <c r="S779" s="677">
        <v>0.53846153846153844</v>
      </c>
      <c r="T779" s="744">
        <v>5</v>
      </c>
      <c r="U779" s="700">
        <v>0.7142857142857143</v>
      </c>
    </row>
    <row r="780" spans="1:21" ht="14.4" customHeight="1" x14ac:dyDescent="0.3">
      <c r="A780" s="660">
        <v>21</v>
      </c>
      <c r="B780" s="661" t="s">
        <v>578</v>
      </c>
      <c r="C780" s="661" t="s">
        <v>3538</v>
      </c>
      <c r="D780" s="742" t="s">
        <v>5397</v>
      </c>
      <c r="E780" s="743" t="s">
        <v>3551</v>
      </c>
      <c r="F780" s="661" t="s">
        <v>3533</v>
      </c>
      <c r="G780" s="661" t="s">
        <v>3718</v>
      </c>
      <c r="H780" s="661" t="s">
        <v>579</v>
      </c>
      <c r="I780" s="661" t="s">
        <v>3917</v>
      </c>
      <c r="J780" s="661" t="s">
        <v>3778</v>
      </c>
      <c r="K780" s="661" t="s">
        <v>3918</v>
      </c>
      <c r="L780" s="662">
        <v>5322.08</v>
      </c>
      <c r="M780" s="662">
        <v>21288.32</v>
      </c>
      <c r="N780" s="661">
        <v>4</v>
      </c>
      <c r="O780" s="744">
        <v>1.5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21</v>
      </c>
      <c r="B781" s="661" t="s">
        <v>578</v>
      </c>
      <c r="C781" s="661" t="s">
        <v>3538</v>
      </c>
      <c r="D781" s="742" t="s">
        <v>5397</v>
      </c>
      <c r="E781" s="743" t="s">
        <v>3551</v>
      </c>
      <c r="F781" s="661" t="s">
        <v>3533</v>
      </c>
      <c r="G781" s="661" t="s">
        <v>3718</v>
      </c>
      <c r="H781" s="661" t="s">
        <v>579</v>
      </c>
      <c r="I781" s="661" t="s">
        <v>1095</v>
      </c>
      <c r="J781" s="661" t="s">
        <v>3775</v>
      </c>
      <c r="K781" s="661" t="s">
        <v>3776</v>
      </c>
      <c r="L781" s="662">
        <v>484.75</v>
      </c>
      <c r="M781" s="662">
        <v>7756</v>
      </c>
      <c r="N781" s="661">
        <v>16</v>
      </c>
      <c r="O781" s="744">
        <v>6.5</v>
      </c>
      <c r="P781" s="662">
        <v>4847.5</v>
      </c>
      <c r="Q781" s="677">
        <v>0.625</v>
      </c>
      <c r="R781" s="661">
        <v>10</v>
      </c>
      <c r="S781" s="677">
        <v>0.625</v>
      </c>
      <c r="T781" s="744">
        <v>4.5</v>
      </c>
      <c r="U781" s="700">
        <v>0.69230769230769229</v>
      </c>
    </row>
    <row r="782" spans="1:21" ht="14.4" customHeight="1" x14ac:dyDescent="0.3">
      <c r="A782" s="660">
        <v>21</v>
      </c>
      <c r="B782" s="661" t="s">
        <v>578</v>
      </c>
      <c r="C782" s="661" t="s">
        <v>3538</v>
      </c>
      <c r="D782" s="742" t="s">
        <v>5397</v>
      </c>
      <c r="E782" s="743" t="s">
        <v>3551</v>
      </c>
      <c r="F782" s="661" t="s">
        <v>3533</v>
      </c>
      <c r="G782" s="661" t="s">
        <v>3718</v>
      </c>
      <c r="H782" s="661" t="s">
        <v>579</v>
      </c>
      <c r="I782" s="661" t="s">
        <v>1204</v>
      </c>
      <c r="J782" s="661" t="s">
        <v>3723</v>
      </c>
      <c r="K782" s="661" t="s">
        <v>3724</v>
      </c>
      <c r="L782" s="662">
        <v>969.48</v>
      </c>
      <c r="M782" s="662">
        <v>3877.92</v>
      </c>
      <c r="N782" s="661">
        <v>4</v>
      </c>
      <c r="O782" s="744">
        <v>2</v>
      </c>
      <c r="P782" s="662">
        <v>969.48</v>
      </c>
      <c r="Q782" s="677">
        <v>0.25</v>
      </c>
      <c r="R782" s="661">
        <v>1</v>
      </c>
      <c r="S782" s="677">
        <v>0.25</v>
      </c>
      <c r="T782" s="744">
        <v>1</v>
      </c>
      <c r="U782" s="700">
        <v>0.5</v>
      </c>
    </row>
    <row r="783" spans="1:21" ht="14.4" customHeight="1" x14ac:dyDescent="0.3">
      <c r="A783" s="660">
        <v>21</v>
      </c>
      <c r="B783" s="661" t="s">
        <v>578</v>
      </c>
      <c r="C783" s="661" t="s">
        <v>3538</v>
      </c>
      <c r="D783" s="742" t="s">
        <v>5397</v>
      </c>
      <c r="E783" s="743" t="s">
        <v>3551</v>
      </c>
      <c r="F783" s="661" t="s">
        <v>3533</v>
      </c>
      <c r="G783" s="661" t="s">
        <v>3718</v>
      </c>
      <c r="H783" s="661" t="s">
        <v>579</v>
      </c>
      <c r="I783" s="661" t="s">
        <v>4357</v>
      </c>
      <c r="J783" s="661" t="s">
        <v>4358</v>
      </c>
      <c r="K783" s="661" t="s">
        <v>4359</v>
      </c>
      <c r="L783" s="662">
        <v>484.75</v>
      </c>
      <c r="M783" s="662">
        <v>11634</v>
      </c>
      <c r="N783" s="661">
        <v>24</v>
      </c>
      <c r="O783" s="744">
        <v>8.5</v>
      </c>
      <c r="P783" s="662">
        <v>4362.75</v>
      </c>
      <c r="Q783" s="677">
        <v>0.375</v>
      </c>
      <c r="R783" s="661">
        <v>9</v>
      </c>
      <c r="S783" s="677">
        <v>0.375</v>
      </c>
      <c r="T783" s="744">
        <v>4.5</v>
      </c>
      <c r="U783" s="700">
        <v>0.52941176470588236</v>
      </c>
    </row>
    <row r="784" spans="1:21" ht="14.4" customHeight="1" x14ac:dyDescent="0.3">
      <c r="A784" s="660">
        <v>21</v>
      </c>
      <c r="B784" s="661" t="s">
        <v>578</v>
      </c>
      <c r="C784" s="661" t="s">
        <v>3538</v>
      </c>
      <c r="D784" s="742" t="s">
        <v>5397</v>
      </c>
      <c r="E784" s="743" t="s">
        <v>3551</v>
      </c>
      <c r="F784" s="661" t="s">
        <v>3533</v>
      </c>
      <c r="G784" s="661" t="s">
        <v>3718</v>
      </c>
      <c r="H784" s="661" t="s">
        <v>579</v>
      </c>
      <c r="I784" s="661" t="s">
        <v>4360</v>
      </c>
      <c r="J784" s="661" t="s">
        <v>4361</v>
      </c>
      <c r="K784" s="661" t="s">
        <v>4239</v>
      </c>
      <c r="L784" s="662">
        <v>232.68</v>
      </c>
      <c r="M784" s="662">
        <v>2094.12</v>
      </c>
      <c r="N784" s="661">
        <v>9</v>
      </c>
      <c r="O784" s="744">
        <v>3</v>
      </c>
      <c r="P784" s="662"/>
      <c r="Q784" s="677">
        <v>0</v>
      </c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21</v>
      </c>
      <c r="B785" s="661" t="s">
        <v>578</v>
      </c>
      <c r="C785" s="661" t="s">
        <v>3538</v>
      </c>
      <c r="D785" s="742" t="s">
        <v>5397</v>
      </c>
      <c r="E785" s="743" t="s">
        <v>3551</v>
      </c>
      <c r="F785" s="661" t="s">
        <v>3533</v>
      </c>
      <c r="G785" s="661" t="s">
        <v>3718</v>
      </c>
      <c r="H785" s="661" t="s">
        <v>579</v>
      </c>
      <c r="I785" s="661" t="s">
        <v>4362</v>
      </c>
      <c r="J785" s="661" t="s">
        <v>4363</v>
      </c>
      <c r="K785" s="661" t="s">
        <v>4364</v>
      </c>
      <c r="L785" s="662">
        <v>1938.97</v>
      </c>
      <c r="M785" s="662">
        <v>7755.88</v>
      </c>
      <c r="N785" s="661">
        <v>4</v>
      </c>
      <c r="O785" s="744">
        <v>0.5</v>
      </c>
      <c r="P785" s="662">
        <v>7755.88</v>
      </c>
      <c r="Q785" s="677">
        <v>1</v>
      </c>
      <c r="R785" s="661">
        <v>4</v>
      </c>
      <c r="S785" s="677">
        <v>1</v>
      </c>
      <c r="T785" s="744">
        <v>0.5</v>
      </c>
      <c r="U785" s="700">
        <v>1</v>
      </c>
    </row>
    <row r="786" spans="1:21" ht="14.4" customHeight="1" x14ac:dyDescent="0.3">
      <c r="A786" s="660">
        <v>21</v>
      </c>
      <c r="B786" s="661" t="s">
        <v>578</v>
      </c>
      <c r="C786" s="661" t="s">
        <v>3538</v>
      </c>
      <c r="D786" s="742" t="s">
        <v>5397</v>
      </c>
      <c r="E786" s="743" t="s">
        <v>3551</v>
      </c>
      <c r="F786" s="661" t="s">
        <v>3533</v>
      </c>
      <c r="G786" s="661" t="s">
        <v>3718</v>
      </c>
      <c r="H786" s="661" t="s">
        <v>579</v>
      </c>
      <c r="I786" s="661" t="s">
        <v>4243</v>
      </c>
      <c r="J786" s="661" t="s">
        <v>4244</v>
      </c>
      <c r="K786" s="661" t="s">
        <v>4245</v>
      </c>
      <c r="L786" s="662">
        <v>5322.08</v>
      </c>
      <c r="M786" s="662">
        <v>10644.16</v>
      </c>
      <c r="N786" s="661">
        <v>2</v>
      </c>
      <c r="O786" s="744">
        <v>0.5</v>
      </c>
      <c r="P786" s="662"/>
      <c r="Q786" s="677">
        <v>0</v>
      </c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21</v>
      </c>
      <c r="B787" s="661" t="s">
        <v>578</v>
      </c>
      <c r="C787" s="661" t="s">
        <v>3538</v>
      </c>
      <c r="D787" s="742" t="s">
        <v>5397</v>
      </c>
      <c r="E787" s="743" t="s">
        <v>3551</v>
      </c>
      <c r="F787" s="661" t="s">
        <v>3533</v>
      </c>
      <c r="G787" s="661" t="s">
        <v>4365</v>
      </c>
      <c r="H787" s="661" t="s">
        <v>579</v>
      </c>
      <c r="I787" s="661" t="s">
        <v>4366</v>
      </c>
      <c r="J787" s="661" t="s">
        <v>4367</v>
      </c>
      <c r="K787" s="661" t="s">
        <v>4368</v>
      </c>
      <c r="L787" s="662">
        <v>239.19</v>
      </c>
      <c r="M787" s="662">
        <v>478.38</v>
      </c>
      <c r="N787" s="661">
        <v>2</v>
      </c>
      <c r="O787" s="744">
        <v>0.5</v>
      </c>
      <c r="P787" s="662">
        <v>478.38</v>
      </c>
      <c r="Q787" s="677">
        <v>1</v>
      </c>
      <c r="R787" s="661">
        <v>2</v>
      </c>
      <c r="S787" s="677">
        <v>1</v>
      </c>
      <c r="T787" s="744">
        <v>0.5</v>
      </c>
      <c r="U787" s="700">
        <v>1</v>
      </c>
    </row>
    <row r="788" spans="1:21" ht="14.4" customHeight="1" x14ac:dyDescent="0.3">
      <c r="A788" s="660">
        <v>21</v>
      </c>
      <c r="B788" s="661" t="s">
        <v>578</v>
      </c>
      <c r="C788" s="661" t="s">
        <v>3538</v>
      </c>
      <c r="D788" s="742" t="s">
        <v>5397</v>
      </c>
      <c r="E788" s="743" t="s">
        <v>3551</v>
      </c>
      <c r="F788" s="661" t="s">
        <v>3533</v>
      </c>
      <c r="G788" s="661" t="s">
        <v>4365</v>
      </c>
      <c r="H788" s="661" t="s">
        <v>579</v>
      </c>
      <c r="I788" s="661" t="s">
        <v>4369</v>
      </c>
      <c r="J788" s="661" t="s">
        <v>4367</v>
      </c>
      <c r="K788" s="661" t="s">
        <v>4370</v>
      </c>
      <c r="L788" s="662">
        <v>0</v>
      </c>
      <c r="M788" s="662">
        <v>0</v>
      </c>
      <c r="N788" s="661">
        <v>1</v>
      </c>
      <c r="O788" s="744">
        <v>0.5</v>
      </c>
      <c r="P788" s="662">
        <v>0</v>
      </c>
      <c r="Q788" s="677"/>
      <c r="R788" s="661">
        <v>1</v>
      </c>
      <c r="S788" s="677">
        <v>1</v>
      </c>
      <c r="T788" s="744">
        <v>0.5</v>
      </c>
      <c r="U788" s="700">
        <v>1</v>
      </c>
    </row>
    <row r="789" spans="1:21" ht="14.4" customHeight="1" x14ac:dyDescent="0.3">
      <c r="A789" s="660">
        <v>21</v>
      </c>
      <c r="B789" s="661" t="s">
        <v>578</v>
      </c>
      <c r="C789" s="661" t="s">
        <v>3538</v>
      </c>
      <c r="D789" s="742" t="s">
        <v>5397</v>
      </c>
      <c r="E789" s="743" t="s">
        <v>3551</v>
      </c>
      <c r="F789" s="661" t="s">
        <v>3533</v>
      </c>
      <c r="G789" s="661" t="s">
        <v>3582</v>
      </c>
      <c r="H789" s="661" t="s">
        <v>579</v>
      </c>
      <c r="I789" s="661" t="s">
        <v>4371</v>
      </c>
      <c r="J789" s="661" t="s">
        <v>4372</v>
      </c>
      <c r="K789" s="661" t="s">
        <v>3669</v>
      </c>
      <c r="L789" s="662">
        <v>0</v>
      </c>
      <c r="M789" s="662">
        <v>0</v>
      </c>
      <c r="N789" s="661">
        <v>2</v>
      </c>
      <c r="O789" s="744">
        <v>0.5</v>
      </c>
      <c r="P789" s="662"/>
      <c r="Q789" s="677"/>
      <c r="R789" s="661"/>
      <c r="S789" s="677">
        <v>0</v>
      </c>
      <c r="T789" s="744"/>
      <c r="U789" s="700">
        <v>0</v>
      </c>
    </row>
    <row r="790" spans="1:21" ht="14.4" customHeight="1" x14ac:dyDescent="0.3">
      <c r="A790" s="660">
        <v>21</v>
      </c>
      <c r="B790" s="661" t="s">
        <v>578</v>
      </c>
      <c r="C790" s="661" t="s">
        <v>3538</v>
      </c>
      <c r="D790" s="742" t="s">
        <v>5397</v>
      </c>
      <c r="E790" s="743" t="s">
        <v>3551</v>
      </c>
      <c r="F790" s="661" t="s">
        <v>3533</v>
      </c>
      <c r="G790" s="661" t="s">
        <v>3582</v>
      </c>
      <c r="H790" s="661" t="s">
        <v>579</v>
      </c>
      <c r="I790" s="661" t="s">
        <v>960</v>
      </c>
      <c r="J790" s="661" t="s">
        <v>3645</v>
      </c>
      <c r="K790" s="661" t="s">
        <v>3647</v>
      </c>
      <c r="L790" s="662">
        <v>63.7</v>
      </c>
      <c r="M790" s="662">
        <v>63.7</v>
      </c>
      <c r="N790" s="661">
        <v>1</v>
      </c>
      <c r="O790" s="744">
        <v>0.5</v>
      </c>
      <c r="P790" s="662">
        <v>63.7</v>
      </c>
      <c r="Q790" s="677">
        <v>1</v>
      </c>
      <c r="R790" s="661">
        <v>1</v>
      </c>
      <c r="S790" s="677">
        <v>1</v>
      </c>
      <c r="T790" s="744">
        <v>0.5</v>
      </c>
      <c r="U790" s="700">
        <v>1</v>
      </c>
    </row>
    <row r="791" spans="1:21" ht="14.4" customHeight="1" x14ac:dyDescent="0.3">
      <c r="A791" s="660">
        <v>21</v>
      </c>
      <c r="B791" s="661" t="s">
        <v>578</v>
      </c>
      <c r="C791" s="661" t="s">
        <v>3538</v>
      </c>
      <c r="D791" s="742" t="s">
        <v>5397</v>
      </c>
      <c r="E791" s="743" t="s">
        <v>3551</v>
      </c>
      <c r="F791" s="661" t="s">
        <v>3533</v>
      </c>
      <c r="G791" s="661" t="s">
        <v>3584</v>
      </c>
      <c r="H791" s="661" t="s">
        <v>1684</v>
      </c>
      <c r="I791" s="661" t="s">
        <v>2887</v>
      </c>
      <c r="J791" s="661" t="s">
        <v>3500</v>
      </c>
      <c r="K791" s="661" t="s">
        <v>3501</v>
      </c>
      <c r="L791" s="662">
        <v>107.42</v>
      </c>
      <c r="M791" s="662">
        <v>107.42</v>
      </c>
      <c r="N791" s="661">
        <v>1</v>
      </c>
      <c r="O791" s="744">
        <v>0.5</v>
      </c>
      <c r="P791" s="662">
        <v>107.42</v>
      </c>
      <c r="Q791" s="677">
        <v>1</v>
      </c>
      <c r="R791" s="661">
        <v>1</v>
      </c>
      <c r="S791" s="677">
        <v>1</v>
      </c>
      <c r="T791" s="744">
        <v>0.5</v>
      </c>
      <c r="U791" s="700">
        <v>1</v>
      </c>
    </row>
    <row r="792" spans="1:21" ht="14.4" customHeight="1" x14ac:dyDescent="0.3">
      <c r="A792" s="660">
        <v>21</v>
      </c>
      <c r="B792" s="661" t="s">
        <v>578</v>
      </c>
      <c r="C792" s="661" t="s">
        <v>3538</v>
      </c>
      <c r="D792" s="742" t="s">
        <v>5397</v>
      </c>
      <c r="E792" s="743" t="s">
        <v>3551</v>
      </c>
      <c r="F792" s="661" t="s">
        <v>3533</v>
      </c>
      <c r="G792" s="661" t="s">
        <v>3849</v>
      </c>
      <c r="H792" s="661" t="s">
        <v>579</v>
      </c>
      <c r="I792" s="661" t="s">
        <v>721</v>
      </c>
      <c r="J792" s="661" t="s">
        <v>3850</v>
      </c>
      <c r="K792" s="661" t="s">
        <v>3851</v>
      </c>
      <c r="L792" s="662">
        <v>0</v>
      </c>
      <c r="M792" s="662">
        <v>0</v>
      </c>
      <c r="N792" s="661">
        <v>1</v>
      </c>
      <c r="O792" s="744">
        <v>1</v>
      </c>
      <c r="P792" s="662">
        <v>0</v>
      </c>
      <c r="Q792" s="677"/>
      <c r="R792" s="661">
        <v>1</v>
      </c>
      <c r="S792" s="677">
        <v>1</v>
      </c>
      <c r="T792" s="744">
        <v>1</v>
      </c>
      <c r="U792" s="700">
        <v>1</v>
      </c>
    </row>
    <row r="793" spans="1:21" ht="14.4" customHeight="1" x14ac:dyDescent="0.3">
      <c r="A793" s="660">
        <v>21</v>
      </c>
      <c r="B793" s="661" t="s">
        <v>578</v>
      </c>
      <c r="C793" s="661" t="s">
        <v>3538</v>
      </c>
      <c r="D793" s="742" t="s">
        <v>5397</v>
      </c>
      <c r="E793" s="743" t="s">
        <v>3551</v>
      </c>
      <c r="F793" s="661" t="s">
        <v>3533</v>
      </c>
      <c r="G793" s="661" t="s">
        <v>4248</v>
      </c>
      <c r="H793" s="661" t="s">
        <v>1684</v>
      </c>
      <c r="I793" s="661" t="s">
        <v>1889</v>
      </c>
      <c r="J793" s="661" t="s">
        <v>1890</v>
      </c>
      <c r="K793" s="661" t="s">
        <v>3355</v>
      </c>
      <c r="L793" s="662">
        <v>635.35</v>
      </c>
      <c r="M793" s="662">
        <v>5082.8</v>
      </c>
      <c r="N793" s="661">
        <v>8</v>
      </c>
      <c r="O793" s="744">
        <v>5.5</v>
      </c>
      <c r="P793" s="662">
        <v>1906.0500000000002</v>
      </c>
      <c r="Q793" s="677">
        <v>0.375</v>
      </c>
      <c r="R793" s="661">
        <v>3</v>
      </c>
      <c r="S793" s="677">
        <v>0.375</v>
      </c>
      <c r="T793" s="744">
        <v>1.5</v>
      </c>
      <c r="U793" s="700">
        <v>0.27272727272727271</v>
      </c>
    </row>
    <row r="794" spans="1:21" ht="14.4" customHeight="1" x14ac:dyDescent="0.3">
      <c r="A794" s="660">
        <v>21</v>
      </c>
      <c r="B794" s="661" t="s">
        <v>578</v>
      </c>
      <c r="C794" s="661" t="s">
        <v>3538</v>
      </c>
      <c r="D794" s="742" t="s">
        <v>5397</v>
      </c>
      <c r="E794" s="743" t="s">
        <v>3551</v>
      </c>
      <c r="F794" s="661" t="s">
        <v>3533</v>
      </c>
      <c r="G794" s="661" t="s">
        <v>4248</v>
      </c>
      <c r="H794" s="661" t="s">
        <v>579</v>
      </c>
      <c r="I794" s="661" t="s">
        <v>4373</v>
      </c>
      <c r="J794" s="661" t="s">
        <v>4374</v>
      </c>
      <c r="K794" s="661" t="s">
        <v>4375</v>
      </c>
      <c r="L794" s="662">
        <v>1533.6</v>
      </c>
      <c r="M794" s="662">
        <v>1533.6</v>
      </c>
      <c r="N794" s="661">
        <v>1</v>
      </c>
      <c r="O794" s="744">
        <v>0.5</v>
      </c>
      <c r="P794" s="662">
        <v>1533.6</v>
      </c>
      <c r="Q794" s="677">
        <v>1</v>
      </c>
      <c r="R794" s="661">
        <v>1</v>
      </c>
      <c r="S794" s="677">
        <v>1</v>
      </c>
      <c r="T794" s="744">
        <v>0.5</v>
      </c>
      <c r="U794" s="700">
        <v>1</v>
      </c>
    </row>
    <row r="795" spans="1:21" ht="14.4" customHeight="1" x14ac:dyDescent="0.3">
      <c r="A795" s="660">
        <v>21</v>
      </c>
      <c r="B795" s="661" t="s">
        <v>578</v>
      </c>
      <c r="C795" s="661" t="s">
        <v>3538</v>
      </c>
      <c r="D795" s="742" t="s">
        <v>5397</v>
      </c>
      <c r="E795" s="743" t="s">
        <v>3551</v>
      </c>
      <c r="F795" s="661" t="s">
        <v>3533</v>
      </c>
      <c r="G795" s="661" t="s">
        <v>4248</v>
      </c>
      <c r="H795" s="661" t="s">
        <v>579</v>
      </c>
      <c r="I795" s="661" t="s">
        <v>4376</v>
      </c>
      <c r="J795" s="661" t="s">
        <v>4377</v>
      </c>
      <c r="K795" s="661" t="s">
        <v>4251</v>
      </c>
      <c r="L795" s="662">
        <v>1300.49</v>
      </c>
      <c r="M795" s="662">
        <v>1300.49</v>
      </c>
      <c r="N795" s="661">
        <v>1</v>
      </c>
      <c r="O795" s="744">
        <v>0.5</v>
      </c>
      <c r="P795" s="662">
        <v>1300.49</v>
      </c>
      <c r="Q795" s="677">
        <v>1</v>
      </c>
      <c r="R795" s="661">
        <v>1</v>
      </c>
      <c r="S795" s="677">
        <v>1</v>
      </c>
      <c r="T795" s="744">
        <v>0.5</v>
      </c>
      <c r="U795" s="700">
        <v>1</v>
      </c>
    </row>
    <row r="796" spans="1:21" ht="14.4" customHeight="1" x14ac:dyDescent="0.3">
      <c r="A796" s="660">
        <v>21</v>
      </c>
      <c r="B796" s="661" t="s">
        <v>578</v>
      </c>
      <c r="C796" s="661" t="s">
        <v>3538</v>
      </c>
      <c r="D796" s="742" t="s">
        <v>5397</v>
      </c>
      <c r="E796" s="743" t="s">
        <v>3551</v>
      </c>
      <c r="F796" s="661" t="s">
        <v>3533</v>
      </c>
      <c r="G796" s="661" t="s">
        <v>4248</v>
      </c>
      <c r="H796" s="661" t="s">
        <v>579</v>
      </c>
      <c r="I796" s="661" t="s">
        <v>4378</v>
      </c>
      <c r="J796" s="661" t="s">
        <v>4374</v>
      </c>
      <c r="K796" s="661" t="s">
        <v>4379</v>
      </c>
      <c r="L796" s="662">
        <v>0</v>
      </c>
      <c r="M796" s="662">
        <v>0</v>
      </c>
      <c r="N796" s="661">
        <v>2</v>
      </c>
      <c r="O796" s="744">
        <v>1.5</v>
      </c>
      <c r="P796" s="662">
        <v>0</v>
      </c>
      <c r="Q796" s="677"/>
      <c r="R796" s="661">
        <v>1</v>
      </c>
      <c r="S796" s="677">
        <v>0.5</v>
      </c>
      <c r="T796" s="744">
        <v>0.5</v>
      </c>
      <c r="U796" s="700">
        <v>0.33333333333333331</v>
      </c>
    </row>
    <row r="797" spans="1:21" ht="14.4" customHeight="1" x14ac:dyDescent="0.3">
      <c r="A797" s="660">
        <v>21</v>
      </c>
      <c r="B797" s="661" t="s">
        <v>578</v>
      </c>
      <c r="C797" s="661" t="s">
        <v>3538</v>
      </c>
      <c r="D797" s="742" t="s">
        <v>5397</v>
      </c>
      <c r="E797" s="743" t="s">
        <v>3551</v>
      </c>
      <c r="F797" s="661" t="s">
        <v>3533</v>
      </c>
      <c r="G797" s="661" t="s">
        <v>3852</v>
      </c>
      <c r="H797" s="661" t="s">
        <v>579</v>
      </c>
      <c r="I797" s="661" t="s">
        <v>4380</v>
      </c>
      <c r="J797" s="661" t="s">
        <v>4381</v>
      </c>
      <c r="K797" s="661" t="s">
        <v>4382</v>
      </c>
      <c r="L797" s="662">
        <v>9.2799999999999994</v>
      </c>
      <c r="M797" s="662">
        <v>18.559999999999999</v>
      </c>
      <c r="N797" s="661">
        <v>2</v>
      </c>
      <c r="O797" s="744">
        <v>1.5</v>
      </c>
      <c r="P797" s="662">
        <v>9.2799999999999994</v>
      </c>
      <c r="Q797" s="677">
        <v>0.5</v>
      </c>
      <c r="R797" s="661">
        <v>1</v>
      </c>
      <c r="S797" s="677">
        <v>0.5</v>
      </c>
      <c r="T797" s="744">
        <v>0.5</v>
      </c>
      <c r="U797" s="700">
        <v>0.33333333333333331</v>
      </c>
    </row>
    <row r="798" spans="1:21" ht="14.4" customHeight="1" x14ac:dyDescent="0.3">
      <c r="A798" s="660">
        <v>21</v>
      </c>
      <c r="B798" s="661" t="s">
        <v>578</v>
      </c>
      <c r="C798" s="661" t="s">
        <v>3538</v>
      </c>
      <c r="D798" s="742" t="s">
        <v>5397</v>
      </c>
      <c r="E798" s="743" t="s">
        <v>3551</v>
      </c>
      <c r="F798" s="661" t="s">
        <v>3533</v>
      </c>
      <c r="G798" s="661" t="s">
        <v>3603</v>
      </c>
      <c r="H798" s="661" t="s">
        <v>579</v>
      </c>
      <c r="I798" s="661" t="s">
        <v>869</v>
      </c>
      <c r="J798" s="661" t="s">
        <v>870</v>
      </c>
      <c r="K798" s="661" t="s">
        <v>3604</v>
      </c>
      <c r="L798" s="662">
        <v>156.77000000000001</v>
      </c>
      <c r="M798" s="662">
        <v>6427.57</v>
      </c>
      <c r="N798" s="661">
        <v>41</v>
      </c>
      <c r="O798" s="744">
        <v>18.5</v>
      </c>
      <c r="P798" s="662">
        <v>3605.71</v>
      </c>
      <c r="Q798" s="677">
        <v>0.56097560975609762</v>
      </c>
      <c r="R798" s="661">
        <v>23</v>
      </c>
      <c r="S798" s="677">
        <v>0.56097560975609762</v>
      </c>
      <c r="T798" s="744">
        <v>9.5</v>
      </c>
      <c r="U798" s="700">
        <v>0.51351351351351349</v>
      </c>
    </row>
    <row r="799" spans="1:21" ht="14.4" customHeight="1" x14ac:dyDescent="0.3">
      <c r="A799" s="660">
        <v>21</v>
      </c>
      <c r="B799" s="661" t="s">
        <v>578</v>
      </c>
      <c r="C799" s="661" t="s">
        <v>3538</v>
      </c>
      <c r="D799" s="742" t="s">
        <v>5397</v>
      </c>
      <c r="E799" s="743" t="s">
        <v>3551</v>
      </c>
      <c r="F799" s="661" t="s">
        <v>3533</v>
      </c>
      <c r="G799" s="661" t="s">
        <v>3725</v>
      </c>
      <c r="H799" s="661" t="s">
        <v>579</v>
      </c>
      <c r="I799" s="661" t="s">
        <v>4383</v>
      </c>
      <c r="J799" s="661" t="s">
        <v>4384</v>
      </c>
      <c r="K799" s="661" t="s">
        <v>4385</v>
      </c>
      <c r="L799" s="662">
        <v>583.70000000000005</v>
      </c>
      <c r="M799" s="662">
        <v>1751.1000000000001</v>
      </c>
      <c r="N799" s="661">
        <v>3</v>
      </c>
      <c r="O799" s="744">
        <v>0.5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21</v>
      </c>
      <c r="B800" s="661" t="s">
        <v>578</v>
      </c>
      <c r="C800" s="661" t="s">
        <v>3538</v>
      </c>
      <c r="D800" s="742" t="s">
        <v>5397</v>
      </c>
      <c r="E800" s="743" t="s">
        <v>3551</v>
      </c>
      <c r="F800" s="661" t="s">
        <v>3533</v>
      </c>
      <c r="G800" s="661" t="s">
        <v>3725</v>
      </c>
      <c r="H800" s="661" t="s">
        <v>579</v>
      </c>
      <c r="I800" s="661" t="s">
        <v>2618</v>
      </c>
      <c r="J800" s="661" t="s">
        <v>2619</v>
      </c>
      <c r="K800" s="661" t="s">
        <v>2620</v>
      </c>
      <c r="L800" s="662">
        <v>838.65</v>
      </c>
      <c r="M800" s="662">
        <v>1677.3</v>
      </c>
      <c r="N800" s="661">
        <v>2</v>
      </c>
      <c r="O800" s="744">
        <v>1</v>
      </c>
      <c r="P800" s="662"/>
      <c r="Q800" s="677">
        <v>0</v>
      </c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21</v>
      </c>
      <c r="B801" s="661" t="s">
        <v>578</v>
      </c>
      <c r="C801" s="661" t="s">
        <v>3538</v>
      </c>
      <c r="D801" s="742" t="s">
        <v>5397</v>
      </c>
      <c r="E801" s="743" t="s">
        <v>3551</v>
      </c>
      <c r="F801" s="661" t="s">
        <v>3533</v>
      </c>
      <c r="G801" s="661" t="s">
        <v>3725</v>
      </c>
      <c r="H801" s="661" t="s">
        <v>579</v>
      </c>
      <c r="I801" s="661" t="s">
        <v>4386</v>
      </c>
      <c r="J801" s="661" t="s">
        <v>2604</v>
      </c>
      <c r="K801" s="661" t="s">
        <v>4387</v>
      </c>
      <c r="L801" s="662">
        <v>908.53</v>
      </c>
      <c r="M801" s="662">
        <v>1817.06</v>
      </c>
      <c r="N801" s="661">
        <v>2</v>
      </c>
      <c r="O801" s="744">
        <v>0.5</v>
      </c>
      <c r="P801" s="662">
        <v>1817.06</v>
      </c>
      <c r="Q801" s="677">
        <v>1</v>
      </c>
      <c r="R801" s="661">
        <v>2</v>
      </c>
      <c r="S801" s="677">
        <v>1</v>
      </c>
      <c r="T801" s="744">
        <v>0.5</v>
      </c>
      <c r="U801" s="700">
        <v>1</v>
      </c>
    </row>
    <row r="802" spans="1:21" ht="14.4" customHeight="1" x14ac:dyDescent="0.3">
      <c r="A802" s="660">
        <v>21</v>
      </c>
      <c r="B802" s="661" t="s">
        <v>578</v>
      </c>
      <c r="C802" s="661" t="s">
        <v>3538</v>
      </c>
      <c r="D802" s="742" t="s">
        <v>5397</v>
      </c>
      <c r="E802" s="743" t="s">
        <v>3551</v>
      </c>
      <c r="F802" s="661" t="s">
        <v>3533</v>
      </c>
      <c r="G802" s="661" t="s">
        <v>3725</v>
      </c>
      <c r="H802" s="661" t="s">
        <v>579</v>
      </c>
      <c r="I802" s="661" t="s">
        <v>2603</v>
      </c>
      <c r="J802" s="661" t="s">
        <v>2604</v>
      </c>
      <c r="K802" s="661" t="s">
        <v>2605</v>
      </c>
      <c r="L802" s="662">
        <v>454.27</v>
      </c>
      <c r="M802" s="662">
        <v>1362.81</v>
      </c>
      <c r="N802" s="661">
        <v>3</v>
      </c>
      <c r="O802" s="744">
        <v>1</v>
      </c>
      <c r="P802" s="662"/>
      <c r="Q802" s="677">
        <v>0</v>
      </c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21</v>
      </c>
      <c r="B803" s="661" t="s">
        <v>578</v>
      </c>
      <c r="C803" s="661" t="s">
        <v>3538</v>
      </c>
      <c r="D803" s="742" t="s">
        <v>5397</v>
      </c>
      <c r="E803" s="743" t="s">
        <v>3551</v>
      </c>
      <c r="F803" s="661" t="s">
        <v>3533</v>
      </c>
      <c r="G803" s="661" t="s">
        <v>3725</v>
      </c>
      <c r="H803" s="661" t="s">
        <v>579</v>
      </c>
      <c r="I803" s="661" t="s">
        <v>3726</v>
      </c>
      <c r="J803" s="661" t="s">
        <v>2619</v>
      </c>
      <c r="K803" s="661" t="s">
        <v>3727</v>
      </c>
      <c r="L803" s="662">
        <v>1677.3</v>
      </c>
      <c r="M803" s="662">
        <v>23482.199999999997</v>
      </c>
      <c r="N803" s="661">
        <v>14</v>
      </c>
      <c r="O803" s="744">
        <v>4.5</v>
      </c>
      <c r="P803" s="662">
        <v>3354.6</v>
      </c>
      <c r="Q803" s="677">
        <v>0.14285714285714288</v>
      </c>
      <c r="R803" s="661">
        <v>2</v>
      </c>
      <c r="S803" s="677">
        <v>0.14285714285714285</v>
      </c>
      <c r="T803" s="744">
        <v>0.5</v>
      </c>
      <c r="U803" s="700">
        <v>0.1111111111111111</v>
      </c>
    </row>
    <row r="804" spans="1:21" ht="14.4" customHeight="1" x14ac:dyDescent="0.3">
      <c r="A804" s="660">
        <v>21</v>
      </c>
      <c r="B804" s="661" t="s">
        <v>578</v>
      </c>
      <c r="C804" s="661" t="s">
        <v>3538</v>
      </c>
      <c r="D804" s="742" t="s">
        <v>5397</v>
      </c>
      <c r="E804" s="743" t="s">
        <v>3551</v>
      </c>
      <c r="F804" s="661" t="s">
        <v>3533</v>
      </c>
      <c r="G804" s="661" t="s">
        <v>3725</v>
      </c>
      <c r="H804" s="661" t="s">
        <v>579</v>
      </c>
      <c r="I804" s="661" t="s">
        <v>4388</v>
      </c>
      <c r="J804" s="661" t="s">
        <v>2604</v>
      </c>
      <c r="K804" s="661" t="s">
        <v>4389</v>
      </c>
      <c r="L804" s="662">
        <v>0</v>
      </c>
      <c r="M804" s="662">
        <v>0</v>
      </c>
      <c r="N804" s="661">
        <v>2</v>
      </c>
      <c r="O804" s="744">
        <v>0.5</v>
      </c>
      <c r="P804" s="662"/>
      <c r="Q804" s="677"/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21</v>
      </c>
      <c r="B805" s="661" t="s">
        <v>578</v>
      </c>
      <c r="C805" s="661" t="s">
        <v>3538</v>
      </c>
      <c r="D805" s="742" t="s">
        <v>5397</v>
      </c>
      <c r="E805" s="743" t="s">
        <v>3551</v>
      </c>
      <c r="F805" s="661" t="s">
        <v>3533</v>
      </c>
      <c r="G805" s="661" t="s">
        <v>3587</v>
      </c>
      <c r="H805" s="661" t="s">
        <v>579</v>
      </c>
      <c r="I805" s="661" t="s">
        <v>2259</v>
      </c>
      <c r="J805" s="661" t="s">
        <v>2260</v>
      </c>
      <c r="K805" s="661" t="s">
        <v>2261</v>
      </c>
      <c r="L805" s="662">
        <v>33</v>
      </c>
      <c r="M805" s="662">
        <v>165</v>
      </c>
      <c r="N805" s="661">
        <v>5</v>
      </c>
      <c r="O805" s="744">
        <v>1.5</v>
      </c>
      <c r="P805" s="662"/>
      <c r="Q805" s="677">
        <v>0</v>
      </c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21</v>
      </c>
      <c r="B806" s="661" t="s">
        <v>578</v>
      </c>
      <c r="C806" s="661" t="s">
        <v>3538</v>
      </c>
      <c r="D806" s="742" t="s">
        <v>5397</v>
      </c>
      <c r="E806" s="743" t="s">
        <v>3551</v>
      </c>
      <c r="F806" s="661" t="s">
        <v>3533</v>
      </c>
      <c r="G806" s="661" t="s">
        <v>4108</v>
      </c>
      <c r="H806" s="661" t="s">
        <v>579</v>
      </c>
      <c r="I806" s="661" t="s">
        <v>4390</v>
      </c>
      <c r="J806" s="661" t="s">
        <v>4391</v>
      </c>
      <c r="K806" s="661" t="s">
        <v>4392</v>
      </c>
      <c r="L806" s="662">
        <v>48.42</v>
      </c>
      <c r="M806" s="662">
        <v>48.42</v>
      </c>
      <c r="N806" s="661">
        <v>1</v>
      </c>
      <c r="O806" s="744">
        <v>1</v>
      </c>
      <c r="P806" s="662">
        <v>48.42</v>
      </c>
      <c r="Q806" s="677">
        <v>1</v>
      </c>
      <c r="R806" s="661">
        <v>1</v>
      </c>
      <c r="S806" s="677">
        <v>1</v>
      </c>
      <c r="T806" s="744">
        <v>1</v>
      </c>
      <c r="U806" s="700">
        <v>1</v>
      </c>
    </row>
    <row r="807" spans="1:21" ht="14.4" customHeight="1" x14ac:dyDescent="0.3">
      <c r="A807" s="660">
        <v>21</v>
      </c>
      <c r="B807" s="661" t="s">
        <v>578</v>
      </c>
      <c r="C807" s="661" t="s">
        <v>3538</v>
      </c>
      <c r="D807" s="742" t="s">
        <v>5397</v>
      </c>
      <c r="E807" s="743" t="s">
        <v>3551</v>
      </c>
      <c r="F807" s="661" t="s">
        <v>3533</v>
      </c>
      <c r="G807" s="661" t="s">
        <v>4108</v>
      </c>
      <c r="H807" s="661" t="s">
        <v>579</v>
      </c>
      <c r="I807" s="661" t="s">
        <v>4393</v>
      </c>
      <c r="J807" s="661" t="s">
        <v>4394</v>
      </c>
      <c r="K807" s="661" t="s">
        <v>4395</v>
      </c>
      <c r="L807" s="662">
        <v>0</v>
      </c>
      <c r="M807" s="662">
        <v>0</v>
      </c>
      <c r="N807" s="661">
        <v>2</v>
      </c>
      <c r="O807" s="744">
        <v>0.5</v>
      </c>
      <c r="P807" s="662">
        <v>0</v>
      </c>
      <c r="Q807" s="677"/>
      <c r="R807" s="661">
        <v>2</v>
      </c>
      <c r="S807" s="677">
        <v>1</v>
      </c>
      <c r="T807" s="744">
        <v>0.5</v>
      </c>
      <c r="U807" s="700">
        <v>1</v>
      </c>
    </row>
    <row r="808" spans="1:21" ht="14.4" customHeight="1" x14ac:dyDescent="0.3">
      <c r="A808" s="660">
        <v>21</v>
      </c>
      <c r="B808" s="661" t="s">
        <v>578</v>
      </c>
      <c r="C808" s="661" t="s">
        <v>3538</v>
      </c>
      <c r="D808" s="742" t="s">
        <v>5397</v>
      </c>
      <c r="E808" s="743" t="s">
        <v>3551</v>
      </c>
      <c r="F808" s="661" t="s">
        <v>3533</v>
      </c>
      <c r="G808" s="661" t="s">
        <v>3949</v>
      </c>
      <c r="H808" s="661" t="s">
        <v>579</v>
      </c>
      <c r="I808" s="661" t="s">
        <v>1106</v>
      </c>
      <c r="J808" s="661" t="s">
        <v>1107</v>
      </c>
      <c r="K808" s="661" t="s">
        <v>3966</v>
      </c>
      <c r="L808" s="662">
        <v>60.9</v>
      </c>
      <c r="M808" s="662">
        <v>304.5</v>
      </c>
      <c r="N808" s="661">
        <v>5</v>
      </c>
      <c r="O808" s="744">
        <v>1.5</v>
      </c>
      <c r="P808" s="662">
        <v>182.7</v>
      </c>
      <c r="Q808" s="677">
        <v>0.6</v>
      </c>
      <c r="R808" s="661">
        <v>3</v>
      </c>
      <c r="S808" s="677">
        <v>0.6</v>
      </c>
      <c r="T808" s="744">
        <v>1</v>
      </c>
      <c r="U808" s="700">
        <v>0.66666666666666663</v>
      </c>
    </row>
    <row r="809" spans="1:21" ht="14.4" customHeight="1" x14ac:dyDescent="0.3">
      <c r="A809" s="660">
        <v>21</v>
      </c>
      <c r="B809" s="661" t="s">
        <v>578</v>
      </c>
      <c r="C809" s="661" t="s">
        <v>3538</v>
      </c>
      <c r="D809" s="742" t="s">
        <v>5397</v>
      </c>
      <c r="E809" s="743" t="s">
        <v>3551</v>
      </c>
      <c r="F809" s="661" t="s">
        <v>3533</v>
      </c>
      <c r="G809" s="661" t="s">
        <v>3700</v>
      </c>
      <c r="H809" s="661" t="s">
        <v>579</v>
      </c>
      <c r="I809" s="661" t="s">
        <v>4396</v>
      </c>
      <c r="J809" s="661" t="s">
        <v>3702</v>
      </c>
      <c r="K809" s="661"/>
      <c r="L809" s="662">
        <v>1257.97</v>
      </c>
      <c r="M809" s="662">
        <v>1257.97</v>
      </c>
      <c r="N809" s="661">
        <v>1</v>
      </c>
      <c r="O809" s="744">
        <v>1</v>
      </c>
      <c r="P809" s="662"/>
      <c r="Q809" s="677">
        <v>0</v>
      </c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21</v>
      </c>
      <c r="B810" s="661" t="s">
        <v>578</v>
      </c>
      <c r="C810" s="661" t="s">
        <v>3538</v>
      </c>
      <c r="D810" s="742" t="s">
        <v>5397</v>
      </c>
      <c r="E810" s="743" t="s">
        <v>3551</v>
      </c>
      <c r="F810" s="661" t="s">
        <v>3533</v>
      </c>
      <c r="G810" s="661" t="s">
        <v>4253</v>
      </c>
      <c r="H810" s="661" t="s">
        <v>579</v>
      </c>
      <c r="I810" s="661" t="s">
        <v>1976</v>
      </c>
      <c r="J810" s="661" t="s">
        <v>1977</v>
      </c>
      <c r="K810" s="661" t="s">
        <v>4254</v>
      </c>
      <c r="L810" s="662">
        <v>48.09</v>
      </c>
      <c r="M810" s="662">
        <v>192.36</v>
      </c>
      <c r="N810" s="661">
        <v>4</v>
      </c>
      <c r="O810" s="744">
        <v>2.5</v>
      </c>
      <c r="P810" s="662">
        <v>144.27000000000001</v>
      </c>
      <c r="Q810" s="677">
        <v>0.75</v>
      </c>
      <c r="R810" s="661">
        <v>3</v>
      </c>
      <c r="S810" s="677">
        <v>0.75</v>
      </c>
      <c r="T810" s="744">
        <v>2</v>
      </c>
      <c r="U810" s="700">
        <v>0.8</v>
      </c>
    </row>
    <row r="811" spans="1:21" ht="14.4" customHeight="1" x14ac:dyDescent="0.3">
      <c r="A811" s="660">
        <v>21</v>
      </c>
      <c r="B811" s="661" t="s">
        <v>578</v>
      </c>
      <c r="C811" s="661" t="s">
        <v>3538</v>
      </c>
      <c r="D811" s="742" t="s">
        <v>5397</v>
      </c>
      <c r="E811" s="743" t="s">
        <v>3551</v>
      </c>
      <c r="F811" s="661" t="s">
        <v>3533</v>
      </c>
      <c r="G811" s="661" t="s">
        <v>3858</v>
      </c>
      <c r="H811" s="661" t="s">
        <v>579</v>
      </c>
      <c r="I811" s="661" t="s">
        <v>699</v>
      </c>
      <c r="J811" s="661" t="s">
        <v>700</v>
      </c>
      <c r="K811" s="661" t="s">
        <v>3859</v>
      </c>
      <c r="L811" s="662">
        <v>27.28</v>
      </c>
      <c r="M811" s="662">
        <v>109.12</v>
      </c>
      <c r="N811" s="661">
        <v>4</v>
      </c>
      <c r="O811" s="744">
        <v>3</v>
      </c>
      <c r="P811" s="662"/>
      <c r="Q811" s="677">
        <v>0</v>
      </c>
      <c r="R811" s="661"/>
      <c r="S811" s="677">
        <v>0</v>
      </c>
      <c r="T811" s="744"/>
      <c r="U811" s="700">
        <v>0</v>
      </c>
    </row>
    <row r="812" spans="1:21" ht="14.4" customHeight="1" x14ac:dyDescent="0.3">
      <c r="A812" s="660">
        <v>21</v>
      </c>
      <c r="B812" s="661" t="s">
        <v>578</v>
      </c>
      <c r="C812" s="661" t="s">
        <v>3538</v>
      </c>
      <c r="D812" s="742" t="s">
        <v>5397</v>
      </c>
      <c r="E812" s="743" t="s">
        <v>3551</v>
      </c>
      <c r="F812" s="661" t="s">
        <v>3533</v>
      </c>
      <c r="G812" s="661" t="s">
        <v>3860</v>
      </c>
      <c r="H812" s="661" t="s">
        <v>579</v>
      </c>
      <c r="I812" s="661" t="s">
        <v>996</v>
      </c>
      <c r="J812" s="661" t="s">
        <v>997</v>
      </c>
      <c r="K812" s="661" t="s">
        <v>3861</v>
      </c>
      <c r="L812" s="662">
        <v>0</v>
      </c>
      <c r="M812" s="662">
        <v>0</v>
      </c>
      <c r="N812" s="661">
        <v>2</v>
      </c>
      <c r="O812" s="744">
        <v>1</v>
      </c>
      <c r="P812" s="662">
        <v>0</v>
      </c>
      <c r="Q812" s="677"/>
      <c r="R812" s="661">
        <v>2</v>
      </c>
      <c r="S812" s="677">
        <v>1</v>
      </c>
      <c r="T812" s="744">
        <v>1</v>
      </c>
      <c r="U812" s="700">
        <v>1</v>
      </c>
    </row>
    <row r="813" spans="1:21" ht="14.4" customHeight="1" x14ac:dyDescent="0.3">
      <c r="A813" s="660">
        <v>21</v>
      </c>
      <c r="B813" s="661" t="s">
        <v>578</v>
      </c>
      <c r="C813" s="661" t="s">
        <v>3538</v>
      </c>
      <c r="D813" s="742" t="s">
        <v>5397</v>
      </c>
      <c r="E813" s="743" t="s">
        <v>3551</v>
      </c>
      <c r="F813" s="661" t="s">
        <v>3533</v>
      </c>
      <c r="G813" s="661" t="s">
        <v>3860</v>
      </c>
      <c r="H813" s="661" t="s">
        <v>579</v>
      </c>
      <c r="I813" s="661" t="s">
        <v>3862</v>
      </c>
      <c r="J813" s="661" t="s">
        <v>997</v>
      </c>
      <c r="K813" s="661" t="s">
        <v>3863</v>
      </c>
      <c r="L813" s="662">
        <v>0</v>
      </c>
      <c r="M813" s="662">
        <v>0</v>
      </c>
      <c r="N813" s="661">
        <v>1</v>
      </c>
      <c r="O813" s="744">
        <v>1</v>
      </c>
      <c r="P813" s="662">
        <v>0</v>
      </c>
      <c r="Q813" s="677"/>
      <c r="R813" s="661">
        <v>1</v>
      </c>
      <c r="S813" s="677">
        <v>1</v>
      </c>
      <c r="T813" s="744">
        <v>1</v>
      </c>
      <c r="U813" s="700">
        <v>1</v>
      </c>
    </row>
    <row r="814" spans="1:21" ht="14.4" customHeight="1" x14ac:dyDescent="0.3">
      <c r="A814" s="660">
        <v>21</v>
      </c>
      <c r="B814" s="661" t="s">
        <v>578</v>
      </c>
      <c r="C814" s="661" t="s">
        <v>3538</v>
      </c>
      <c r="D814" s="742" t="s">
        <v>5397</v>
      </c>
      <c r="E814" s="743" t="s">
        <v>3551</v>
      </c>
      <c r="F814" s="661" t="s">
        <v>3533</v>
      </c>
      <c r="G814" s="661" t="s">
        <v>3784</v>
      </c>
      <c r="H814" s="661" t="s">
        <v>579</v>
      </c>
      <c r="I814" s="661" t="s">
        <v>4397</v>
      </c>
      <c r="J814" s="661" t="s">
        <v>4398</v>
      </c>
      <c r="K814" s="661" t="s">
        <v>3346</v>
      </c>
      <c r="L814" s="662">
        <v>1471.62</v>
      </c>
      <c r="M814" s="662">
        <v>7358.0999999999995</v>
      </c>
      <c r="N814" s="661">
        <v>5</v>
      </c>
      <c r="O814" s="744">
        <v>2.5</v>
      </c>
      <c r="P814" s="662">
        <v>7358.0999999999995</v>
      </c>
      <c r="Q814" s="677">
        <v>1</v>
      </c>
      <c r="R814" s="661">
        <v>5</v>
      </c>
      <c r="S814" s="677">
        <v>1</v>
      </c>
      <c r="T814" s="744">
        <v>2.5</v>
      </c>
      <c r="U814" s="700">
        <v>1</v>
      </c>
    </row>
    <row r="815" spans="1:21" ht="14.4" customHeight="1" x14ac:dyDescent="0.3">
      <c r="A815" s="660">
        <v>21</v>
      </c>
      <c r="B815" s="661" t="s">
        <v>578</v>
      </c>
      <c r="C815" s="661" t="s">
        <v>3538</v>
      </c>
      <c r="D815" s="742" t="s">
        <v>5397</v>
      </c>
      <c r="E815" s="743" t="s">
        <v>3551</v>
      </c>
      <c r="F815" s="661" t="s">
        <v>3533</v>
      </c>
      <c r="G815" s="661" t="s">
        <v>3784</v>
      </c>
      <c r="H815" s="661" t="s">
        <v>579</v>
      </c>
      <c r="I815" s="661" t="s">
        <v>4397</v>
      </c>
      <c r="J815" s="661" t="s">
        <v>4398</v>
      </c>
      <c r="K815" s="661" t="s">
        <v>3346</v>
      </c>
      <c r="L815" s="662">
        <v>553.37</v>
      </c>
      <c r="M815" s="662">
        <v>1106.74</v>
      </c>
      <c r="N815" s="661">
        <v>2</v>
      </c>
      <c r="O815" s="744">
        <v>1</v>
      </c>
      <c r="P815" s="662">
        <v>1106.74</v>
      </c>
      <c r="Q815" s="677">
        <v>1</v>
      </c>
      <c r="R815" s="661">
        <v>2</v>
      </c>
      <c r="S815" s="677">
        <v>1</v>
      </c>
      <c r="T815" s="744">
        <v>1</v>
      </c>
      <c r="U815" s="700">
        <v>1</v>
      </c>
    </row>
    <row r="816" spans="1:21" ht="14.4" customHeight="1" x14ac:dyDescent="0.3">
      <c r="A816" s="660">
        <v>21</v>
      </c>
      <c r="B816" s="661" t="s">
        <v>578</v>
      </c>
      <c r="C816" s="661" t="s">
        <v>3538</v>
      </c>
      <c r="D816" s="742" t="s">
        <v>5397</v>
      </c>
      <c r="E816" s="743" t="s">
        <v>3551</v>
      </c>
      <c r="F816" s="661" t="s">
        <v>3533</v>
      </c>
      <c r="G816" s="661" t="s">
        <v>3784</v>
      </c>
      <c r="H816" s="661" t="s">
        <v>579</v>
      </c>
      <c r="I816" s="661" t="s">
        <v>3785</v>
      </c>
      <c r="J816" s="661" t="s">
        <v>3786</v>
      </c>
      <c r="K816" s="661" t="s">
        <v>1599</v>
      </c>
      <c r="L816" s="662">
        <v>9810.82</v>
      </c>
      <c r="M816" s="662">
        <v>68675.739999999991</v>
      </c>
      <c r="N816" s="661">
        <v>7</v>
      </c>
      <c r="O816" s="744">
        <v>4</v>
      </c>
      <c r="P816" s="662">
        <v>58864.92</v>
      </c>
      <c r="Q816" s="677">
        <v>0.85714285714285721</v>
      </c>
      <c r="R816" s="661">
        <v>6</v>
      </c>
      <c r="S816" s="677">
        <v>0.8571428571428571</v>
      </c>
      <c r="T816" s="744">
        <v>3.5</v>
      </c>
      <c r="U816" s="700">
        <v>0.875</v>
      </c>
    </row>
    <row r="817" spans="1:21" ht="14.4" customHeight="1" x14ac:dyDescent="0.3">
      <c r="A817" s="660">
        <v>21</v>
      </c>
      <c r="B817" s="661" t="s">
        <v>578</v>
      </c>
      <c r="C817" s="661" t="s">
        <v>3538</v>
      </c>
      <c r="D817" s="742" t="s">
        <v>5397</v>
      </c>
      <c r="E817" s="743" t="s">
        <v>3551</v>
      </c>
      <c r="F817" s="661" t="s">
        <v>3533</v>
      </c>
      <c r="G817" s="661" t="s">
        <v>3784</v>
      </c>
      <c r="H817" s="661" t="s">
        <v>579</v>
      </c>
      <c r="I817" s="661" t="s">
        <v>3785</v>
      </c>
      <c r="J817" s="661" t="s">
        <v>3786</v>
      </c>
      <c r="K817" s="661" t="s">
        <v>1599</v>
      </c>
      <c r="L817" s="662">
        <v>3689.11</v>
      </c>
      <c r="M817" s="662">
        <v>11067.33</v>
      </c>
      <c r="N817" s="661">
        <v>3</v>
      </c>
      <c r="O817" s="744">
        <v>2</v>
      </c>
      <c r="P817" s="662">
        <v>7378.22</v>
      </c>
      <c r="Q817" s="677">
        <v>0.66666666666666674</v>
      </c>
      <c r="R817" s="661">
        <v>2</v>
      </c>
      <c r="S817" s="677">
        <v>0.66666666666666663</v>
      </c>
      <c r="T817" s="744">
        <v>1</v>
      </c>
      <c r="U817" s="700">
        <v>0.5</v>
      </c>
    </row>
    <row r="818" spans="1:21" ht="14.4" customHeight="1" x14ac:dyDescent="0.3">
      <c r="A818" s="660">
        <v>21</v>
      </c>
      <c r="B818" s="661" t="s">
        <v>578</v>
      </c>
      <c r="C818" s="661" t="s">
        <v>3538</v>
      </c>
      <c r="D818" s="742" t="s">
        <v>5397</v>
      </c>
      <c r="E818" s="743" t="s">
        <v>3551</v>
      </c>
      <c r="F818" s="661" t="s">
        <v>3533</v>
      </c>
      <c r="G818" s="661" t="s">
        <v>3784</v>
      </c>
      <c r="H818" s="661" t="s">
        <v>1684</v>
      </c>
      <c r="I818" s="661" t="s">
        <v>4119</v>
      </c>
      <c r="J818" s="661" t="s">
        <v>4120</v>
      </c>
      <c r="K818" s="661" t="s">
        <v>1599</v>
      </c>
      <c r="L818" s="662">
        <v>9810.82</v>
      </c>
      <c r="M818" s="662">
        <v>29432.46</v>
      </c>
      <c r="N818" s="661">
        <v>3</v>
      </c>
      <c r="O818" s="744">
        <v>1.5</v>
      </c>
      <c r="P818" s="662">
        <v>29432.46</v>
      </c>
      <c r="Q818" s="677">
        <v>1</v>
      </c>
      <c r="R818" s="661">
        <v>3</v>
      </c>
      <c r="S818" s="677">
        <v>1</v>
      </c>
      <c r="T818" s="744">
        <v>1.5</v>
      </c>
      <c r="U818" s="700">
        <v>1</v>
      </c>
    </row>
    <row r="819" spans="1:21" ht="14.4" customHeight="1" x14ac:dyDescent="0.3">
      <c r="A819" s="660">
        <v>21</v>
      </c>
      <c r="B819" s="661" t="s">
        <v>578</v>
      </c>
      <c r="C819" s="661" t="s">
        <v>3538</v>
      </c>
      <c r="D819" s="742" t="s">
        <v>5397</v>
      </c>
      <c r="E819" s="743" t="s">
        <v>3551</v>
      </c>
      <c r="F819" s="661" t="s">
        <v>3533</v>
      </c>
      <c r="G819" s="661" t="s">
        <v>3784</v>
      </c>
      <c r="H819" s="661" t="s">
        <v>1684</v>
      </c>
      <c r="I819" s="661" t="s">
        <v>4255</v>
      </c>
      <c r="J819" s="661" t="s">
        <v>4120</v>
      </c>
      <c r="K819" s="661" t="s">
        <v>1599</v>
      </c>
      <c r="L819" s="662">
        <v>9810.82</v>
      </c>
      <c r="M819" s="662">
        <v>39243.279999999999</v>
      </c>
      <c r="N819" s="661">
        <v>4</v>
      </c>
      <c r="O819" s="744">
        <v>2</v>
      </c>
      <c r="P819" s="662">
        <v>29432.46</v>
      </c>
      <c r="Q819" s="677">
        <v>0.75</v>
      </c>
      <c r="R819" s="661">
        <v>3</v>
      </c>
      <c r="S819" s="677">
        <v>0.75</v>
      </c>
      <c r="T819" s="744">
        <v>1.5</v>
      </c>
      <c r="U819" s="700">
        <v>0.75</v>
      </c>
    </row>
    <row r="820" spans="1:21" ht="14.4" customHeight="1" x14ac:dyDescent="0.3">
      <c r="A820" s="660">
        <v>21</v>
      </c>
      <c r="B820" s="661" t="s">
        <v>578</v>
      </c>
      <c r="C820" s="661" t="s">
        <v>3538</v>
      </c>
      <c r="D820" s="742" t="s">
        <v>5397</v>
      </c>
      <c r="E820" s="743" t="s">
        <v>3551</v>
      </c>
      <c r="F820" s="661" t="s">
        <v>3533</v>
      </c>
      <c r="G820" s="661" t="s">
        <v>3784</v>
      </c>
      <c r="H820" s="661" t="s">
        <v>1684</v>
      </c>
      <c r="I820" s="661" t="s">
        <v>4399</v>
      </c>
      <c r="J820" s="661" t="s">
        <v>4400</v>
      </c>
      <c r="K820" s="661" t="s">
        <v>3346</v>
      </c>
      <c r="L820" s="662">
        <v>1471.62</v>
      </c>
      <c r="M820" s="662">
        <v>1471.62</v>
      </c>
      <c r="N820" s="661">
        <v>1</v>
      </c>
      <c r="O820" s="744">
        <v>0.5</v>
      </c>
      <c r="P820" s="662">
        <v>1471.62</v>
      </c>
      <c r="Q820" s="677">
        <v>1</v>
      </c>
      <c r="R820" s="661">
        <v>1</v>
      </c>
      <c r="S820" s="677">
        <v>1</v>
      </c>
      <c r="T820" s="744">
        <v>0.5</v>
      </c>
      <c r="U820" s="700">
        <v>1</v>
      </c>
    </row>
    <row r="821" spans="1:21" ht="14.4" customHeight="1" x14ac:dyDescent="0.3">
      <c r="A821" s="660">
        <v>21</v>
      </c>
      <c r="B821" s="661" t="s">
        <v>578</v>
      </c>
      <c r="C821" s="661" t="s">
        <v>3538</v>
      </c>
      <c r="D821" s="742" t="s">
        <v>5397</v>
      </c>
      <c r="E821" s="743" t="s">
        <v>3551</v>
      </c>
      <c r="F821" s="661" t="s">
        <v>3533</v>
      </c>
      <c r="G821" s="661" t="s">
        <v>3784</v>
      </c>
      <c r="H821" s="661" t="s">
        <v>1684</v>
      </c>
      <c r="I821" s="661" t="s">
        <v>4401</v>
      </c>
      <c r="J821" s="661" t="s">
        <v>4400</v>
      </c>
      <c r="K821" s="661" t="s">
        <v>4402</v>
      </c>
      <c r="L821" s="662">
        <v>0</v>
      </c>
      <c r="M821" s="662">
        <v>0</v>
      </c>
      <c r="N821" s="661">
        <v>1</v>
      </c>
      <c r="O821" s="744">
        <v>0.5</v>
      </c>
      <c r="P821" s="662">
        <v>0</v>
      </c>
      <c r="Q821" s="677"/>
      <c r="R821" s="661">
        <v>1</v>
      </c>
      <c r="S821" s="677">
        <v>1</v>
      </c>
      <c r="T821" s="744">
        <v>0.5</v>
      </c>
      <c r="U821" s="700">
        <v>1</v>
      </c>
    </row>
    <row r="822" spans="1:21" ht="14.4" customHeight="1" x14ac:dyDescent="0.3">
      <c r="A822" s="660">
        <v>21</v>
      </c>
      <c r="B822" s="661" t="s">
        <v>578</v>
      </c>
      <c r="C822" s="661" t="s">
        <v>3538</v>
      </c>
      <c r="D822" s="742" t="s">
        <v>5397</v>
      </c>
      <c r="E822" s="743" t="s">
        <v>3551</v>
      </c>
      <c r="F822" s="661" t="s">
        <v>3533</v>
      </c>
      <c r="G822" s="661" t="s">
        <v>3983</v>
      </c>
      <c r="H822" s="661" t="s">
        <v>579</v>
      </c>
      <c r="I822" s="661" t="s">
        <v>1991</v>
      </c>
      <c r="J822" s="661" t="s">
        <v>1992</v>
      </c>
      <c r="K822" s="661" t="s">
        <v>2978</v>
      </c>
      <c r="L822" s="662">
        <v>111.72</v>
      </c>
      <c r="M822" s="662">
        <v>558.59999999999991</v>
      </c>
      <c r="N822" s="661">
        <v>5</v>
      </c>
      <c r="O822" s="744">
        <v>4</v>
      </c>
      <c r="P822" s="662">
        <v>335.15999999999997</v>
      </c>
      <c r="Q822" s="677">
        <v>0.60000000000000009</v>
      </c>
      <c r="R822" s="661">
        <v>3</v>
      </c>
      <c r="S822" s="677">
        <v>0.6</v>
      </c>
      <c r="T822" s="744">
        <v>2.5</v>
      </c>
      <c r="U822" s="700">
        <v>0.625</v>
      </c>
    </row>
    <row r="823" spans="1:21" ht="14.4" customHeight="1" x14ac:dyDescent="0.3">
      <c r="A823" s="660">
        <v>21</v>
      </c>
      <c r="B823" s="661" t="s">
        <v>578</v>
      </c>
      <c r="C823" s="661" t="s">
        <v>3538</v>
      </c>
      <c r="D823" s="742" t="s">
        <v>5397</v>
      </c>
      <c r="E823" s="743" t="s">
        <v>3551</v>
      </c>
      <c r="F823" s="661" t="s">
        <v>3533</v>
      </c>
      <c r="G823" s="661" t="s">
        <v>3728</v>
      </c>
      <c r="H823" s="661" t="s">
        <v>579</v>
      </c>
      <c r="I823" s="661" t="s">
        <v>4306</v>
      </c>
      <c r="J823" s="661" t="s">
        <v>4307</v>
      </c>
      <c r="K823" s="661" t="s">
        <v>4308</v>
      </c>
      <c r="L823" s="662">
        <v>0</v>
      </c>
      <c r="M823" s="662">
        <v>0</v>
      </c>
      <c r="N823" s="661">
        <v>2</v>
      </c>
      <c r="O823" s="744">
        <v>2</v>
      </c>
      <c r="P823" s="662">
        <v>0</v>
      </c>
      <c r="Q823" s="677"/>
      <c r="R823" s="661">
        <v>2</v>
      </c>
      <c r="S823" s="677">
        <v>1</v>
      </c>
      <c r="T823" s="744">
        <v>2</v>
      </c>
      <c r="U823" s="700">
        <v>1</v>
      </c>
    </row>
    <row r="824" spans="1:21" ht="14.4" customHeight="1" x14ac:dyDescent="0.3">
      <c r="A824" s="660">
        <v>21</v>
      </c>
      <c r="B824" s="661" t="s">
        <v>578</v>
      </c>
      <c r="C824" s="661" t="s">
        <v>3538</v>
      </c>
      <c r="D824" s="742" t="s">
        <v>5397</v>
      </c>
      <c r="E824" s="743" t="s">
        <v>3551</v>
      </c>
      <c r="F824" s="661" t="s">
        <v>3533</v>
      </c>
      <c r="G824" s="661" t="s">
        <v>3728</v>
      </c>
      <c r="H824" s="661" t="s">
        <v>579</v>
      </c>
      <c r="I824" s="661" t="s">
        <v>3729</v>
      </c>
      <c r="J824" s="661" t="s">
        <v>3730</v>
      </c>
      <c r="K824" s="661" t="s">
        <v>3731</v>
      </c>
      <c r="L824" s="662">
        <v>0</v>
      </c>
      <c r="M824" s="662">
        <v>0</v>
      </c>
      <c r="N824" s="661">
        <v>3</v>
      </c>
      <c r="O824" s="744">
        <v>0.5</v>
      </c>
      <c r="P824" s="662">
        <v>0</v>
      </c>
      <c r="Q824" s="677"/>
      <c r="R824" s="661">
        <v>3</v>
      </c>
      <c r="S824" s="677">
        <v>1</v>
      </c>
      <c r="T824" s="744">
        <v>0.5</v>
      </c>
      <c r="U824" s="700">
        <v>1</v>
      </c>
    </row>
    <row r="825" spans="1:21" ht="14.4" customHeight="1" x14ac:dyDescent="0.3">
      <c r="A825" s="660">
        <v>21</v>
      </c>
      <c r="B825" s="661" t="s">
        <v>578</v>
      </c>
      <c r="C825" s="661" t="s">
        <v>3538</v>
      </c>
      <c r="D825" s="742" t="s">
        <v>5397</v>
      </c>
      <c r="E825" s="743" t="s">
        <v>3551</v>
      </c>
      <c r="F825" s="661" t="s">
        <v>3533</v>
      </c>
      <c r="G825" s="661" t="s">
        <v>3657</v>
      </c>
      <c r="H825" s="661" t="s">
        <v>579</v>
      </c>
      <c r="I825" s="661" t="s">
        <v>4403</v>
      </c>
      <c r="J825" s="661" t="s">
        <v>4404</v>
      </c>
      <c r="K825" s="661" t="s">
        <v>4405</v>
      </c>
      <c r="L825" s="662">
        <v>0</v>
      </c>
      <c r="M825" s="662">
        <v>0</v>
      </c>
      <c r="N825" s="661">
        <v>1</v>
      </c>
      <c r="O825" s="744">
        <v>0.5</v>
      </c>
      <c r="P825" s="662">
        <v>0</v>
      </c>
      <c r="Q825" s="677"/>
      <c r="R825" s="661">
        <v>1</v>
      </c>
      <c r="S825" s="677">
        <v>1</v>
      </c>
      <c r="T825" s="744">
        <v>0.5</v>
      </c>
      <c r="U825" s="700">
        <v>1</v>
      </c>
    </row>
    <row r="826" spans="1:21" ht="14.4" customHeight="1" x14ac:dyDescent="0.3">
      <c r="A826" s="660">
        <v>21</v>
      </c>
      <c r="B826" s="661" t="s">
        <v>578</v>
      </c>
      <c r="C826" s="661" t="s">
        <v>3538</v>
      </c>
      <c r="D826" s="742" t="s">
        <v>5397</v>
      </c>
      <c r="E826" s="743" t="s">
        <v>3551</v>
      </c>
      <c r="F826" s="661" t="s">
        <v>3533</v>
      </c>
      <c r="G826" s="661" t="s">
        <v>4406</v>
      </c>
      <c r="H826" s="661" t="s">
        <v>579</v>
      </c>
      <c r="I826" s="661" t="s">
        <v>4407</v>
      </c>
      <c r="J826" s="661" t="s">
        <v>2019</v>
      </c>
      <c r="K826" s="661" t="s">
        <v>4408</v>
      </c>
      <c r="L826" s="662">
        <v>115.13</v>
      </c>
      <c r="M826" s="662">
        <v>230.26</v>
      </c>
      <c r="N826" s="661">
        <v>2</v>
      </c>
      <c r="O826" s="744">
        <v>0.5</v>
      </c>
      <c r="P826" s="662">
        <v>230.26</v>
      </c>
      <c r="Q826" s="677">
        <v>1</v>
      </c>
      <c r="R826" s="661">
        <v>2</v>
      </c>
      <c r="S826" s="677">
        <v>1</v>
      </c>
      <c r="T826" s="744">
        <v>0.5</v>
      </c>
      <c r="U826" s="700">
        <v>1</v>
      </c>
    </row>
    <row r="827" spans="1:21" ht="14.4" customHeight="1" x14ac:dyDescent="0.3">
      <c r="A827" s="660">
        <v>21</v>
      </c>
      <c r="B827" s="661" t="s">
        <v>578</v>
      </c>
      <c r="C827" s="661" t="s">
        <v>3538</v>
      </c>
      <c r="D827" s="742" t="s">
        <v>5397</v>
      </c>
      <c r="E827" s="743" t="s">
        <v>3551</v>
      </c>
      <c r="F827" s="661" t="s">
        <v>3533</v>
      </c>
      <c r="G827" s="661" t="s">
        <v>4130</v>
      </c>
      <c r="H827" s="661" t="s">
        <v>579</v>
      </c>
      <c r="I827" s="661" t="s">
        <v>4131</v>
      </c>
      <c r="J827" s="661" t="s">
        <v>4132</v>
      </c>
      <c r="K827" s="661" t="s">
        <v>3443</v>
      </c>
      <c r="L827" s="662">
        <v>3828.13</v>
      </c>
      <c r="M827" s="662">
        <v>61250.080000000002</v>
      </c>
      <c r="N827" s="661">
        <v>16</v>
      </c>
      <c r="O827" s="744">
        <v>4.5</v>
      </c>
      <c r="P827" s="662">
        <v>42109.43</v>
      </c>
      <c r="Q827" s="677">
        <v>0.6875</v>
      </c>
      <c r="R827" s="661">
        <v>11</v>
      </c>
      <c r="S827" s="677">
        <v>0.6875</v>
      </c>
      <c r="T827" s="744">
        <v>3.5</v>
      </c>
      <c r="U827" s="700">
        <v>0.77777777777777779</v>
      </c>
    </row>
    <row r="828" spans="1:21" ht="14.4" customHeight="1" x14ac:dyDescent="0.3">
      <c r="A828" s="660">
        <v>21</v>
      </c>
      <c r="B828" s="661" t="s">
        <v>578</v>
      </c>
      <c r="C828" s="661" t="s">
        <v>3538</v>
      </c>
      <c r="D828" s="742" t="s">
        <v>5397</v>
      </c>
      <c r="E828" s="743" t="s">
        <v>3551</v>
      </c>
      <c r="F828" s="661" t="s">
        <v>3533</v>
      </c>
      <c r="G828" s="661" t="s">
        <v>4409</v>
      </c>
      <c r="H828" s="661" t="s">
        <v>579</v>
      </c>
      <c r="I828" s="661" t="s">
        <v>4410</v>
      </c>
      <c r="J828" s="661" t="s">
        <v>4411</v>
      </c>
      <c r="K828" s="661" t="s">
        <v>4412</v>
      </c>
      <c r="L828" s="662">
        <v>5927.29</v>
      </c>
      <c r="M828" s="662">
        <v>59272.9</v>
      </c>
      <c r="N828" s="661">
        <v>10</v>
      </c>
      <c r="O828" s="744">
        <v>3.5</v>
      </c>
      <c r="P828" s="662">
        <v>11854.58</v>
      </c>
      <c r="Q828" s="677">
        <v>0.19999999999999998</v>
      </c>
      <c r="R828" s="661">
        <v>2</v>
      </c>
      <c r="S828" s="677">
        <v>0.2</v>
      </c>
      <c r="T828" s="744">
        <v>0.5</v>
      </c>
      <c r="U828" s="700">
        <v>0.14285714285714285</v>
      </c>
    </row>
    <row r="829" spans="1:21" ht="14.4" customHeight="1" x14ac:dyDescent="0.3">
      <c r="A829" s="660">
        <v>21</v>
      </c>
      <c r="B829" s="661" t="s">
        <v>578</v>
      </c>
      <c r="C829" s="661" t="s">
        <v>3538</v>
      </c>
      <c r="D829" s="742" t="s">
        <v>5397</v>
      </c>
      <c r="E829" s="743" t="s">
        <v>3551</v>
      </c>
      <c r="F829" s="661" t="s">
        <v>3533</v>
      </c>
      <c r="G829" s="661" t="s">
        <v>4413</v>
      </c>
      <c r="H829" s="661" t="s">
        <v>1684</v>
      </c>
      <c r="I829" s="661" t="s">
        <v>1828</v>
      </c>
      <c r="J829" s="661" t="s">
        <v>3422</v>
      </c>
      <c r="K829" s="661" t="s">
        <v>3424</v>
      </c>
      <c r="L829" s="662">
        <v>133.63999999999999</v>
      </c>
      <c r="M829" s="662">
        <v>267.27999999999997</v>
      </c>
      <c r="N829" s="661">
        <v>2</v>
      </c>
      <c r="O829" s="744">
        <v>1</v>
      </c>
      <c r="P829" s="662">
        <v>267.27999999999997</v>
      </c>
      <c r="Q829" s="677">
        <v>1</v>
      </c>
      <c r="R829" s="661">
        <v>2</v>
      </c>
      <c r="S829" s="677">
        <v>1</v>
      </c>
      <c r="T829" s="744">
        <v>1</v>
      </c>
      <c r="U829" s="700">
        <v>1</v>
      </c>
    </row>
    <row r="830" spans="1:21" ht="14.4" customHeight="1" x14ac:dyDescent="0.3">
      <c r="A830" s="660">
        <v>21</v>
      </c>
      <c r="B830" s="661" t="s">
        <v>578</v>
      </c>
      <c r="C830" s="661" t="s">
        <v>3538</v>
      </c>
      <c r="D830" s="742" t="s">
        <v>5397</v>
      </c>
      <c r="E830" s="743" t="s">
        <v>3551</v>
      </c>
      <c r="F830" s="661" t="s">
        <v>3533</v>
      </c>
      <c r="G830" s="661" t="s">
        <v>4256</v>
      </c>
      <c r="H830" s="661" t="s">
        <v>1684</v>
      </c>
      <c r="I830" s="661" t="s">
        <v>4257</v>
      </c>
      <c r="J830" s="661" t="s">
        <v>4258</v>
      </c>
      <c r="K830" s="661" t="s">
        <v>4259</v>
      </c>
      <c r="L830" s="662">
        <v>187.41</v>
      </c>
      <c r="M830" s="662">
        <v>374.82</v>
      </c>
      <c r="N830" s="661">
        <v>2</v>
      </c>
      <c r="O830" s="744">
        <v>1</v>
      </c>
      <c r="P830" s="662">
        <v>374.82</v>
      </c>
      <c r="Q830" s="677">
        <v>1</v>
      </c>
      <c r="R830" s="661">
        <v>2</v>
      </c>
      <c r="S830" s="677">
        <v>1</v>
      </c>
      <c r="T830" s="744">
        <v>1</v>
      </c>
      <c r="U830" s="700">
        <v>1</v>
      </c>
    </row>
    <row r="831" spans="1:21" ht="14.4" customHeight="1" x14ac:dyDescent="0.3">
      <c r="A831" s="660">
        <v>21</v>
      </c>
      <c r="B831" s="661" t="s">
        <v>578</v>
      </c>
      <c r="C831" s="661" t="s">
        <v>3538</v>
      </c>
      <c r="D831" s="742" t="s">
        <v>5397</v>
      </c>
      <c r="E831" s="743" t="s">
        <v>3551</v>
      </c>
      <c r="F831" s="661" t="s">
        <v>3533</v>
      </c>
      <c r="G831" s="661" t="s">
        <v>4256</v>
      </c>
      <c r="H831" s="661" t="s">
        <v>1684</v>
      </c>
      <c r="I831" s="661" t="s">
        <v>4257</v>
      </c>
      <c r="J831" s="661" t="s">
        <v>4258</v>
      </c>
      <c r="K831" s="661" t="s">
        <v>4259</v>
      </c>
      <c r="L831" s="662">
        <v>115.27</v>
      </c>
      <c r="M831" s="662">
        <v>115.27</v>
      </c>
      <c r="N831" s="661">
        <v>1</v>
      </c>
      <c r="O831" s="744">
        <v>1</v>
      </c>
      <c r="P831" s="662">
        <v>115.27</v>
      </c>
      <c r="Q831" s="677">
        <v>1</v>
      </c>
      <c r="R831" s="661">
        <v>1</v>
      </c>
      <c r="S831" s="677">
        <v>1</v>
      </c>
      <c r="T831" s="744">
        <v>1</v>
      </c>
      <c r="U831" s="700">
        <v>1</v>
      </c>
    </row>
    <row r="832" spans="1:21" ht="14.4" customHeight="1" x14ac:dyDescent="0.3">
      <c r="A832" s="660">
        <v>21</v>
      </c>
      <c r="B832" s="661" t="s">
        <v>578</v>
      </c>
      <c r="C832" s="661" t="s">
        <v>3538</v>
      </c>
      <c r="D832" s="742" t="s">
        <v>5397</v>
      </c>
      <c r="E832" s="743" t="s">
        <v>3551</v>
      </c>
      <c r="F832" s="661" t="s">
        <v>3533</v>
      </c>
      <c r="G832" s="661" t="s">
        <v>3953</v>
      </c>
      <c r="H832" s="661" t="s">
        <v>1684</v>
      </c>
      <c r="I832" s="661" t="s">
        <v>1926</v>
      </c>
      <c r="J832" s="661" t="s">
        <v>1927</v>
      </c>
      <c r="K832" s="661" t="s">
        <v>3413</v>
      </c>
      <c r="L832" s="662">
        <v>769.6</v>
      </c>
      <c r="M832" s="662">
        <v>78499.199999999997</v>
      </c>
      <c r="N832" s="661">
        <v>102</v>
      </c>
      <c r="O832" s="744">
        <v>35</v>
      </c>
      <c r="P832" s="662">
        <v>46176</v>
      </c>
      <c r="Q832" s="677">
        <v>0.58823529411764708</v>
      </c>
      <c r="R832" s="661">
        <v>60</v>
      </c>
      <c r="S832" s="677">
        <v>0.58823529411764708</v>
      </c>
      <c r="T832" s="744">
        <v>20.5</v>
      </c>
      <c r="U832" s="700">
        <v>0.58571428571428574</v>
      </c>
    </row>
    <row r="833" spans="1:21" ht="14.4" customHeight="1" x14ac:dyDescent="0.3">
      <c r="A833" s="660">
        <v>21</v>
      </c>
      <c r="B833" s="661" t="s">
        <v>578</v>
      </c>
      <c r="C833" s="661" t="s">
        <v>3538</v>
      </c>
      <c r="D833" s="742" t="s">
        <v>5397</v>
      </c>
      <c r="E833" s="743" t="s">
        <v>3551</v>
      </c>
      <c r="F833" s="661" t="s">
        <v>3533</v>
      </c>
      <c r="G833" s="661" t="s">
        <v>3953</v>
      </c>
      <c r="H833" s="661" t="s">
        <v>1684</v>
      </c>
      <c r="I833" s="661" t="s">
        <v>1926</v>
      </c>
      <c r="J833" s="661" t="s">
        <v>1927</v>
      </c>
      <c r="K833" s="661" t="s">
        <v>3413</v>
      </c>
      <c r="L833" s="662">
        <v>550.39</v>
      </c>
      <c r="M833" s="662">
        <v>30821.84</v>
      </c>
      <c r="N833" s="661">
        <v>56</v>
      </c>
      <c r="O833" s="744">
        <v>20</v>
      </c>
      <c r="P833" s="662">
        <v>17062.09</v>
      </c>
      <c r="Q833" s="677">
        <v>0.5535714285714286</v>
      </c>
      <c r="R833" s="661">
        <v>31</v>
      </c>
      <c r="S833" s="677">
        <v>0.5535714285714286</v>
      </c>
      <c r="T833" s="744">
        <v>11</v>
      </c>
      <c r="U833" s="700">
        <v>0.55000000000000004</v>
      </c>
    </row>
    <row r="834" spans="1:21" ht="14.4" customHeight="1" x14ac:dyDescent="0.3">
      <c r="A834" s="660">
        <v>21</v>
      </c>
      <c r="B834" s="661" t="s">
        <v>578</v>
      </c>
      <c r="C834" s="661" t="s">
        <v>3538</v>
      </c>
      <c r="D834" s="742" t="s">
        <v>5397</v>
      </c>
      <c r="E834" s="743" t="s">
        <v>3551</v>
      </c>
      <c r="F834" s="661" t="s">
        <v>3533</v>
      </c>
      <c r="G834" s="661" t="s">
        <v>3953</v>
      </c>
      <c r="H834" s="661" t="s">
        <v>1684</v>
      </c>
      <c r="I834" s="661" t="s">
        <v>4138</v>
      </c>
      <c r="J834" s="661" t="s">
        <v>1927</v>
      </c>
      <c r="K834" s="661" t="s">
        <v>3413</v>
      </c>
      <c r="L834" s="662">
        <v>0</v>
      </c>
      <c r="M834" s="662">
        <v>0</v>
      </c>
      <c r="N834" s="661">
        <v>2</v>
      </c>
      <c r="O834" s="744">
        <v>1</v>
      </c>
      <c r="P834" s="662">
        <v>0</v>
      </c>
      <c r="Q834" s="677"/>
      <c r="R834" s="661">
        <v>2</v>
      </c>
      <c r="S834" s="677">
        <v>1</v>
      </c>
      <c r="T834" s="744">
        <v>1</v>
      </c>
      <c r="U834" s="700">
        <v>1</v>
      </c>
    </row>
    <row r="835" spans="1:21" ht="14.4" customHeight="1" x14ac:dyDescent="0.3">
      <c r="A835" s="660">
        <v>21</v>
      </c>
      <c r="B835" s="661" t="s">
        <v>578</v>
      </c>
      <c r="C835" s="661" t="s">
        <v>3538</v>
      </c>
      <c r="D835" s="742" t="s">
        <v>5397</v>
      </c>
      <c r="E835" s="743" t="s">
        <v>3551</v>
      </c>
      <c r="F835" s="661" t="s">
        <v>3533</v>
      </c>
      <c r="G835" s="661" t="s">
        <v>4024</v>
      </c>
      <c r="H835" s="661" t="s">
        <v>579</v>
      </c>
      <c r="I835" s="661" t="s">
        <v>4414</v>
      </c>
      <c r="J835" s="661" t="s">
        <v>4415</v>
      </c>
      <c r="K835" s="661" t="s">
        <v>1086</v>
      </c>
      <c r="L835" s="662">
        <v>0</v>
      </c>
      <c r="M835" s="662">
        <v>0</v>
      </c>
      <c r="N835" s="661">
        <v>1</v>
      </c>
      <c r="O835" s="744">
        <v>1</v>
      </c>
      <c r="P835" s="662">
        <v>0</v>
      </c>
      <c r="Q835" s="677"/>
      <c r="R835" s="661">
        <v>1</v>
      </c>
      <c r="S835" s="677">
        <v>1</v>
      </c>
      <c r="T835" s="744">
        <v>1</v>
      </c>
      <c r="U835" s="700">
        <v>1</v>
      </c>
    </row>
    <row r="836" spans="1:21" ht="14.4" customHeight="1" x14ac:dyDescent="0.3">
      <c r="A836" s="660">
        <v>21</v>
      </c>
      <c r="B836" s="661" t="s">
        <v>578</v>
      </c>
      <c r="C836" s="661" t="s">
        <v>3538</v>
      </c>
      <c r="D836" s="742" t="s">
        <v>5397</v>
      </c>
      <c r="E836" s="743" t="s">
        <v>3551</v>
      </c>
      <c r="F836" s="661" t="s">
        <v>3533</v>
      </c>
      <c r="G836" s="661" t="s">
        <v>3922</v>
      </c>
      <c r="H836" s="661" t="s">
        <v>1684</v>
      </c>
      <c r="I836" s="661" t="s">
        <v>4416</v>
      </c>
      <c r="J836" s="661" t="s">
        <v>4417</v>
      </c>
      <c r="K836" s="661" t="s">
        <v>4418</v>
      </c>
      <c r="L836" s="662">
        <v>124.49</v>
      </c>
      <c r="M836" s="662">
        <v>124.49</v>
      </c>
      <c r="N836" s="661">
        <v>1</v>
      </c>
      <c r="O836" s="744">
        <v>0.5</v>
      </c>
      <c r="P836" s="662">
        <v>124.49</v>
      </c>
      <c r="Q836" s="677">
        <v>1</v>
      </c>
      <c r="R836" s="661">
        <v>1</v>
      </c>
      <c r="S836" s="677">
        <v>1</v>
      </c>
      <c r="T836" s="744">
        <v>0.5</v>
      </c>
      <c r="U836" s="700">
        <v>1</v>
      </c>
    </row>
    <row r="837" spans="1:21" ht="14.4" customHeight="1" x14ac:dyDescent="0.3">
      <c r="A837" s="660">
        <v>21</v>
      </c>
      <c r="B837" s="661" t="s">
        <v>578</v>
      </c>
      <c r="C837" s="661" t="s">
        <v>3538</v>
      </c>
      <c r="D837" s="742" t="s">
        <v>5397</v>
      </c>
      <c r="E837" s="743" t="s">
        <v>3551</v>
      </c>
      <c r="F837" s="661" t="s">
        <v>3533</v>
      </c>
      <c r="G837" s="661" t="s">
        <v>3922</v>
      </c>
      <c r="H837" s="661" t="s">
        <v>1684</v>
      </c>
      <c r="I837" s="661" t="s">
        <v>4419</v>
      </c>
      <c r="J837" s="661" t="s">
        <v>4420</v>
      </c>
      <c r="K837" s="661" t="s">
        <v>4421</v>
      </c>
      <c r="L837" s="662">
        <v>62.24</v>
      </c>
      <c r="M837" s="662">
        <v>62.24</v>
      </c>
      <c r="N837" s="661">
        <v>1</v>
      </c>
      <c r="O837" s="744">
        <v>1</v>
      </c>
      <c r="P837" s="662">
        <v>62.24</v>
      </c>
      <c r="Q837" s="677">
        <v>1</v>
      </c>
      <c r="R837" s="661">
        <v>1</v>
      </c>
      <c r="S837" s="677">
        <v>1</v>
      </c>
      <c r="T837" s="744">
        <v>1</v>
      </c>
      <c r="U837" s="700">
        <v>1</v>
      </c>
    </row>
    <row r="838" spans="1:21" ht="14.4" customHeight="1" x14ac:dyDescent="0.3">
      <c r="A838" s="660">
        <v>21</v>
      </c>
      <c r="B838" s="661" t="s">
        <v>578</v>
      </c>
      <c r="C838" s="661" t="s">
        <v>3538</v>
      </c>
      <c r="D838" s="742" t="s">
        <v>5397</v>
      </c>
      <c r="E838" s="743" t="s">
        <v>3551</v>
      </c>
      <c r="F838" s="661" t="s">
        <v>3533</v>
      </c>
      <c r="G838" s="661" t="s">
        <v>3922</v>
      </c>
      <c r="H838" s="661" t="s">
        <v>1684</v>
      </c>
      <c r="I838" s="661" t="s">
        <v>4422</v>
      </c>
      <c r="J838" s="661" t="s">
        <v>4417</v>
      </c>
      <c r="K838" s="661" t="s">
        <v>4418</v>
      </c>
      <c r="L838" s="662">
        <v>124.49</v>
      </c>
      <c r="M838" s="662">
        <v>124.49</v>
      </c>
      <c r="N838" s="661">
        <v>1</v>
      </c>
      <c r="O838" s="744">
        <v>0.5</v>
      </c>
      <c r="P838" s="662"/>
      <c r="Q838" s="677">
        <v>0</v>
      </c>
      <c r="R838" s="661"/>
      <c r="S838" s="677">
        <v>0</v>
      </c>
      <c r="T838" s="744"/>
      <c r="U838" s="700">
        <v>0</v>
      </c>
    </row>
    <row r="839" spans="1:21" ht="14.4" customHeight="1" x14ac:dyDescent="0.3">
      <c r="A839" s="660">
        <v>21</v>
      </c>
      <c r="B839" s="661" t="s">
        <v>578</v>
      </c>
      <c r="C839" s="661" t="s">
        <v>3538</v>
      </c>
      <c r="D839" s="742" t="s">
        <v>5397</v>
      </c>
      <c r="E839" s="743" t="s">
        <v>3551</v>
      </c>
      <c r="F839" s="661" t="s">
        <v>3533</v>
      </c>
      <c r="G839" s="661" t="s">
        <v>3922</v>
      </c>
      <c r="H839" s="661" t="s">
        <v>1684</v>
      </c>
      <c r="I839" s="661" t="s">
        <v>1733</v>
      </c>
      <c r="J839" s="661" t="s">
        <v>1734</v>
      </c>
      <c r="K839" s="661" t="s">
        <v>3386</v>
      </c>
      <c r="L839" s="662">
        <v>82.99</v>
      </c>
      <c r="M839" s="662">
        <v>82.99</v>
      </c>
      <c r="N839" s="661">
        <v>1</v>
      </c>
      <c r="O839" s="744">
        <v>0.5</v>
      </c>
      <c r="P839" s="662"/>
      <c r="Q839" s="677">
        <v>0</v>
      </c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21</v>
      </c>
      <c r="B840" s="661" t="s">
        <v>578</v>
      </c>
      <c r="C840" s="661" t="s">
        <v>3538</v>
      </c>
      <c r="D840" s="742" t="s">
        <v>5397</v>
      </c>
      <c r="E840" s="743" t="s">
        <v>3551</v>
      </c>
      <c r="F840" s="661" t="s">
        <v>3533</v>
      </c>
      <c r="G840" s="661" t="s">
        <v>3922</v>
      </c>
      <c r="H840" s="661" t="s">
        <v>1684</v>
      </c>
      <c r="I840" s="661" t="s">
        <v>4423</v>
      </c>
      <c r="J840" s="661" t="s">
        <v>3484</v>
      </c>
      <c r="K840" s="661" t="s">
        <v>4424</v>
      </c>
      <c r="L840" s="662">
        <v>0</v>
      </c>
      <c r="M840" s="662">
        <v>0</v>
      </c>
      <c r="N840" s="661">
        <v>2</v>
      </c>
      <c r="O840" s="744">
        <v>1.5</v>
      </c>
      <c r="P840" s="662">
        <v>0</v>
      </c>
      <c r="Q840" s="677"/>
      <c r="R840" s="661">
        <v>1</v>
      </c>
      <c r="S840" s="677">
        <v>0.5</v>
      </c>
      <c r="T840" s="744">
        <v>0.5</v>
      </c>
      <c r="U840" s="700">
        <v>0.33333333333333331</v>
      </c>
    </row>
    <row r="841" spans="1:21" ht="14.4" customHeight="1" x14ac:dyDescent="0.3">
      <c r="A841" s="660">
        <v>21</v>
      </c>
      <c r="B841" s="661" t="s">
        <v>578</v>
      </c>
      <c r="C841" s="661" t="s">
        <v>3538</v>
      </c>
      <c r="D841" s="742" t="s">
        <v>5397</v>
      </c>
      <c r="E841" s="743" t="s">
        <v>3551</v>
      </c>
      <c r="F841" s="661" t="s">
        <v>3533</v>
      </c>
      <c r="G841" s="661" t="s">
        <v>3922</v>
      </c>
      <c r="H841" s="661" t="s">
        <v>579</v>
      </c>
      <c r="I841" s="661" t="s">
        <v>4263</v>
      </c>
      <c r="J841" s="661" t="s">
        <v>4264</v>
      </c>
      <c r="K841" s="661" t="s">
        <v>4265</v>
      </c>
      <c r="L841" s="662">
        <v>82.99</v>
      </c>
      <c r="M841" s="662">
        <v>82.99</v>
      </c>
      <c r="N841" s="661">
        <v>1</v>
      </c>
      <c r="O841" s="744">
        <v>0.5</v>
      </c>
      <c r="P841" s="662"/>
      <c r="Q841" s="677">
        <v>0</v>
      </c>
      <c r="R841" s="661"/>
      <c r="S841" s="677">
        <v>0</v>
      </c>
      <c r="T841" s="744"/>
      <c r="U841" s="700">
        <v>0</v>
      </c>
    </row>
    <row r="842" spans="1:21" ht="14.4" customHeight="1" x14ac:dyDescent="0.3">
      <c r="A842" s="660">
        <v>21</v>
      </c>
      <c r="B842" s="661" t="s">
        <v>578</v>
      </c>
      <c r="C842" s="661" t="s">
        <v>3538</v>
      </c>
      <c r="D842" s="742" t="s">
        <v>5397</v>
      </c>
      <c r="E842" s="743" t="s">
        <v>3551</v>
      </c>
      <c r="F842" s="661" t="s">
        <v>3533</v>
      </c>
      <c r="G842" s="661" t="s">
        <v>3922</v>
      </c>
      <c r="H842" s="661" t="s">
        <v>579</v>
      </c>
      <c r="I842" s="661" t="s">
        <v>4425</v>
      </c>
      <c r="J842" s="661" t="s">
        <v>4420</v>
      </c>
      <c r="K842" s="661" t="s">
        <v>4426</v>
      </c>
      <c r="L842" s="662">
        <v>0</v>
      </c>
      <c r="M842" s="662">
        <v>0</v>
      </c>
      <c r="N842" s="661">
        <v>1</v>
      </c>
      <c r="O842" s="744">
        <v>1</v>
      </c>
      <c r="P842" s="662">
        <v>0</v>
      </c>
      <c r="Q842" s="677"/>
      <c r="R842" s="661">
        <v>1</v>
      </c>
      <c r="S842" s="677">
        <v>1</v>
      </c>
      <c r="T842" s="744">
        <v>1</v>
      </c>
      <c r="U842" s="700">
        <v>1</v>
      </c>
    </row>
    <row r="843" spans="1:21" ht="14.4" customHeight="1" x14ac:dyDescent="0.3">
      <c r="A843" s="660">
        <v>21</v>
      </c>
      <c r="B843" s="661" t="s">
        <v>578</v>
      </c>
      <c r="C843" s="661" t="s">
        <v>3538</v>
      </c>
      <c r="D843" s="742" t="s">
        <v>5397</v>
      </c>
      <c r="E843" s="743" t="s">
        <v>3551</v>
      </c>
      <c r="F843" s="661" t="s">
        <v>3533</v>
      </c>
      <c r="G843" s="661" t="s">
        <v>3588</v>
      </c>
      <c r="H843" s="661" t="s">
        <v>579</v>
      </c>
      <c r="I843" s="661" t="s">
        <v>733</v>
      </c>
      <c r="J843" s="661" t="s">
        <v>734</v>
      </c>
      <c r="K843" s="661" t="s">
        <v>735</v>
      </c>
      <c r="L843" s="662">
        <v>0</v>
      </c>
      <c r="M843" s="662">
        <v>0</v>
      </c>
      <c r="N843" s="661">
        <v>1</v>
      </c>
      <c r="O843" s="744">
        <v>0.5</v>
      </c>
      <c r="P843" s="662"/>
      <c r="Q843" s="677"/>
      <c r="R843" s="661"/>
      <c r="S843" s="677">
        <v>0</v>
      </c>
      <c r="T843" s="744"/>
      <c r="U843" s="700">
        <v>0</v>
      </c>
    </row>
    <row r="844" spans="1:21" ht="14.4" customHeight="1" x14ac:dyDescent="0.3">
      <c r="A844" s="660">
        <v>21</v>
      </c>
      <c r="B844" s="661" t="s">
        <v>578</v>
      </c>
      <c r="C844" s="661" t="s">
        <v>3538</v>
      </c>
      <c r="D844" s="742" t="s">
        <v>5397</v>
      </c>
      <c r="E844" s="743" t="s">
        <v>3551</v>
      </c>
      <c r="F844" s="661" t="s">
        <v>3533</v>
      </c>
      <c r="G844" s="661" t="s">
        <v>4427</v>
      </c>
      <c r="H844" s="661" t="s">
        <v>579</v>
      </c>
      <c r="I844" s="661" t="s">
        <v>4428</v>
      </c>
      <c r="J844" s="661" t="s">
        <v>4429</v>
      </c>
      <c r="K844" s="661" t="s">
        <v>4430</v>
      </c>
      <c r="L844" s="662">
        <v>139.77000000000001</v>
      </c>
      <c r="M844" s="662">
        <v>279.54000000000002</v>
      </c>
      <c r="N844" s="661">
        <v>2</v>
      </c>
      <c r="O844" s="744">
        <v>0.5</v>
      </c>
      <c r="P844" s="662"/>
      <c r="Q844" s="677">
        <v>0</v>
      </c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21</v>
      </c>
      <c r="B845" s="661" t="s">
        <v>578</v>
      </c>
      <c r="C845" s="661" t="s">
        <v>3538</v>
      </c>
      <c r="D845" s="742" t="s">
        <v>5397</v>
      </c>
      <c r="E845" s="743" t="s">
        <v>3551</v>
      </c>
      <c r="F845" s="661" t="s">
        <v>3533</v>
      </c>
      <c r="G845" s="661" t="s">
        <v>3664</v>
      </c>
      <c r="H845" s="661" t="s">
        <v>579</v>
      </c>
      <c r="I845" s="661" t="s">
        <v>2588</v>
      </c>
      <c r="J845" s="661" t="s">
        <v>2589</v>
      </c>
      <c r="K845" s="661" t="s">
        <v>2590</v>
      </c>
      <c r="L845" s="662">
        <v>1121.25</v>
      </c>
      <c r="M845" s="662">
        <v>7848.75</v>
      </c>
      <c r="N845" s="661">
        <v>7</v>
      </c>
      <c r="O845" s="744">
        <v>2.5</v>
      </c>
      <c r="P845" s="662">
        <v>5606.25</v>
      </c>
      <c r="Q845" s="677">
        <v>0.7142857142857143</v>
      </c>
      <c r="R845" s="661">
        <v>5</v>
      </c>
      <c r="S845" s="677">
        <v>0.7142857142857143</v>
      </c>
      <c r="T845" s="744">
        <v>2</v>
      </c>
      <c r="U845" s="700">
        <v>0.8</v>
      </c>
    </row>
    <row r="846" spans="1:21" ht="14.4" customHeight="1" x14ac:dyDescent="0.3">
      <c r="A846" s="660">
        <v>21</v>
      </c>
      <c r="B846" s="661" t="s">
        <v>578</v>
      </c>
      <c r="C846" s="661" t="s">
        <v>3538</v>
      </c>
      <c r="D846" s="742" t="s">
        <v>5397</v>
      </c>
      <c r="E846" s="743" t="s">
        <v>3551</v>
      </c>
      <c r="F846" s="661" t="s">
        <v>3533</v>
      </c>
      <c r="G846" s="661" t="s">
        <v>3664</v>
      </c>
      <c r="H846" s="661" t="s">
        <v>579</v>
      </c>
      <c r="I846" s="661" t="s">
        <v>2588</v>
      </c>
      <c r="J846" s="661" t="s">
        <v>2589</v>
      </c>
      <c r="K846" s="661" t="s">
        <v>2590</v>
      </c>
      <c r="L846" s="662">
        <v>727.03</v>
      </c>
      <c r="M846" s="662">
        <v>3635.1499999999996</v>
      </c>
      <c r="N846" s="661">
        <v>5</v>
      </c>
      <c r="O846" s="744">
        <v>2</v>
      </c>
      <c r="P846" s="662">
        <v>2908.12</v>
      </c>
      <c r="Q846" s="677">
        <v>0.8</v>
      </c>
      <c r="R846" s="661">
        <v>4</v>
      </c>
      <c r="S846" s="677">
        <v>0.8</v>
      </c>
      <c r="T846" s="744">
        <v>1.5</v>
      </c>
      <c r="U846" s="700">
        <v>0.75</v>
      </c>
    </row>
    <row r="847" spans="1:21" ht="14.4" customHeight="1" x14ac:dyDescent="0.3">
      <c r="A847" s="660">
        <v>21</v>
      </c>
      <c r="B847" s="661" t="s">
        <v>578</v>
      </c>
      <c r="C847" s="661" t="s">
        <v>3538</v>
      </c>
      <c r="D847" s="742" t="s">
        <v>5397</v>
      </c>
      <c r="E847" s="743" t="s">
        <v>3551</v>
      </c>
      <c r="F847" s="661" t="s">
        <v>3533</v>
      </c>
      <c r="G847" s="661" t="s">
        <v>3664</v>
      </c>
      <c r="H847" s="661" t="s">
        <v>579</v>
      </c>
      <c r="I847" s="661" t="s">
        <v>3665</v>
      </c>
      <c r="J847" s="661" t="s">
        <v>3666</v>
      </c>
      <c r="K847" s="661" t="s">
        <v>3667</v>
      </c>
      <c r="L847" s="662">
        <v>2242.5</v>
      </c>
      <c r="M847" s="662">
        <v>13455</v>
      </c>
      <c r="N847" s="661">
        <v>6</v>
      </c>
      <c r="O847" s="744">
        <v>3</v>
      </c>
      <c r="P847" s="662"/>
      <c r="Q847" s="677">
        <v>0</v>
      </c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21</v>
      </c>
      <c r="B848" s="661" t="s">
        <v>578</v>
      </c>
      <c r="C848" s="661" t="s">
        <v>3538</v>
      </c>
      <c r="D848" s="742" t="s">
        <v>5397</v>
      </c>
      <c r="E848" s="743" t="s">
        <v>3551</v>
      </c>
      <c r="F848" s="661" t="s">
        <v>3533</v>
      </c>
      <c r="G848" s="661" t="s">
        <v>3664</v>
      </c>
      <c r="H848" s="661" t="s">
        <v>579</v>
      </c>
      <c r="I848" s="661" t="s">
        <v>3665</v>
      </c>
      <c r="J848" s="661" t="s">
        <v>3666</v>
      </c>
      <c r="K848" s="661" t="s">
        <v>3667</v>
      </c>
      <c r="L848" s="662">
        <v>1454.05</v>
      </c>
      <c r="M848" s="662">
        <v>2908.1</v>
      </c>
      <c r="N848" s="661">
        <v>2</v>
      </c>
      <c r="O848" s="744">
        <v>0.5</v>
      </c>
      <c r="P848" s="662"/>
      <c r="Q848" s="677">
        <v>0</v>
      </c>
      <c r="R848" s="661"/>
      <c r="S848" s="677">
        <v>0</v>
      </c>
      <c r="T848" s="744"/>
      <c r="U848" s="700">
        <v>0</v>
      </c>
    </row>
    <row r="849" spans="1:21" ht="14.4" customHeight="1" x14ac:dyDescent="0.3">
      <c r="A849" s="660">
        <v>21</v>
      </c>
      <c r="B849" s="661" t="s">
        <v>578</v>
      </c>
      <c r="C849" s="661" t="s">
        <v>3538</v>
      </c>
      <c r="D849" s="742" t="s">
        <v>5397</v>
      </c>
      <c r="E849" s="743" t="s">
        <v>3551</v>
      </c>
      <c r="F849" s="661" t="s">
        <v>3533</v>
      </c>
      <c r="G849" s="661" t="s">
        <v>3664</v>
      </c>
      <c r="H849" s="661" t="s">
        <v>579</v>
      </c>
      <c r="I849" s="661" t="s">
        <v>3954</v>
      </c>
      <c r="J849" s="661" t="s">
        <v>2589</v>
      </c>
      <c r="K849" s="661" t="s">
        <v>2590</v>
      </c>
      <c r="L849" s="662">
        <v>1121.25</v>
      </c>
      <c r="M849" s="662">
        <v>1121.25</v>
      </c>
      <c r="N849" s="661">
        <v>1</v>
      </c>
      <c r="O849" s="744">
        <v>0.5</v>
      </c>
      <c r="P849" s="662">
        <v>1121.25</v>
      </c>
      <c r="Q849" s="677">
        <v>1</v>
      </c>
      <c r="R849" s="661">
        <v>1</v>
      </c>
      <c r="S849" s="677">
        <v>1</v>
      </c>
      <c r="T849" s="744">
        <v>0.5</v>
      </c>
      <c r="U849" s="700">
        <v>1</v>
      </c>
    </row>
    <row r="850" spans="1:21" ht="14.4" customHeight="1" x14ac:dyDescent="0.3">
      <c r="A850" s="660">
        <v>21</v>
      </c>
      <c r="B850" s="661" t="s">
        <v>578</v>
      </c>
      <c r="C850" s="661" t="s">
        <v>3538</v>
      </c>
      <c r="D850" s="742" t="s">
        <v>5397</v>
      </c>
      <c r="E850" s="743" t="s">
        <v>3551</v>
      </c>
      <c r="F850" s="661" t="s">
        <v>3533</v>
      </c>
      <c r="G850" s="661" t="s">
        <v>3984</v>
      </c>
      <c r="H850" s="661" t="s">
        <v>579</v>
      </c>
      <c r="I850" s="661" t="s">
        <v>4431</v>
      </c>
      <c r="J850" s="661" t="s">
        <v>4432</v>
      </c>
      <c r="K850" s="661" t="s">
        <v>4433</v>
      </c>
      <c r="L850" s="662">
        <v>0</v>
      </c>
      <c r="M850" s="662">
        <v>0</v>
      </c>
      <c r="N850" s="661">
        <v>4</v>
      </c>
      <c r="O850" s="744">
        <v>2</v>
      </c>
      <c r="P850" s="662">
        <v>0</v>
      </c>
      <c r="Q850" s="677"/>
      <c r="R850" s="661">
        <v>2</v>
      </c>
      <c r="S850" s="677">
        <v>0.5</v>
      </c>
      <c r="T850" s="744">
        <v>1</v>
      </c>
      <c r="U850" s="700">
        <v>0.5</v>
      </c>
    </row>
    <row r="851" spans="1:21" ht="14.4" customHeight="1" x14ac:dyDescent="0.3">
      <c r="A851" s="660">
        <v>21</v>
      </c>
      <c r="B851" s="661" t="s">
        <v>578</v>
      </c>
      <c r="C851" s="661" t="s">
        <v>3538</v>
      </c>
      <c r="D851" s="742" t="s">
        <v>5397</v>
      </c>
      <c r="E851" s="743" t="s">
        <v>3551</v>
      </c>
      <c r="F851" s="661" t="s">
        <v>3533</v>
      </c>
      <c r="G851" s="661" t="s">
        <v>4434</v>
      </c>
      <c r="H851" s="661" t="s">
        <v>1684</v>
      </c>
      <c r="I851" s="661" t="s">
        <v>4435</v>
      </c>
      <c r="J851" s="661" t="s">
        <v>4436</v>
      </c>
      <c r="K851" s="661" t="s">
        <v>4308</v>
      </c>
      <c r="L851" s="662">
        <v>0</v>
      </c>
      <c r="M851" s="662">
        <v>0</v>
      </c>
      <c r="N851" s="661">
        <v>2</v>
      </c>
      <c r="O851" s="744">
        <v>0.5</v>
      </c>
      <c r="P851" s="662"/>
      <c r="Q851" s="677"/>
      <c r="R851" s="661"/>
      <c r="S851" s="677">
        <v>0</v>
      </c>
      <c r="T851" s="744"/>
      <c r="U851" s="700">
        <v>0</v>
      </c>
    </row>
    <row r="852" spans="1:21" ht="14.4" customHeight="1" x14ac:dyDescent="0.3">
      <c r="A852" s="660">
        <v>21</v>
      </c>
      <c r="B852" s="661" t="s">
        <v>578</v>
      </c>
      <c r="C852" s="661" t="s">
        <v>3538</v>
      </c>
      <c r="D852" s="742" t="s">
        <v>5397</v>
      </c>
      <c r="E852" s="743" t="s">
        <v>3551</v>
      </c>
      <c r="F852" s="661" t="s">
        <v>3533</v>
      </c>
      <c r="G852" s="661" t="s">
        <v>4029</v>
      </c>
      <c r="H852" s="661" t="s">
        <v>579</v>
      </c>
      <c r="I852" s="661" t="s">
        <v>4437</v>
      </c>
      <c r="J852" s="661" t="s">
        <v>4438</v>
      </c>
      <c r="K852" s="661" t="s">
        <v>4439</v>
      </c>
      <c r="L852" s="662">
        <v>0</v>
      </c>
      <c r="M852" s="662">
        <v>0</v>
      </c>
      <c r="N852" s="661">
        <v>1</v>
      </c>
      <c r="O852" s="744">
        <v>1</v>
      </c>
      <c r="P852" s="662">
        <v>0</v>
      </c>
      <c r="Q852" s="677"/>
      <c r="R852" s="661">
        <v>1</v>
      </c>
      <c r="S852" s="677">
        <v>1</v>
      </c>
      <c r="T852" s="744">
        <v>1</v>
      </c>
      <c r="U852" s="700">
        <v>1</v>
      </c>
    </row>
    <row r="853" spans="1:21" ht="14.4" customHeight="1" x14ac:dyDescent="0.3">
      <c r="A853" s="660">
        <v>21</v>
      </c>
      <c r="B853" s="661" t="s">
        <v>578</v>
      </c>
      <c r="C853" s="661" t="s">
        <v>3538</v>
      </c>
      <c r="D853" s="742" t="s">
        <v>5397</v>
      </c>
      <c r="E853" s="743" t="s">
        <v>3551</v>
      </c>
      <c r="F853" s="661" t="s">
        <v>3533</v>
      </c>
      <c r="G853" s="661" t="s">
        <v>3618</v>
      </c>
      <c r="H853" s="661" t="s">
        <v>579</v>
      </c>
      <c r="I853" s="661" t="s">
        <v>925</v>
      </c>
      <c r="J853" s="661" t="s">
        <v>3619</v>
      </c>
      <c r="K853" s="661" t="s">
        <v>3620</v>
      </c>
      <c r="L853" s="662">
        <v>53.57</v>
      </c>
      <c r="M853" s="662">
        <v>2410.65</v>
      </c>
      <c r="N853" s="661">
        <v>45</v>
      </c>
      <c r="O853" s="744">
        <v>14</v>
      </c>
      <c r="P853" s="662">
        <v>1767.8100000000002</v>
      </c>
      <c r="Q853" s="677">
        <v>0.73333333333333339</v>
      </c>
      <c r="R853" s="661">
        <v>33</v>
      </c>
      <c r="S853" s="677">
        <v>0.73333333333333328</v>
      </c>
      <c r="T853" s="744">
        <v>9.5</v>
      </c>
      <c r="U853" s="700">
        <v>0.6785714285714286</v>
      </c>
    </row>
    <row r="854" spans="1:21" ht="14.4" customHeight="1" x14ac:dyDescent="0.3">
      <c r="A854" s="660">
        <v>21</v>
      </c>
      <c r="B854" s="661" t="s">
        <v>578</v>
      </c>
      <c r="C854" s="661" t="s">
        <v>3538</v>
      </c>
      <c r="D854" s="742" t="s">
        <v>5397</v>
      </c>
      <c r="E854" s="743" t="s">
        <v>3551</v>
      </c>
      <c r="F854" s="661" t="s">
        <v>3533</v>
      </c>
      <c r="G854" s="661" t="s">
        <v>3926</v>
      </c>
      <c r="H854" s="661" t="s">
        <v>579</v>
      </c>
      <c r="I854" s="661" t="s">
        <v>4440</v>
      </c>
      <c r="J854" s="661" t="s">
        <v>2175</v>
      </c>
      <c r="K854" s="661" t="s">
        <v>4441</v>
      </c>
      <c r="L854" s="662">
        <v>0</v>
      </c>
      <c r="M854" s="662">
        <v>0</v>
      </c>
      <c r="N854" s="661">
        <v>1</v>
      </c>
      <c r="O854" s="744">
        <v>0.5</v>
      </c>
      <c r="P854" s="662">
        <v>0</v>
      </c>
      <c r="Q854" s="677"/>
      <c r="R854" s="661">
        <v>1</v>
      </c>
      <c r="S854" s="677">
        <v>1</v>
      </c>
      <c r="T854" s="744">
        <v>0.5</v>
      </c>
      <c r="U854" s="700">
        <v>1</v>
      </c>
    </row>
    <row r="855" spans="1:21" ht="14.4" customHeight="1" x14ac:dyDescent="0.3">
      <c r="A855" s="660">
        <v>21</v>
      </c>
      <c r="B855" s="661" t="s">
        <v>578</v>
      </c>
      <c r="C855" s="661" t="s">
        <v>3538</v>
      </c>
      <c r="D855" s="742" t="s">
        <v>5397</v>
      </c>
      <c r="E855" s="743" t="s">
        <v>3551</v>
      </c>
      <c r="F855" s="661" t="s">
        <v>3533</v>
      </c>
      <c r="G855" s="661" t="s">
        <v>3926</v>
      </c>
      <c r="H855" s="661" t="s">
        <v>579</v>
      </c>
      <c r="I855" s="661" t="s">
        <v>4442</v>
      </c>
      <c r="J855" s="661" t="s">
        <v>4443</v>
      </c>
      <c r="K855" s="661" t="s">
        <v>3419</v>
      </c>
      <c r="L855" s="662">
        <v>70.23</v>
      </c>
      <c r="M855" s="662">
        <v>140.46</v>
      </c>
      <c r="N855" s="661">
        <v>2</v>
      </c>
      <c r="O855" s="744">
        <v>1</v>
      </c>
      <c r="P855" s="662"/>
      <c r="Q855" s="677">
        <v>0</v>
      </c>
      <c r="R855" s="661"/>
      <c r="S855" s="677">
        <v>0</v>
      </c>
      <c r="T855" s="744"/>
      <c r="U855" s="700">
        <v>0</v>
      </c>
    </row>
    <row r="856" spans="1:21" ht="14.4" customHeight="1" x14ac:dyDescent="0.3">
      <c r="A856" s="660">
        <v>21</v>
      </c>
      <c r="B856" s="661" t="s">
        <v>578</v>
      </c>
      <c r="C856" s="661" t="s">
        <v>3538</v>
      </c>
      <c r="D856" s="742" t="s">
        <v>5397</v>
      </c>
      <c r="E856" s="743" t="s">
        <v>3551</v>
      </c>
      <c r="F856" s="661" t="s">
        <v>3533</v>
      </c>
      <c r="G856" s="661" t="s">
        <v>3787</v>
      </c>
      <c r="H856" s="661" t="s">
        <v>579</v>
      </c>
      <c r="I856" s="661" t="s">
        <v>4444</v>
      </c>
      <c r="J856" s="661" t="s">
        <v>4445</v>
      </c>
      <c r="K856" s="661" t="s">
        <v>3449</v>
      </c>
      <c r="L856" s="662">
        <v>0</v>
      </c>
      <c r="M856" s="662">
        <v>0</v>
      </c>
      <c r="N856" s="661">
        <v>3</v>
      </c>
      <c r="O856" s="744">
        <v>0.5</v>
      </c>
      <c r="P856" s="662"/>
      <c r="Q856" s="677"/>
      <c r="R856" s="661"/>
      <c r="S856" s="677">
        <v>0</v>
      </c>
      <c r="T856" s="744"/>
      <c r="U856" s="700">
        <v>0</v>
      </c>
    </row>
    <row r="857" spans="1:21" ht="14.4" customHeight="1" x14ac:dyDescent="0.3">
      <c r="A857" s="660">
        <v>21</v>
      </c>
      <c r="B857" s="661" t="s">
        <v>578</v>
      </c>
      <c r="C857" s="661" t="s">
        <v>3538</v>
      </c>
      <c r="D857" s="742" t="s">
        <v>5397</v>
      </c>
      <c r="E857" s="743" t="s">
        <v>3551</v>
      </c>
      <c r="F857" s="661" t="s">
        <v>3533</v>
      </c>
      <c r="G857" s="661" t="s">
        <v>3988</v>
      </c>
      <c r="H857" s="661" t="s">
        <v>579</v>
      </c>
      <c r="I857" s="661" t="s">
        <v>4446</v>
      </c>
      <c r="J857" s="661" t="s">
        <v>4447</v>
      </c>
      <c r="K857" s="661" t="s">
        <v>4448</v>
      </c>
      <c r="L857" s="662">
        <v>0</v>
      </c>
      <c r="M857" s="662">
        <v>0</v>
      </c>
      <c r="N857" s="661">
        <v>2</v>
      </c>
      <c r="O857" s="744">
        <v>0.5</v>
      </c>
      <c r="P857" s="662">
        <v>0</v>
      </c>
      <c r="Q857" s="677"/>
      <c r="R857" s="661">
        <v>2</v>
      </c>
      <c r="S857" s="677">
        <v>1</v>
      </c>
      <c r="T857" s="744">
        <v>0.5</v>
      </c>
      <c r="U857" s="700">
        <v>1</v>
      </c>
    </row>
    <row r="858" spans="1:21" ht="14.4" customHeight="1" x14ac:dyDescent="0.3">
      <c r="A858" s="660">
        <v>21</v>
      </c>
      <c r="B858" s="661" t="s">
        <v>578</v>
      </c>
      <c r="C858" s="661" t="s">
        <v>3538</v>
      </c>
      <c r="D858" s="742" t="s">
        <v>5397</v>
      </c>
      <c r="E858" s="743" t="s">
        <v>3551</v>
      </c>
      <c r="F858" s="661" t="s">
        <v>3533</v>
      </c>
      <c r="G858" s="661" t="s">
        <v>3671</v>
      </c>
      <c r="H858" s="661" t="s">
        <v>579</v>
      </c>
      <c r="I858" s="661" t="s">
        <v>3672</v>
      </c>
      <c r="J858" s="661" t="s">
        <v>1634</v>
      </c>
      <c r="K858" s="661" t="s">
        <v>1635</v>
      </c>
      <c r="L858" s="662">
        <v>374.79</v>
      </c>
      <c r="M858" s="662">
        <v>2998.32</v>
      </c>
      <c r="N858" s="661">
        <v>8</v>
      </c>
      <c r="O858" s="744">
        <v>2</v>
      </c>
      <c r="P858" s="662">
        <v>2248.7400000000002</v>
      </c>
      <c r="Q858" s="677">
        <v>0.75</v>
      </c>
      <c r="R858" s="661">
        <v>6</v>
      </c>
      <c r="S858" s="677">
        <v>0.75</v>
      </c>
      <c r="T858" s="744">
        <v>1.5</v>
      </c>
      <c r="U858" s="700">
        <v>0.75</v>
      </c>
    </row>
    <row r="859" spans="1:21" ht="14.4" customHeight="1" x14ac:dyDescent="0.3">
      <c r="A859" s="660">
        <v>21</v>
      </c>
      <c r="B859" s="661" t="s">
        <v>578</v>
      </c>
      <c r="C859" s="661" t="s">
        <v>3538</v>
      </c>
      <c r="D859" s="742" t="s">
        <v>5397</v>
      </c>
      <c r="E859" s="743" t="s">
        <v>3551</v>
      </c>
      <c r="F859" s="661" t="s">
        <v>3533</v>
      </c>
      <c r="G859" s="661" t="s">
        <v>3671</v>
      </c>
      <c r="H859" s="661" t="s">
        <v>579</v>
      </c>
      <c r="I859" s="661" t="s">
        <v>4449</v>
      </c>
      <c r="J859" s="661" t="s">
        <v>2690</v>
      </c>
      <c r="K859" s="661" t="s">
        <v>1635</v>
      </c>
      <c r="L859" s="662">
        <v>239.96</v>
      </c>
      <c r="M859" s="662">
        <v>719.88</v>
      </c>
      <c r="N859" s="661">
        <v>3</v>
      </c>
      <c r="O859" s="744">
        <v>1</v>
      </c>
      <c r="P859" s="662">
        <v>719.88</v>
      </c>
      <c r="Q859" s="677">
        <v>1</v>
      </c>
      <c r="R859" s="661">
        <v>3</v>
      </c>
      <c r="S859" s="677">
        <v>1</v>
      </c>
      <c r="T859" s="744">
        <v>1</v>
      </c>
      <c r="U859" s="700">
        <v>1</v>
      </c>
    </row>
    <row r="860" spans="1:21" ht="14.4" customHeight="1" x14ac:dyDescent="0.3">
      <c r="A860" s="660">
        <v>21</v>
      </c>
      <c r="B860" s="661" t="s">
        <v>578</v>
      </c>
      <c r="C860" s="661" t="s">
        <v>3538</v>
      </c>
      <c r="D860" s="742" t="s">
        <v>5397</v>
      </c>
      <c r="E860" s="743" t="s">
        <v>3551</v>
      </c>
      <c r="F860" s="661" t="s">
        <v>3533</v>
      </c>
      <c r="G860" s="661" t="s">
        <v>3671</v>
      </c>
      <c r="H860" s="661" t="s">
        <v>579</v>
      </c>
      <c r="I860" s="661" t="s">
        <v>4450</v>
      </c>
      <c r="J860" s="661" t="s">
        <v>2690</v>
      </c>
      <c r="K860" s="661" t="s">
        <v>3674</v>
      </c>
      <c r="L860" s="662">
        <v>0</v>
      </c>
      <c r="M860" s="662">
        <v>0</v>
      </c>
      <c r="N860" s="661">
        <v>2</v>
      </c>
      <c r="O860" s="744">
        <v>2</v>
      </c>
      <c r="P860" s="662">
        <v>0</v>
      </c>
      <c r="Q860" s="677"/>
      <c r="R860" s="661">
        <v>1</v>
      </c>
      <c r="S860" s="677">
        <v>0.5</v>
      </c>
      <c r="T860" s="744">
        <v>1</v>
      </c>
      <c r="U860" s="700">
        <v>0.5</v>
      </c>
    </row>
    <row r="861" spans="1:21" ht="14.4" customHeight="1" x14ac:dyDescent="0.3">
      <c r="A861" s="660">
        <v>21</v>
      </c>
      <c r="B861" s="661" t="s">
        <v>578</v>
      </c>
      <c r="C861" s="661" t="s">
        <v>3538</v>
      </c>
      <c r="D861" s="742" t="s">
        <v>5397</v>
      </c>
      <c r="E861" s="743" t="s">
        <v>3551</v>
      </c>
      <c r="F861" s="661" t="s">
        <v>3533</v>
      </c>
      <c r="G861" s="661" t="s">
        <v>3675</v>
      </c>
      <c r="H861" s="661" t="s">
        <v>1684</v>
      </c>
      <c r="I861" s="661" t="s">
        <v>4451</v>
      </c>
      <c r="J861" s="661" t="s">
        <v>1714</v>
      </c>
      <c r="K861" s="661" t="s">
        <v>4452</v>
      </c>
      <c r="L861" s="662">
        <v>407.55</v>
      </c>
      <c r="M861" s="662">
        <v>10188.75</v>
      </c>
      <c r="N861" s="661">
        <v>25</v>
      </c>
      <c r="O861" s="744">
        <v>3.5</v>
      </c>
      <c r="P861" s="662">
        <v>4075.5</v>
      </c>
      <c r="Q861" s="677">
        <v>0.4</v>
      </c>
      <c r="R861" s="661">
        <v>10</v>
      </c>
      <c r="S861" s="677">
        <v>0.4</v>
      </c>
      <c r="T861" s="744">
        <v>1</v>
      </c>
      <c r="U861" s="700">
        <v>0.2857142857142857</v>
      </c>
    </row>
    <row r="862" spans="1:21" ht="14.4" customHeight="1" x14ac:dyDescent="0.3">
      <c r="A862" s="660">
        <v>21</v>
      </c>
      <c r="B862" s="661" t="s">
        <v>578</v>
      </c>
      <c r="C862" s="661" t="s">
        <v>3538</v>
      </c>
      <c r="D862" s="742" t="s">
        <v>5397</v>
      </c>
      <c r="E862" s="743" t="s">
        <v>3551</v>
      </c>
      <c r="F862" s="661" t="s">
        <v>3533</v>
      </c>
      <c r="G862" s="661" t="s">
        <v>3675</v>
      </c>
      <c r="H862" s="661" t="s">
        <v>1684</v>
      </c>
      <c r="I862" s="661" t="s">
        <v>3740</v>
      </c>
      <c r="J862" s="661" t="s">
        <v>1714</v>
      </c>
      <c r="K862" s="661" t="s">
        <v>3741</v>
      </c>
      <c r="L862" s="662">
        <v>543.39</v>
      </c>
      <c r="M862" s="662">
        <v>3260.34</v>
      </c>
      <c r="N862" s="661">
        <v>6</v>
      </c>
      <c r="O862" s="744">
        <v>1.5</v>
      </c>
      <c r="P862" s="662">
        <v>3260.34</v>
      </c>
      <c r="Q862" s="677">
        <v>1</v>
      </c>
      <c r="R862" s="661">
        <v>6</v>
      </c>
      <c r="S862" s="677">
        <v>1</v>
      </c>
      <c r="T862" s="744">
        <v>1.5</v>
      </c>
      <c r="U862" s="700">
        <v>1</v>
      </c>
    </row>
    <row r="863" spans="1:21" ht="14.4" customHeight="1" x14ac:dyDescent="0.3">
      <c r="A863" s="660">
        <v>21</v>
      </c>
      <c r="B863" s="661" t="s">
        <v>578</v>
      </c>
      <c r="C863" s="661" t="s">
        <v>3538</v>
      </c>
      <c r="D863" s="742" t="s">
        <v>5397</v>
      </c>
      <c r="E863" s="743" t="s">
        <v>3551</v>
      </c>
      <c r="F863" s="661" t="s">
        <v>3533</v>
      </c>
      <c r="G863" s="661" t="s">
        <v>3675</v>
      </c>
      <c r="H863" s="661" t="s">
        <v>1684</v>
      </c>
      <c r="I863" s="661" t="s">
        <v>1763</v>
      </c>
      <c r="J863" s="661" t="s">
        <v>622</v>
      </c>
      <c r="K863" s="661" t="s">
        <v>623</v>
      </c>
      <c r="L863" s="662">
        <v>1385.62</v>
      </c>
      <c r="M863" s="662">
        <v>59581.66</v>
      </c>
      <c r="N863" s="661">
        <v>43</v>
      </c>
      <c r="O863" s="744">
        <v>10</v>
      </c>
      <c r="P863" s="662">
        <v>36026.120000000003</v>
      </c>
      <c r="Q863" s="677">
        <v>0.60465116279069764</v>
      </c>
      <c r="R863" s="661">
        <v>26</v>
      </c>
      <c r="S863" s="677">
        <v>0.60465116279069764</v>
      </c>
      <c r="T863" s="744">
        <v>6</v>
      </c>
      <c r="U863" s="700">
        <v>0.6</v>
      </c>
    </row>
    <row r="864" spans="1:21" ht="14.4" customHeight="1" x14ac:dyDescent="0.3">
      <c r="A864" s="660">
        <v>21</v>
      </c>
      <c r="B864" s="661" t="s">
        <v>578</v>
      </c>
      <c r="C864" s="661" t="s">
        <v>3538</v>
      </c>
      <c r="D864" s="742" t="s">
        <v>5397</v>
      </c>
      <c r="E864" s="743" t="s">
        <v>3551</v>
      </c>
      <c r="F864" s="661" t="s">
        <v>3533</v>
      </c>
      <c r="G864" s="661" t="s">
        <v>3675</v>
      </c>
      <c r="H864" s="661" t="s">
        <v>1684</v>
      </c>
      <c r="I864" s="661" t="s">
        <v>1766</v>
      </c>
      <c r="J864" s="661" t="s">
        <v>622</v>
      </c>
      <c r="K864" s="661" t="s">
        <v>1715</v>
      </c>
      <c r="L864" s="662">
        <v>1847.49</v>
      </c>
      <c r="M864" s="662">
        <v>68357.13</v>
      </c>
      <c r="N864" s="661">
        <v>37</v>
      </c>
      <c r="O864" s="744">
        <v>9</v>
      </c>
      <c r="P864" s="662">
        <v>51729.720000000008</v>
      </c>
      <c r="Q864" s="677">
        <v>0.7567567567567568</v>
      </c>
      <c r="R864" s="661">
        <v>28</v>
      </c>
      <c r="S864" s="677">
        <v>0.7567567567567568</v>
      </c>
      <c r="T864" s="744">
        <v>6.5</v>
      </c>
      <c r="U864" s="700">
        <v>0.72222222222222221</v>
      </c>
    </row>
    <row r="865" spans="1:21" ht="14.4" customHeight="1" x14ac:dyDescent="0.3">
      <c r="A865" s="660">
        <v>21</v>
      </c>
      <c r="B865" s="661" t="s">
        <v>578</v>
      </c>
      <c r="C865" s="661" t="s">
        <v>3538</v>
      </c>
      <c r="D865" s="742" t="s">
        <v>5397</v>
      </c>
      <c r="E865" s="743" t="s">
        <v>3551</v>
      </c>
      <c r="F865" s="661" t="s">
        <v>3533</v>
      </c>
      <c r="G865" s="661" t="s">
        <v>3675</v>
      </c>
      <c r="H865" s="661" t="s">
        <v>1684</v>
      </c>
      <c r="I865" s="661" t="s">
        <v>1769</v>
      </c>
      <c r="J865" s="661" t="s">
        <v>622</v>
      </c>
      <c r="K865" s="661" t="s">
        <v>3363</v>
      </c>
      <c r="L865" s="662">
        <v>2309.36</v>
      </c>
      <c r="M865" s="662">
        <v>23093.599999999999</v>
      </c>
      <c r="N865" s="661">
        <v>10</v>
      </c>
      <c r="O865" s="744">
        <v>3</v>
      </c>
      <c r="P865" s="662">
        <v>16165.52</v>
      </c>
      <c r="Q865" s="677">
        <v>0.70000000000000007</v>
      </c>
      <c r="R865" s="661">
        <v>7</v>
      </c>
      <c r="S865" s="677">
        <v>0.7</v>
      </c>
      <c r="T865" s="744">
        <v>2.5</v>
      </c>
      <c r="U865" s="700">
        <v>0.83333333333333337</v>
      </c>
    </row>
    <row r="866" spans="1:21" ht="14.4" customHeight="1" x14ac:dyDescent="0.3">
      <c r="A866" s="660">
        <v>21</v>
      </c>
      <c r="B866" s="661" t="s">
        <v>578</v>
      </c>
      <c r="C866" s="661" t="s">
        <v>3538</v>
      </c>
      <c r="D866" s="742" t="s">
        <v>5397</v>
      </c>
      <c r="E866" s="743" t="s">
        <v>3551</v>
      </c>
      <c r="F866" s="661" t="s">
        <v>3533</v>
      </c>
      <c r="G866" s="661" t="s">
        <v>3679</v>
      </c>
      <c r="H866" s="661" t="s">
        <v>1684</v>
      </c>
      <c r="I866" s="661" t="s">
        <v>1698</v>
      </c>
      <c r="J866" s="661" t="s">
        <v>1699</v>
      </c>
      <c r="K866" s="661" t="s">
        <v>3416</v>
      </c>
      <c r="L866" s="662">
        <v>48.42</v>
      </c>
      <c r="M866" s="662">
        <v>96.84</v>
      </c>
      <c r="N866" s="661">
        <v>2</v>
      </c>
      <c r="O866" s="744">
        <v>1</v>
      </c>
      <c r="P866" s="662"/>
      <c r="Q866" s="677">
        <v>0</v>
      </c>
      <c r="R866" s="661"/>
      <c r="S866" s="677">
        <v>0</v>
      </c>
      <c r="T866" s="744"/>
      <c r="U866" s="700">
        <v>0</v>
      </c>
    </row>
    <row r="867" spans="1:21" ht="14.4" customHeight="1" x14ac:dyDescent="0.3">
      <c r="A867" s="660">
        <v>21</v>
      </c>
      <c r="B867" s="661" t="s">
        <v>578</v>
      </c>
      <c r="C867" s="661" t="s">
        <v>3538</v>
      </c>
      <c r="D867" s="742" t="s">
        <v>5397</v>
      </c>
      <c r="E867" s="743" t="s">
        <v>3551</v>
      </c>
      <c r="F867" s="661" t="s">
        <v>3533</v>
      </c>
      <c r="G867" s="661" t="s">
        <v>3679</v>
      </c>
      <c r="H867" s="661" t="s">
        <v>1684</v>
      </c>
      <c r="I867" s="661" t="s">
        <v>4453</v>
      </c>
      <c r="J867" s="661" t="s">
        <v>1699</v>
      </c>
      <c r="K867" s="661" t="s">
        <v>4454</v>
      </c>
      <c r="L867" s="662">
        <v>0</v>
      </c>
      <c r="M867" s="662">
        <v>0</v>
      </c>
      <c r="N867" s="661">
        <v>3</v>
      </c>
      <c r="O867" s="744">
        <v>1.5</v>
      </c>
      <c r="P867" s="662"/>
      <c r="Q867" s="677"/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21</v>
      </c>
      <c r="B868" s="661" t="s">
        <v>578</v>
      </c>
      <c r="C868" s="661" t="s">
        <v>3538</v>
      </c>
      <c r="D868" s="742" t="s">
        <v>5397</v>
      </c>
      <c r="E868" s="743" t="s">
        <v>3551</v>
      </c>
      <c r="F868" s="661" t="s">
        <v>3533</v>
      </c>
      <c r="G868" s="661" t="s">
        <v>3679</v>
      </c>
      <c r="H868" s="661" t="s">
        <v>579</v>
      </c>
      <c r="I868" s="661" t="s">
        <v>2579</v>
      </c>
      <c r="J868" s="661" t="s">
        <v>1699</v>
      </c>
      <c r="K868" s="661" t="s">
        <v>4455</v>
      </c>
      <c r="L868" s="662">
        <v>48.42</v>
      </c>
      <c r="M868" s="662">
        <v>290.52</v>
      </c>
      <c r="N868" s="661">
        <v>6</v>
      </c>
      <c r="O868" s="744">
        <v>2.5</v>
      </c>
      <c r="P868" s="662">
        <v>96.84</v>
      </c>
      <c r="Q868" s="677">
        <v>0.33333333333333337</v>
      </c>
      <c r="R868" s="661">
        <v>2</v>
      </c>
      <c r="S868" s="677">
        <v>0.33333333333333331</v>
      </c>
      <c r="T868" s="744">
        <v>0.5</v>
      </c>
      <c r="U868" s="700">
        <v>0.2</v>
      </c>
    </row>
    <row r="869" spans="1:21" ht="14.4" customHeight="1" x14ac:dyDescent="0.3">
      <c r="A869" s="660">
        <v>21</v>
      </c>
      <c r="B869" s="661" t="s">
        <v>578</v>
      </c>
      <c r="C869" s="661" t="s">
        <v>3538</v>
      </c>
      <c r="D869" s="742" t="s">
        <v>5397</v>
      </c>
      <c r="E869" s="743" t="s">
        <v>3551</v>
      </c>
      <c r="F869" s="661" t="s">
        <v>3533</v>
      </c>
      <c r="G869" s="661" t="s">
        <v>3679</v>
      </c>
      <c r="H869" s="661" t="s">
        <v>579</v>
      </c>
      <c r="I869" s="661" t="s">
        <v>4456</v>
      </c>
      <c r="J869" s="661" t="s">
        <v>4457</v>
      </c>
      <c r="K869" s="661" t="s">
        <v>4458</v>
      </c>
      <c r="L869" s="662">
        <v>48.42</v>
      </c>
      <c r="M869" s="662">
        <v>145.26</v>
      </c>
      <c r="N869" s="661">
        <v>3</v>
      </c>
      <c r="O869" s="744">
        <v>1.5</v>
      </c>
      <c r="P869" s="662">
        <v>145.26</v>
      </c>
      <c r="Q869" s="677">
        <v>1</v>
      </c>
      <c r="R869" s="661">
        <v>3</v>
      </c>
      <c r="S869" s="677">
        <v>1</v>
      </c>
      <c r="T869" s="744">
        <v>1.5</v>
      </c>
      <c r="U869" s="700">
        <v>1</v>
      </c>
    </row>
    <row r="870" spans="1:21" ht="14.4" customHeight="1" x14ac:dyDescent="0.3">
      <c r="A870" s="660">
        <v>21</v>
      </c>
      <c r="B870" s="661" t="s">
        <v>578</v>
      </c>
      <c r="C870" s="661" t="s">
        <v>3538</v>
      </c>
      <c r="D870" s="742" t="s">
        <v>5397</v>
      </c>
      <c r="E870" s="743" t="s">
        <v>3551</v>
      </c>
      <c r="F870" s="661" t="s">
        <v>3533</v>
      </c>
      <c r="G870" s="661" t="s">
        <v>3680</v>
      </c>
      <c r="H870" s="661" t="s">
        <v>579</v>
      </c>
      <c r="I870" s="661" t="s">
        <v>1999</v>
      </c>
      <c r="J870" s="661" t="s">
        <v>2000</v>
      </c>
      <c r="K870" s="661" t="s">
        <v>2001</v>
      </c>
      <c r="L870" s="662">
        <v>146.84</v>
      </c>
      <c r="M870" s="662">
        <v>587.36</v>
      </c>
      <c r="N870" s="661">
        <v>4</v>
      </c>
      <c r="O870" s="744">
        <v>2</v>
      </c>
      <c r="P870" s="662">
        <v>587.36</v>
      </c>
      <c r="Q870" s="677">
        <v>1</v>
      </c>
      <c r="R870" s="661">
        <v>4</v>
      </c>
      <c r="S870" s="677">
        <v>1</v>
      </c>
      <c r="T870" s="744">
        <v>2</v>
      </c>
      <c r="U870" s="700">
        <v>1</v>
      </c>
    </row>
    <row r="871" spans="1:21" ht="14.4" customHeight="1" x14ac:dyDescent="0.3">
      <c r="A871" s="660">
        <v>21</v>
      </c>
      <c r="B871" s="661" t="s">
        <v>578</v>
      </c>
      <c r="C871" s="661" t="s">
        <v>3538</v>
      </c>
      <c r="D871" s="742" t="s">
        <v>5397</v>
      </c>
      <c r="E871" s="743" t="s">
        <v>3551</v>
      </c>
      <c r="F871" s="661" t="s">
        <v>3533</v>
      </c>
      <c r="G871" s="661" t="s">
        <v>3605</v>
      </c>
      <c r="H871" s="661" t="s">
        <v>579</v>
      </c>
      <c r="I871" s="661" t="s">
        <v>3681</v>
      </c>
      <c r="J871" s="661" t="s">
        <v>781</v>
      </c>
      <c r="K871" s="661" t="s">
        <v>782</v>
      </c>
      <c r="L871" s="662">
        <v>0</v>
      </c>
      <c r="M871" s="662">
        <v>0</v>
      </c>
      <c r="N871" s="661">
        <v>1</v>
      </c>
      <c r="O871" s="744">
        <v>0.5</v>
      </c>
      <c r="P871" s="662"/>
      <c r="Q871" s="677"/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21</v>
      </c>
      <c r="B872" s="661" t="s">
        <v>578</v>
      </c>
      <c r="C872" s="661" t="s">
        <v>3538</v>
      </c>
      <c r="D872" s="742" t="s">
        <v>5397</v>
      </c>
      <c r="E872" s="743" t="s">
        <v>3551</v>
      </c>
      <c r="F872" s="661" t="s">
        <v>3533</v>
      </c>
      <c r="G872" s="661" t="s">
        <v>3605</v>
      </c>
      <c r="H872" s="661" t="s">
        <v>579</v>
      </c>
      <c r="I872" s="661" t="s">
        <v>3606</v>
      </c>
      <c r="J872" s="661" t="s">
        <v>3607</v>
      </c>
      <c r="K872" s="661" t="s">
        <v>2164</v>
      </c>
      <c r="L872" s="662">
        <v>93.71</v>
      </c>
      <c r="M872" s="662">
        <v>93.71</v>
      </c>
      <c r="N872" s="661">
        <v>1</v>
      </c>
      <c r="O872" s="744">
        <v>1</v>
      </c>
      <c r="P872" s="662">
        <v>93.71</v>
      </c>
      <c r="Q872" s="677">
        <v>1</v>
      </c>
      <c r="R872" s="661">
        <v>1</v>
      </c>
      <c r="S872" s="677">
        <v>1</v>
      </c>
      <c r="T872" s="744">
        <v>1</v>
      </c>
      <c r="U872" s="700">
        <v>1</v>
      </c>
    </row>
    <row r="873" spans="1:21" ht="14.4" customHeight="1" x14ac:dyDescent="0.3">
      <c r="A873" s="660">
        <v>21</v>
      </c>
      <c r="B873" s="661" t="s">
        <v>578</v>
      </c>
      <c r="C873" s="661" t="s">
        <v>3538</v>
      </c>
      <c r="D873" s="742" t="s">
        <v>5397</v>
      </c>
      <c r="E873" s="743" t="s">
        <v>3551</v>
      </c>
      <c r="F873" s="661" t="s">
        <v>3533</v>
      </c>
      <c r="G873" s="661" t="s">
        <v>3605</v>
      </c>
      <c r="H873" s="661" t="s">
        <v>579</v>
      </c>
      <c r="I873" s="661" t="s">
        <v>3606</v>
      </c>
      <c r="J873" s="661" t="s">
        <v>3607</v>
      </c>
      <c r="K873" s="661" t="s">
        <v>2164</v>
      </c>
      <c r="L873" s="662">
        <v>57.64</v>
      </c>
      <c r="M873" s="662">
        <v>57.64</v>
      </c>
      <c r="N873" s="661">
        <v>1</v>
      </c>
      <c r="O873" s="744">
        <v>0.5</v>
      </c>
      <c r="P873" s="662">
        <v>57.64</v>
      </c>
      <c r="Q873" s="677">
        <v>1</v>
      </c>
      <c r="R873" s="661">
        <v>1</v>
      </c>
      <c r="S873" s="677">
        <v>1</v>
      </c>
      <c r="T873" s="744">
        <v>0.5</v>
      </c>
      <c r="U873" s="700">
        <v>1</v>
      </c>
    </row>
    <row r="874" spans="1:21" ht="14.4" customHeight="1" x14ac:dyDescent="0.3">
      <c r="A874" s="660">
        <v>21</v>
      </c>
      <c r="B874" s="661" t="s">
        <v>578</v>
      </c>
      <c r="C874" s="661" t="s">
        <v>3538</v>
      </c>
      <c r="D874" s="742" t="s">
        <v>5397</v>
      </c>
      <c r="E874" s="743" t="s">
        <v>3551</v>
      </c>
      <c r="F874" s="661" t="s">
        <v>3533</v>
      </c>
      <c r="G874" s="661" t="s">
        <v>3605</v>
      </c>
      <c r="H874" s="661" t="s">
        <v>579</v>
      </c>
      <c r="I874" s="661" t="s">
        <v>3682</v>
      </c>
      <c r="J874" s="661" t="s">
        <v>3607</v>
      </c>
      <c r="K874" s="661" t="s">
        <v>782</v>
      </c>
      <c r="L874" s="662">
        <v>301.2</v>
      </c>
      <c r="M874" s="662">
        <v>6927.5999999999985</v>
      </c>
      <c r="N874" s="661">
        <v>23</v>
      </c>
      <c r="O874" s="744">
        <v>17.5</v>
      </c>
      <c r="P874" s="662">
        <v>4216.7999999999993</v>
      </c>
      <c r="Q874" s="677">
        <v>0.60869565217391308</v>
      </c>
      <c r="R874" s="661">
        <v>14</v>
      </c>
      <c r="S874" s="677">
        <v>0.60869565217391308</v>
      </c>
      <c r="T874" s="744">
        <v>10</v>
      </c>
      <c r="U874" s="700">
        <v>0.5714285714285714</v>
      </c>
    </row>
    <row r="875" spans="1:21" ht="14.4" customHeight="1" x14ac:dyDescent="0.3">
      <c r="A875" s="660">
        <v>21</v>
      </c>
      <c r="B875" s="661" t="s">
        <v>578</v>
      </c>
      <c r="C875" s="661" t="s">
        <v>3538</v>
      </c>
      <c r="D875" s="742" t="s">
        <v>5397</v>
      </c>
      <c r="E875" s="743" t="s">
        <v>3551</v>
      </c>
      <c r="F875" s="661" t="s">
        <v>3533</v>
      </c>
      <c r="G875" s="661" t="s">
        <v>3605</v>
      </c>
      <c r="H875" s="661" t="s">
        <v>579</v>
      </c>
      <c r="I875" s="661" t="s">
        <v>3682</v>
      </c>
      <c r="J875" s="661" t="s">
        <v>3607</v>
      </c>
      <c r="K875" s="661" t="s">
        <v>782</v>
      </c>
      <c r="L875" s="662">
        <v>185.26</v>
      </c>
      <c r="M875" s="662">
        <v>1111.56</v>
      </c>
      <c r="N875" s="661">
        <v>6</v>
      </c>
      <c r="O875" s="744">
        <v>3.5</v>
      </c>
      <c r="P875" s="662">
        <v>926.3</v>
      </c>
      <c r="Q875" s="677">
        <v>0.83333333333333337</v>
      </c>
      <c r="R875" s="661">
        <v>5</v>
      </c>
      <c r="S875" s="677">
        <v>0.83333333333333337</v>
      </c>
      <c r="T875" s="744">
        <v>3</v>
      </c>
      <c r="U875" s="700">
        <v>0.8571428571428571</v>
      </c>
    </row>
    <row r="876" spans="1:21" ht="14.4" customHeight="1" x14ac:dyDescent="0.3">
      <c r="A876" s="660">
        <v>21</v>
      </c>
      <c r="B876" s="661" t="s">
        <v>578</v>
      </c>
      <c r="C876" s="661" t="s">
        <v>3538</v>
      </c>
      <c r="D876" s="742" t="s">
        <v>5397</v>
      </c>
      <c r="E876" s="743" t="s">
        <v>3551</v>
      </c>
      <c r="F876" s="661" t="s">
        <v>3533</v>
      </c>
      <c r="G876" s="661" t="s">
        <v>3589</v>
      </c>
      <c r="H876" s="661" t="s">
        <v>1684</v>
      </c>
      <c r="I876" s="661" t="s">
        <v>4459</v>
      </c>
      <c r="J876" s="661" t="s">
        <v>1849</v>
      </c>
      <c r="K876" s="661" t="s">
        <v>4460</v>
      </c>
      <c r="L876" s="662">
        <v>237.89</v>
      </c>
      <c r="M876" s="662">
        <v>237.89</v>
      </c>
      <c r="N876" s="661">
        <v>1</v>
      </c>
      <c r="O876" s="744">
        <v>1</v>
      </c>
      <c r="P876" s="662">
        <v>237.89</v>
      </c>
      <c r="Q876" s="677">
        <v>1</v>
      </c>
      <c r="R876" s="661">
        <v>1</v>
      </c>
      <c r="S876" s="677">
        <v>1</v>
      </c>
      <c r="T876" s="744">
        <v>1</v>
      </c>
      <c r="U876" s="700">
        <v>1</v>
      </c>
    </row>
    <row r="877" spans="1:21" ht="14.4" customHeight="1" x14ac:dyDescent="0.3">
      <c r="A877" s="660">
        <v>21</v>
      </c>
      <c r="B877" s="661" t="s">
        <v>578</v>
      </c>
      <c r="C877" s="661" t="s">
        <v>3538</v>
      </c>
      <c r="D877" s="742" t="s">
        <v>5397</v>
      </c>
      <c r="E877" s="743" t="s">
        <v>3551</v>
      </c>
      <c r="F877" s="661" t="s">
        <v>3533</v>
      </c>
      <c r="G877" s="661" t="s">
        <v>3589</v>
      </c>
      <c r="H877" s="661" t="s">
        <v>1684</v>
      </c>
      <c r="I877" s="661" t="s">
        <v>1848</v>
      </c>
      <c r="J877" s="661" t="s">
        <v>1849</v>
      </c>
      <c r="K877" s="661" t="s">
        <v>1850</v>
      </c>
      <c r="L877" s="662">
        <v>475.77</v>
      </c>
      <c r="M877" s="662">
        <v>22361.190000000013</v>
      </c>
      <c r="N877" s="661">
        <v>47</v>
      </c>
      <c r="O877" s="744">
        <v>29.5</v>
      </c>
      <c r="P877" s="662">
        <v>19506.570000000014</v>
      </c>
      <c r="Q877" s="677">
        <v>0.87234042553191504</v>
      </c>
      <c r="R877" s="661">
        <v>41</v>
      </c>
      <c r="S877" s="677">
        <v>0.87234042553191493</v>
      </c>
      <c r="T877" s="744">
        <v>25.5</v>
      </c>
      <c r="U877" s="700">
        <v>0.86440677966101698</v>
      </c>
    </row>
    <row r="878" spans="1:21" ht="14.4" customHeight="1" x14ac:dyDescent="0.3">
      <c r="A878" s="660">
        <v>21</v>
      </c>
      <c r="B878" s="661" t="s">
        <v>578</v>
      </c>
      <c r="C878" s="661" t="s">
        <v>3538</v>
      </c>
      <c r="D878" s="742" t="s">
        <v>5397</v>
      </c>
      <c r="E878" s="743" t="s">
        <v>3551</v>
      </c>
      <c r="F878" s="661" t="s">
        <v>3533</v>
      </c>
      <c r="G878" s="661" t="s">
        <v>3589</v>
      </c>
      <c r="H878" s="661" t="s">
        <v>1684</v>
      </c>
      <c r="I878" s="661" t="s">
        <v>1867</v>
      </c>
      <c r="J878" s="661" t="s">
        <v>1868</v>
      </c>
      <c r="K878" s="661" t="s">
        <v>3353</v>
      </c>
      <c r="L878" s="662">
        <v>1300.49</v>
      </c>
      <c r="M878" s="662">
        <v>33812.740000000013</v>
      </c>
      <c r="N878" s="661">
        <v>26</v>
      </c>
      <c r="O878" s="744">
        <v>14.5</v>
      </c>
      <c r="P878" s="662">
        <v>29911.270000000015</v>
      </c>
      <c r="Q878" s="677">
        <v>0.88461538461538469</v>
      </c>
      <c r="R878" s="661">
        <v>23</v>
      </c>
      <c r="S878" s="677">
        <v>0.88461538461538458</v>
      </c>
      <c r="T878" s="744">
        <v>12.5</v>
      </c>
      <c r="U878" s="700">
        <v>0.86206896551724133</v>
      </c>
    </row>
    <row r="879" spans="1:21" ht="14.4" customHeight="1" x14ac:dyDescent="0.3">
      <c r="A879" s="660">
        <v>21</v>
      </c>
      <c r="B879" s="661" t="s">
        <v>578</v>
      </c>
      <c r="C879" s="661" t="s">
        <v>3538</v>
      </c>
      <c r="D879" s="742" t="s">
        <v>5397</v>
      </c>
      <c r="E879" s="743" t="s">
        <v>3551</v>
      </c>
      <c r="F879" s="661" t="s">
        <v>3533</v>
      </c>
      <c r="G879" s="661" t="s">
        <v>3589</v>
      </c>
      <c r="H879" s="661" t="s">
        <v>1684</v>
      </c>
      <c r="I879" s="661" t="s">
        <v>1867</v>
      </c>
      <c r="J879" s="661" t="s">
        <v>1868</v>
      </c>
      <c r="K879" s="661" t="s">
        <v>3353</v>
      </c>
      <c r="L879" s="662">
        <v>668.54</v>
      </c>
      <c r="M879" s="662">
        <v>1337.08</v>
      </c>
      <c r="N879" s="661">
        <v>2</v>
      </c>
      <c r="O879" s="744">
        <v>1</v>
      </c>
      <c r="P879" s="662">
        <v>1337.08</v>
      </c>
      <c r="Q879" s="677">
        <v>1</v>
      </c>
      <c r="R879" s="661">
        <v>2</v>
      </c>
      <c r="S879" s="677">
        <v>1</v>
      </c>
      <c r="T879" s="744">
        <v>1</v>
      </c>
      <c r="U879" s="700">
        <v>1</v>
      </c>
    </row>
    <row r="880" spans="1:21" ht="14.4" customHeight="1" x14ac:dyDescent="0.3">
      <c r="A880" s="660">
        <v>21</v>
      </c>
      <c r="B880" s="661" t="s">
        <v>578</v>
      </c>
      <c r="C880" s="661" t="s">
        <v>3538</v>
      </c>
      <c r="D880" s="742" t="s">
        <v>5397</v>
      </c>
      <c r="E880" s="743" t="s">
        <v>3551</v>
      </c>
      <c r="F880" s="661" t="s">
        <v>3533</v>
      </c>
      <c r="G880" s="661" t="s">
        <v>3743</v>
      </c>
      <c r="H880" s="661" t="s">
        <v>579</v>
      </c>
      <c r="I880" s="661" t="s">
        <v>2144</v>
      </c>
      <c r="J880" s="661" t="s">
        <v>2145</v>
      </c>
      <c r="K880" s="661" t="s">
        <v>3871</v>
      </c>
      <c r="L880" s="662">
        <v>0</v>
      </c>
      <c r="M880" s="662">
        <v>0</v>
      </c>
      <c r="N880" s="661">
        <v>1</v>
      </c>
      <c r="O880" s="744">
        <v>0.5</v>
      </c>
      <c r="P880" s="662"/>
      <c r="Q880" s="677"/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21</v>
      </c>
      <c r="B881" s="661" t="s">
        <v>578</v>
      </c>
      <c r="C881" s="661" t="s">
        <v>3538</v>
      </c>
      <c r="D881" s="742" t="s">
        <v>5397</v>
      </c>
      <c r="E881" s="743" t="s">
        <v>3551</v>
      </c>
      <c r="F881" s="661" t="s">
        <v>3533</v>
      </c>
      <c r="G881" s="661" t="s">
        <v>3746</v>
      </c>
      <c r="H881" s="661" t="s">
        <v>579</v>
      </c>
      <c r="I881" s="661" t="s">
        <v>1254</v>
      </c>
      <c r="J881" s="661" t="s">
        <v>1255</v>
      </c>
      <c r="K881" s="661" t="s">
        <v>1256</v>
      </c>
      <c r="L881" s="662">
        <v>454.27</v>
      </c>
      <c r="M881" s="662">
        <v>1362.81</v>
      </c>
      <c r="N881" s="661">
        <v>3</v>
      </c>
      <c r="O881" s="744">
        <v>1.5</v>
      </c>
      <c r="P881" s="662">
        <v>1362.81</v>
      </c>
      <c r="Q881" s="677">
        <v>1</v>
      </c>
      <c r="R881" s="661">
        <v>3</v>
      </c>
      <c r="S881" s="677">
        <v>1</v>
      </c>
      <c r="T881" s="744">
        <v>1.5</v>
      </c>
      <c r="U881" s="700">
        <v>1</v>
      </c>
    </row>
    <row r="882" spans="1:21" ht="14.4" customHeight="1" x14ac:dyDescent="0.3">
      <c r="A882" s="660">
        <v>21</v>
      </c>
      <c r="B882" s="661" t="s">
        <v>578</v>
      </c>
      <c r="C882" s="661" t="s">
        <v>3538</v>
      </c>
      <c r="D882" s="742" t="s">
        <v>5397</v>
      </c>
      <c r="E882" s="743" t="s">
        <v>3551</v>
      </c>
      <c r="F882" s="661" t="s">
        <v>3533</v>
      </c>
      <c r="G882" s="661" t="s">
        <v>3746</v>
      </c>
      <c r="H882" s="661" t="s">
        <v>579</v>
      </c>
      <c r="I882" s="661" t="s">
        <v>2482</v>
      </c>
      <c r="J882" s="661" t="s">
        <v>2483</v>
      </c>
      <c r="K882" s="661" t="s">
        <v>2484</v>
      </c>
      <c r="L882" s="662">
        <v>291.85000000000002</v>
      </c>
      <c r="M882" s="662">
        <v>583.70000000000005</v>
      </c>
      <c r="N882" s="661">
        <v>2</v>
      </c>
      <c r="O882" s="744">
        <v>0.5</v>
      </c>
      <c r="P882" s="662">
        <v>583.70000000000005</v>
      </c>
      <c r="Q882" s="677">
        <v>1</v>
      </c>
      <c r="R882" s="661">
        <v>2</v>
      </c>
      <c r="S882" s="677">
        <v>1</v>
      </c>
      <c r="T882" s="744">
        <v>0.5</v>
      </c>
      <c r="U882" s="700">
        <v>1</v>
      </c>
    </row>
    <row r="883" spans="1:21" ht="14.4" customHeight="1" x14ac:dyDescent="0.3">
      <c r="A883" s="660">
        <v>21</v>
      </c>
      <c r="B883" s="661" t="s">
        <v>578</v>
      </c>
      <c r="C883" s="661" t="s">
        <v>3538</v>
      </c>
      <c r="D883" s="742" t="s">
        <v>5397</v>
      </c>
      <c r="E883" s="743" t="s">
        <v>3551</v>
      </c>
      <c r="F883" s="661" t="s">
        <v>3533</v>
      </c>
      <c r="G883" s="661" t="s">
        <v>3746</v>
      </c>
      <c r="H883" s="661" t="s">
        <v>579</v>
      </c>
      <c r="I883" s="661" t="s">
        <v>3875</v>
      </c>
      <c r="J883" s="661" t="s">
        <v>2483</v>
      </c>
      <c r="K883" s="661" t="s">
        <v>3876</v>
      </c>
      <c r="L883" s="662">
        <v>583.70000000000005</v>
      </c>
      <c r="M883" s="662">
        <v>8755.5</v>
      </c>
      <c r="N883" s="661">
        <v>15</v>
      </c>
      <c r="O883" s="744">
        <v>4.5</v>
      </c>
      <c r="P883" s="662">
        <v>8755.5</v>
      </c>
      <c r="Q883" s="677">
        <v>1</v>
      </c>
      <c r="R883" s="661">
        <v>15</v>
      </c>
      <c r="S883" s="677">
        <v>1</v>
      </c>
      <c r="T883" s="744">
        <v>4.5</v>
      </c>
      <c r="U883" s="700">
        <v>1</v>
      </c>
    </row>
    <row r="884" spans="1:21" ht="14.4" customHeight="1" x14ac:dyDescent="0.3">
      <c r="A884" s="660">
        <v>21</v>
      </c>
      <c r="B884" s="661" t="s">
        <v>578</v>
      </c>
      <c r="C884" s="661" t="s">
        <v>3538</v>
      </c>
      <c r="D884" s="742" t="s">
        <v>5397</v>
      </c>
      <c r="E884" s="743" t="s">
        <v>3551</v>
      </c>
      <c r="F884" s="661" t="s">
        <v>3533</v>
      </c>
      <c r="G884" s="661" t="s">
        <v>3746</v>
      </c>
      <c r="H884" s="661" t="s">
        <v>579</v>
      </c>
      <c r="I884" s="661" t="s">
        <v>3877</v>
      </c>
      <c r="J884" s="661" t="s">
        <v>1190</v>
      </c>
      <c r="K884" s="661" t="s">
        <v>3878</v>
      </c>
      <c r="L884" s="662">
        <v>1677.3</v>
      </c>
      <c r="M884" s="662">
        <v>6709.2</v>
      </c>
      <c r="N884" s="661">
        <v>4</v>
      </c>
      <c r="O884" s="744">
        <v>1</v>
      </c>
      <c r="P884" s="662"/>
      <c r="Q884" s="677">
        <v>0</v>
      </c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21</v>
      </c>
      <c r="B885" s="661" t="s">
        <v>578</v>
      </c>
      <c r="C885" s="661" t="s">
        <v>3538</v>
      </c>
      <c r="D885" s="742" t="s">
        <v>5397</v>
      </c>
      <c r="E885" s="743" t="s">
        <v>3551</v>
      </c>
      <c r="F885" s="661" t="s">
        <v>3533</v>
      </c>
      <c r="G885" s="661" t="s">
        <v>4461</v>
      </c>
      <c r="H885" s="661" t="s">
        <v>579</v>
      </c>
      <c r="I885" s="661" t="s">
        <v>4462</v>
      </c>
      <c r="J885" s="661" t="s">
        <v>4463</v>
      </c>
      <c r="K885" s="661" t="s">
        <v>4464</v>
      </c>
      <c r="L885" s="662">
        <v>1112.45</v>
      </c>
      <c r="M885" s="662">
        <v>2224.9</v>
      </c>
      <c r="N885" s="661">
        <v>2</v>
      </c>
      <c r="O885" s="744">
        <v>0.5</v>
      </c>
      <c r="P885" s="662">
        <v>2224.9</v>
      </c>
      <c r="Q885" s="677">
        <v>1</v>
      </c>
      <c r="R885" s="661">
        <v>2</v>
      </c>
      <c r="S885" s="677">
        <v>1</v>
      </c>
      <c r="T885" s="744">
        <v>0.5</v>
      </c>
      <c r="U885" s="700">
        <v>1</v>
      </c>
    </row>
    <row r="886" spans="1:21" ht="14.4" customHeight="1" x14ac:dyDescent="0.3">
      <c r="A886" s="660">
        <v>21</v>
      </c>
      <c r="B886" s="661" t="s">
        <v>578</v>
      </c>
      <c r="C886" s="661" t="s">
        <v>3538</v>
      </c>
      <c r="D886" s="742" t="s">
        <v>5397</v>
      </c>
      <c r="E886" s="743" t="s">
        <v>3551</v>
      </c>
      <c r="F886" s="661" t="s">
        <v>3533</v>
      </c>
      <c r="G886" s="661" t="s">
        <v>4461</v>
      </c>
      <c r="H886" s="661" t="s">
        <v>579</v>
      </c>
      <c r="I886" s="661" t="s">
        <v>4465</v>
      </c>
      <c r="J886" s="661" t="s">
        <v>4466</v>
      </c>
      <c r="K886" s="661" t="s">
        <v>4464</v>
      </c>
      <c r="L886" s="662">
        <v>2146.12</v>
      </c>
      <c r="M886" s="662">
        <v>4292.24</v>
      </c>
      <c r="N886" s="661">
        <v>2</v>
      </c>
      <c r="O886" s="744">
        <v>0.5</v>
      </c>
      <c r="P886" s="662">
        <v>4292.24</v>
      </c>
      <c r="Q886" s="677">
        <v>1</v>
      </c>
      <c r="R886" s="661">
        <v>2</v>
      </c>
      <c r="S886" s="677">
        <v>1</v>
      </c>
      <c r="T886" s="744">
        <v>0.5</v>
      </c>
      <c r="U886" s="700">
        <v>1</v>
      </c>
    </row>
    <row r="887" spans="1:21" ht="14.4" customHeight="1" x14ac:dyDescent="0.3">
      <c r="A887" s="660">
        <v>21</v>
      </c>
      <c r="B887" s="661" t="s">
        <v>578</v>
      </c>
      <c r="C887" s="661" t="s">
        <v>3538</v>
      </c>
      <c r="D887" s="742" t="s">
        <v>5397</v>
      </c>
      <c r="E887" s="743" t="s">
        <v>3551</v>
      </c>
      <c r="F887" s="661" t="s">
        <v>3533</v>
      </c>
      <c r="G887" s="661" t="s">
        <v>4461</v>
      </c>
      <c r="H887" s="661" t="s">
        <v>579</v>
      </c>
      <c r="I887" s="661" t="s">
        <v>4467</v>
      </c>
      <c r="J887" s="661" t="s">
        <v>4468</v>
      </c>
      <c r="K887" s="661" t="s">
        <v>4464</v>
      </c>
      <c r="L887" s="662">
        <v>3690.52</v>
      </c>
      <c r="M887" s="662">
        <v>7381.04</v>
      </c>
      <c r="N887" s="661">
        <v>2</v>
      </c>
      <c r="O887" s="744">
        <v>0.5</v>
      </c>
      <c r="P887" s="662">
        <v>7381.04</v>
      </c>
      <c r="Q887" s="677">
        <v>1</v>
      </c>
      <c r="R887" s="661">
        <v>2</v>
      </c>
      <c r="S887" s="677">
        <v>1</v>
      </c>
      <c r="T887" s="744">
        <v>0.5</v>
      </c>
      <c r="U887" s="700">
        <v>1</v>
      </c>
    </row>
    <row r="888" spans="1:21" ht="14.4" customHeight="1" x14ac:dyDescent="0.3">
      <c r="A888" s="660">
        <v>21</v>
      </c>
      <c r="B888" s="661" t="s">
        <v>578</v>
      </c>
      <c r="C888" s="661" t="s">
        <v>3538</v>
      </c>
      <c r="D888" s="742" t="s">
        <v>5397</v>
      </c>
      <c r="E888" s="743" t="s">
        <v>3551</v>
      </c>
      <c r="F888" s="661" t="s">
        <v>3533</v>
      </c>
      <c r="G888" s="661" t="s">
        <v>4461</v>
      </c>
      <c r="H888" s="661" t="s">
        <v>579</v>
      </c>
      <c r="I888" s="661" t="s">
        <v>4469</v>
      </c>
      <c r="J888" s="661" t="s">
        <v>4466</v>
      </c>
      <c r="K888" s="661" t="s">
        <v>4470</v>
      </c>
      <c r="L888" s="662">
        <v>0</v>
      </c>
      <c r="M888" s="662">
        <v>0</v>
      </c>
      <c r="N888" s="661">
        <v>2</v>
      </c>
      <c r="O888" s="744">
        <v>1</v>
      </c>
      <c r="P888" s="662"/>
      <c r="Q888" s="677"/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21</v>
      </c>
      <c r="B889" s="661" t="s">
        <v>578</v>
      </c>
      <c r="C889" s="661" t="s">
        <v>3538</v>
      </c>
      <c r="D889" s="742" t="s">
        <v>5397</v>
      </c>
      <c r="E889" s="743" t="s">
        <v>3551</v>
      </c>
      <c r="F889" s="661" t="s">
        <v>3533</v>
      </c>
      <c r="G889" s="661" t="s">
        <v>4461</v>
      </c>
      <c r="H889" s="661" t="s">
        <v>579</v>
      </c>
      <c r="I889" s="661" t="s">
        <v>4471</v>
      </c>
      <c r="J889" s="661" t="s">
        <v>4468</v>
      </c>
      <c r="K889" s="661" t="s">
        <v>4470</v>
      </c>
      <c r="L889" s="662">
        <v>0</v>
      </c>
      <c r="M889" s="662">
        <v>0</v>
      </c>
      <c r="N889" s="661">
        <v>5</v>
      </c>
      <c r="O889" s="744">
        <v>2</v>
      </c>
      <c r="P889" s="662"/>
      <c r="Q889" s="677"/>
      <c r="R889" s="661"/>
      <c r="S889" s="677">
        <v>0</v>
      </c>
      <c r="T889" s="744"/>
      <c r="U889" s="700">
        <v>0</v>
      </c>
    </row>
    <row r="890" spans="1:21" ht="14.4" customHeight="1" x14ac:dyDescent="0.3">
      <c r="A890" s="660">
        <v>21</v>
      </c>
      <c r="B890" s="661" t="s">
        <v>578</v>
      </c>
      <c r="C890" s="661" t="s">
        <v>3538</v>
      </c>
      <c r="D890" s="742" t="s">
        <v>5397</v>
      </c>
      <c r="E890" s="743" t="s">
        <v>3551</v>
      </c>
      <c r="F890" s="661" t="s">
        <v>3533</v>
      </c>
      <c r="G890" s="661" t="s">
        <v>4472</v>
      </c>
      <c r="H890" s="661" t="s">
        <v>579</v>
      </c>
      <c r="I890" s="661" t="s">
        <v>4473</v>
      </c>
      <c r="J890" s="661" t="s">
        <v>4474</v>
      </c>
      <c r="K890" s="661" t="s">
        <v>4475</v>
      </c>
      <c r="L890" s="662">
        <v>998.95</v>
      </c>
      <c r="M890" s="662">
        <v>8990.5500000000011</v>
      </c>
      <c r="N890" s="661">
        <v>9</v>
      </c>
      <c r="O890" s="744">
        <v>4</v>
      </c>
      <c r="P890" s="662">
        <v>7991.6</v>
      </c>
      <c r="Q890" s="677">
        <v>0.88888888888888884</v>
      </c>
      <c r="R890" s="661">
        <v>8</v>
      </c>
      <c r="S890" s="677">
        <v>0.88888888888888884</v>
      </c>
      <c r="T890" s="744">
        <v>3</v>
      </c>
      <c r="U890" s="700">
        <v>0.75</v>
      </c>
    </row>
    <row r="891" spans="1:21" ht="14.4" customHeight="1" x14ac:dyDescent="0.3">
      <c r="A891" s="660">
        <v>21</v>
      </c>
      <c r="B891" s="661" t="s">
        <v>578</v>
      </c>
      <c r="C891" s="661" t="s">
        <v>3538</v>
      </c>
      <c r="D891" s="742" t="s">
        <v>5397</v>
      </c>
      <c r="E891" s="743" t="s">
        <v>3551</v>
      </c>
      <c r="F891" s="661" t="s">
        <v>3533</v>
      </c>
      <c r="G891" s="661" t="s">
        <v>4472</v>
      </c>
      <c r="H891" s="661" t="s">
        <v>579</v>
      </c>
      <c r="I891" s="661" t="s">
        <v>1475</v>
      </c>
      <c r="J891" s="661" t="s">
        <v>4476</v>
      </c>
      <c r="K891" s="661" t="s">
        <v>4475</v>
      </c>
      <c r="L891" s="662">
        <v>998.95</v>
      </c>
      <c r="M891" s="662">
        <v>4994.75</v>
      </c>
      <c r="N891" s="661">
        <v>5</v>
      </c>
      <c r="O891" s="744">
        <v>2</v>
      </c>
      <c r="P891" s="662">
        <v>4994.75</v>
      </c>
      <c r="Q891" s="677">
        <v>1</v>
      </c>
      <c r="R891" s="661">
        <v>5</v>
      </c>
      <c r="S891" s="677">
        <v>1</v>
      </c>
      <c r="T891" s="744">
        <v>2</v>
      </c>
      <c r="U891" s="700">
        <v>1</v>
      </c>
    </row>
    <row r="892" spans="1:21" ht="14.4" customHeight="1" x14ac:dyDescent="0.3">
      <c r="A892" s="660">
        <v>21</v>
      </c>
      <c r="B892" s="661" t="s">
        <v>578</v>
      </c>
      <c r="C892" s="661" t="s">
        <v>3538</v>
      </c>
      <c r="D892" s="742" t="s">
        <v>5397</v>
      </c>
      <c r="E892" s="743" t="s">
        <v>3551</v>
      </c>
      <c r="F892" s="661" t="s">
        <v>3533</v>
      </c>
      <c r="G892" s="661" t="s">
        <v>4472</v>
      </c>
      <c r="H892" s="661" t="s">
        <v>579</v>
      </c>
      <c r="I892" s="661" t="s">
        <v>4477</v>
      </c>
      <c r="J892" s="661" t="s">
        <v>4478</v>
      </c>
      <c r="K892" s="661" t="s">
        <v>4479</v>
      </c>
      <c r="L892" s="662">
        <v>3342.71</v>
      </c>
      <c r="M892" s="662">
        <v>3342.71</v>
      </c>
      <c r="N892" s="661">
        <v>1</v>
      </c>
      <c r="O892" s="744">
        <v>0.5</v>
      </c>
      <c r="P892" s="662">
        <v>3342.71</v>
      </c>
      <c r="Q892" s="677">
        <v>1</v>
      </c>
      <c r="R892" s="661">
        <v>1</v>
      </c>
      <c r="S892" s="677">
        <v>1</v>
      </c>
      <c r="T892" s="744">
        <v>0.5</v>
      </c>
      <c r="U892" s="700">
        <v>1</v>
      </c>
    </row>
    <row r="893" spans="1:21" ht="14.4" customHeight="1" x14ac:dyDescent="0.3">
      <c r="A893" s="660">
        <v>21</v>
      </c>
      <c r="B893" s="661" t="s">
        <v>578</v>
      </c>
      <c r="C893" s="661" t="s">
        <v>3538</v>
      </c>
      <c r="D893" s="742" t="s">
        <v>5397</v>
      </c>
      <c r="E893" s="743" t="s">
        <v>3551</v>
      </c>
      <c r="F893" s="661" t="s">
        <v>3533</v>
      </c>
      <c r="G893" s="661" t="s">
        <v>4480</v>
      </c>
      <c r="H893" s="661" t="s">
        <v>579</v>
      </c>
      <c r="I893" s="661" t="s">
        <v>4481</v>
      </c>
      <c r="J893" s="661" t="s">
        <v>4482</v>
      </c>
      <c r="K893" s="661" t="s">
        <v>4483</v>
      </c>
      <c r="L893" s="662">
        <v>0</v>
      </c>
      <c r="M893" s="662">
        <v>0</v>
      </c>
      <c r="N893" s="661">
        <v>1</v>
      </c>
      <c r="O893" s="744">
        <v>1</v>
      </c>
      <c r="P893" s="662"/>
      <c r="Q893" s="677"/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21</v>
      </c>
      <c r="B894" s="661" t="s">
        <v>578</v>
      </c>
      <c r="C894" s="661" t="s">
        <v>3538</v>
      </c>
      <c r="D894" s="742" t="s">
        <v>5397</v>
      </c>
      <c r="E894" s="743" t="s">
        <v>3551</v>
      </c>
      <c r="F894" s="661" t="s">
        <v>3533</v>
      </c>
      <c r="G894" s="661" t="s">
        <v>4484</v>
      </c>
      <c r="H894" s="661" t="s">
        <v>1684</v>
      </c>
      <c r="I894" s="661" t="s">
        <v>2812</v>
      </c>
      <c r="J894" s="661" t="s">
        <v>2813</v>
      </c>
      <c r="K894" s="661" t="s">
        <v>1086</v>
      </c>
      <c r="L894" s="662">
        <v>48.27</v>
      </c>
      <c r="M894" s="662">
        <v>96.54</v>
      </c>
      <c r="N894" s="661">
        <v>2</v>
      </c>
      <c r="O894" s="744">
        <v>1</v>
      </c>
      <c r="P894" s="662">
        <v>96.54</v>
      </c>
      <c r="Q894" s="677">
        <v>1</v>
      </c>
      <c r="R894" s="661">
        <v>2</v>
      </c>
      <c r="S894" s="677">
        <v>1</v>
      </c>
      <c r="T894" s="744">
        <v>1</v>
      </c>
      <c r="U894" s="700">
        <v>1</v>
      </c>
    </row>
    <row r="895" spans="1:21" ht="14.4" customHeight="1" x14ac:dyDescent="0.3">
      <c r="A895" s="660">
        <v>21</v>
      </c>
      <c r="B895" s="661" t="s">
        <v>578</v>
      </c>
      <c r="C895" s="661" t="s">
        <v>3538</v>
      </c>
      <c r="D895" s="742" t="s">
        <v>5397</v>
      </c>
      <c r="E895" s="743" t="s">
        <v>3551</v>
      </c>
      <c r="F895" s="661" t="s">
        <v>3533</v>
      </c>
      <c r="G895" s="661" t="s">
        <v>4484</v>
      </c>
      <c r="H895" s="661" t="s">
        <v>1684</v>
      </c>
      <c r="I895" s="661" t="s">
        <v>1796</v>
      </c>
      <c r="J895" s="661" t="s">
        <v>1797</v>
      </c>
      <c r="K895" s="661" t="s">
        <v>3372</v>
      </c>
      <c r="L895" s="662">
        <v>96.53</v>
      </c>
      <c r="M895" s="662">
        <v>193.06</v>
      </c>
      <c r="N895" s="661">
        <v>2</v>
      </c>
      <c r="O895" s="744">
        <v>0.5</v>
      </c>
      <c r="P895" s="662"/>
      <c r="Q895" s="677">
        <v>0</v>
      </c>
      <c r="R895" s="661"/>
      <c r="S895" s="677">
        <v>0</v>
      </c>
      <c r="T895" s="744"/>
      <c r="U895" s="700">
        <v>0</v>
      </c>
    </row>
    <row r="896" spans="1:21" ht="14.4" customHeight="1" x14ac:dyDescent="0.3">
      <c r="A896" s="660">
        <v>21</v>
      </c>
      <c r="B896" s="661" t="s">
        <v>578</v>
      </c>
      <c r="C896" s="661" t="s">
        <v>3538</v>
      </c>
      <c r="D896" s="742" t="s">
        <v>5397</v>
      </c>
      <c r="E896" s="743" t="s">
        <v>3551</v>
      </c>
      <c r="F896" s="661" t="s">
        <v>3533</v>
      </c>
      <c r="G896" s="661" t="s">
        <v>3683</v>
      </c>
      <c r="H896" s="661" t="s">
        <v>1684</v>
      </c>
      <c r="I896" s="661" t="s">
        <v>1832</v>
      </c>
      <c r="J896" s="661" t="s">
        <v>1833</v>
      </c>
      <c r="K896" s="661" t="s">
        <v>942</v>
      </c>
      <c r="L896" s="662">
        <v>153.62</v>
      </c>
      <c r="M896" s="662">
        <v>307.24</v>
      </c>
      <c r="N896" s="661">
        <v>2</v>
      </c>
      <c r="O896" s="744">
        <v>1</v>
      </c>
      <c r="P896" s="662">
        <v>307.24</v>
      </c>
      <c r="Q896" s="677">
        <v>1</v>
      </c>
      <c r="R896" s="661">
        <v>2</v>
      </c>
      <c r="S896" s="677">
        <v>1</v>
      </c>
      <c r="T896" s="744">
        <v>1</v>
      </c>
      <c r="U896" s="700">
        <v>1</v>
      </c>
    </row>
    <row r="897" spans="1:21" ht="14.4" customHeight="1" x14ac:dyDescent="0.3">
      <c r="A897" s="660">
        <v>21</v>
      </c>
      <c r="B897" s="661" t="s">
        <v>578</v>
      </c>
      <c r="C897" s="661" t="s">
        <v>3538</v>
      </c>
      <c r="D897" s="742" t="s">
        <v>5397</v>
      </c>
      <c r="E897" s="743" t="s">
        <v>3551</v>
      </c>
      <c r="F897" s="661" t="s">
        <v>3533</v>
      </c>
      <c r="G897" s="661" t="s">
        <v>3684</v>
      </c>
      <c r="H897" s="661" t="s">
        <v>579</v>
      </c>
      <c r="I897" s="661" t="s">
        <v>1559</v>
      </c>
      <c r="J897" s="661" t="s">
        <v>1560</v>
      </c>
      <c r="K897" s="661" t="s">
        <v>1561</v>
      </c>
      <c r="L897" s="662">
        <v>108.44</v>
      </c>
      <c r="M897" s="662">
        <v>2168.8000000000002</v>
      </c>
      <c r="N897" s="661">
        <v>20</v>
      </c>
      <c r="O897" s="744">
        <v>9.5</v>
      </c>
      <c r="P897" s="662">
        <v>1518.16</v>
      </c>
      <c r="Q897" s="677">
        <v>0.7</v>
      </c>
      <c r="R897" s="661">
        <v>14</v>
      </c>
      <c r="S897" s="677">
        <v>0.7</v>
      </c>
      <c r="T897" s="744">
        <v>6</v>
      </c>
      <c r="U897" s="700">
        <v>0.63157894736842102</v>
      </c>
    </row>
    <row r="898" spans="1:21" ht="14.4" customHeight="1" x14ac:dyDescent="0.3">
      <c r="A898" s="660">
        <v>21</v>
      </c>
      <c r="B898" s="661" t="s">
        <v>578</v>
      </c>
      <c r="C898" s="661" t="s">
        <v>3538</v>
      </c>
      <c r="D898" s="742" t="s">
        <v>5397</v>
      </c>
      <c r="E898" s="743" t="s">
        <v>3551</v>
      </c>
      <c r="F898" s="661" t="s">
        <v>3533</v>
      </c>
      <c r="G898" s="661" t="s">
        <v>3684</v>
      </c>
      <c r="H898" s="661" t="s">
        <v>579</v>
      </c>
      <c r="I898" s="661" t="s">
        <v>3751</v>
      </c>
      <c r="J898" s="661" t="s">
        <v>1560</v>
      </c>
      <c r="K898" s="661" t="s">
        <v>1276</v>
      </c>
      <c r="L898" s="662">
        <v>54.23</v>
      </c>
      <c r="M898" s="662">
        <v>216.92</v>
      </c>
      <c r="N898" s="661">
        <v>4</v>
      </c>
      <c r="O898" s="744">
        <v>1.5</v>
      </c>
      <c r="P898" s="662"/>
      <c r="Q898" s="677">
        <v>0</v>
      </c>
      <c r="R898" s="661"/>
      <c r="S898" s="677">
        <v>0</v>
      </c>
      <c r="T898" s="744"/>
      <c r="U898" s="700">
        <v>0</v>
      </c>
    </row>
    <row r="899" spans="1:21" ht="14.4" customHeight="1" x14ac:dyDescent="0.3">
      <c r="A899" s="660">
        <v>21</v>
      </c>
      <c r="B899" s="661" t="s">
        <v>578</v>
      </c>
      <c r="C899" s="661" t="s">
        <v>3538</v>
      </c>
      <c r="D899" s="742" t="s">
        <v>5397</v>
      </c>
      <c r="E899" s="743" t="s">
        <v>3551</v>
      </c>
      <c r="F899" s="661" t="s">
        <v>3533</v>
      </c>
      <c r="G899" s="661" t="s">
        <v>3684</v>
      </c>
      <c r="H899" s="661" t="s">
        <v>579</v>
      </c>
      <c r="I899" s="661" t="s">
        <v>3801</v>
      </c>
      <c r="J899" s="661" t="s">
        <v>3802</v>
      </c>
      <c r="K899" s="661" t="s">
        <v>820</v>
      </c>
      <c r="L899" s="662">
        <v>43.37</v>
      </c>
      <c r="M899" s="662">
        <v>130.10999999999999</v>
      </c>
      <c r="N899" s="661">
        <v>3</v>
      </c>
      <c r="O899" s="744">
        <v>0.5</v>
      </c>
      <c r="P899" s="662">
        <v>130.10999999999999</v>
      </c>
      <c r="Q899" s="677">
        <v>1</v>
      </c>
      <c r="R899" s="661">
        <v>3</v>
      </c>
      <c r="S899" s="677">
        <v>1</v>
      </c>
      <c r="T899" s="744">
        <v>0.5</v>
      </c>
      <c r="U899" s="700">
        <v>1</v>
      </c>
    </row>
    <row r="900" spans="1:21" ht="14.4" customHeight="1" x14ac:dyDescent="0.3">
      <c r="A900" s="660">
        <v>21</v>
      </c>
      <c r="B900" s="661" t="s">
        <v>578</v>
      </c>
      <c r="C900" s="661" t="s">
        <v>3538</v>
      </c>
      <c r="D900" s="742" t="s">
        <v>5397</v>
      </c>
      <c r="E900" s="743" t="s">
        <v>3551</v>
      </c>
      <c r="F900" s="661" t="s">
        <v>3533</v>
      </c>
      <c r="G900" s="661" t="s">
        <v>3590</v>
      </c>
      <c r="H900" s="661" t="s">
        <v>1684</v>
      </c>
      <c r="I900" s="661" t="s">
        <v>2966</v>
      </c>
      <c r="J900" s="661" t="s">
        <v>2967</v>
      </c>
      <c r="K900" s="661" t="s">
        <v>2936</v>
      </c>
      <c r="L900" s="662">
        <v>194.26</v>
      </c>
      <c r="M900" s="662">
        <v>1554.08</v>
      </c>
      <c r="N900" s="661">
        <v>8</v>
      </c>
      <c r="O900" s="744">
        <v>2</v>
      </c>
      <c r="P900" s="662"/>
      <c r="Q900" s="677">
        <v>0</v>
      </c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21</v>
      </c>
      <c r="B901" s="661" t="s">
        <v>578</v>
      </c>
      <c r="C901" s="661" t="s">
        <v>3538</v>
      </c>
      <c r="D901" s="742" t="s">
        <v>5397</v>
      </c>
      <c r="E901" s="743" t="s">
        <v>3551</v>
      </c>
      <c r="F901" s="661" t="s">
        <v>3533</v>
      </c>
      <c r="G901" s="661" t="s">
        <v>3708</v>
      </c>
      <c r="H901" s="661" t="s">
        <v>579</v>
      </c>
      <c r="I901" s="661" t="s">
        <v>646</v>
      </c>
      <c r="J901" s="661" t="s">
        <v>3994</v>
      </c>
      <c r="K901" s="661" t="s">
        <v>3995</v>
      </c>
      <c r="L901" s="662">
        <v>24.78</v>
      </c>
      <c r="M901" s="662">
        <v>1536.3600000000001</v>
      </c>
      <c r="N901" s="661">
        <v>62</v>
      </c>
      <c r="O901" s="744">
        <v>17.5</v>
      </c>
      <c r="P901" s="662">
        <v>718.62000000000012</v>
      </c>
      <c r="Q901" s="677">
        <v>0.467741935483871</v>
      </c>
      <c r="R901" s="661">
        <v>29</v>
      </c>
      <c r="S901" s="677">
        <v>0.46774193548387094</v>
      </c>
      <c r="T901" s="744">
        <v>6.5</v>
      </c>
      <c r="U901" s="700">
        <v>0.37142857142857144</v>
      </c>
    </row>
    <row r="902" spans="1:21" ht="14.4" customHeight="1" x14ac:dyDescent="0.3">
      <c r="A902" s="660">
        <v>21</v>
      </c>
      <c r="B902" s="661" t="s">
        <v>578</v>
      </c>
      <c r="C902" s="661" t="s">
        <v>3538</v>
      </c>
      <c r="D902" s="742" t="s">
        <v>5397</v>
      </c>
      <c r="E902" s="743" t="s">
        <v>3551</v>
      </c>
      <c r="F902" s="661" t="s">
        <v>3533</v>
      </c>
      <c r="G902" s="661" t="s">
        <v>3708</v>
      </c>
      <c r="H902" s="661" t="s">
        <v>579</v>
      </c>
      <c r="I902" s="661" t="s">
        <v>1167</v>
      </c>
      <c r="J902" s="661" t="s">
        <v>3709</v>
      </c>
      <c r="K902" s="661" t="s">
        <v>3710</v>
      </c>
      <c r="L902" s="662">
        <v>99.11</v>
      </c>
      <c r="M902" s="662">
        <v>792.88</v>
      </c>
      <c r="N902" s="661">
        <v>8</v>
      </c>
      <c r="O902" s="744">
        <v>3</v>
      </c>
      <c r="P902" s="662">
        <v>792.88</v>
      </c>
      <c r="Q902" s="677">
        <v>1</v>
      </c>
      <c r="R902" s="661">
        <v>8</v>
      </c>
      <c r="S902" s="677">
        <v>1</v>
      </c>
      <c r="T902" s="744">
        <v>3</v>
      </c>
      <c r="U902" s="700">
        <v>1</v>
      </c>
    </row>
    <row r="903" spans="1:21" ht="14.4" customHeight="1" x14ac:dyDescent="0.3">
      <c r="A903" s="660">
        <v>21</v>
      </c>
      <c r="B903" s="661" t="s">
        <v>578</v>
      </c>
      <c r="C903" s="661" t="s">
        <v>3538</v>
      </c>
      <c r="D903" s="742" t="s">
        <v>5397</v>
      </c>
      <c r="E903" s="743" t="s">
        <v>3551</v>
      </c>
      <c r="F903" s="661" t="s">
        <v>3533</v>
      </c>
      <c r="G903" s="661" t="s">
        <v>3685</v>
      </c>
      <c r="H903" s="661" t="s">
        <v>1684</v>
      </c>
      <c r="I903" s="661" t="s">
        <v>2873</v>
      </c>
      <c r="J903" s="661" t="s">
        <v>1818</v>
      </c>
      <c r="K903" s="661" t="s">
        <v>3502</v>
      </c>
      <c r="L903" s="662">
        <v>1286.2</v>
      </c>
      <c r="M903" s="662">
        <v>2572.4</v>
      </c>
      <c r="N903" s="661">
        <v>2</v>
      </c>
      <c r="O903" s="744">
        <v>1</v>
      </c>
      <c r="P903" s="662"/>
      <c r="Q903" s="677">
        <v>0</v>
      </c>
      <c r="R903" s="661"/>
      <c r="S903" s="677">
        <v>0</v>
      </c>
      <c r="T903" s="744"/>
      <c r="U903" s="700">
        <v>0</v>
      </c>
    </row>
    <row r="904" spans="1:21" ht="14.4" customHeight="1" x14ac:dyDescent="0.3">
      <c r="A904" s="660">
        <v>21</v>
      </c>
      <c r="B904" s="661" t="s">
        <v>578</v>
      </c>
      <c r="C904" s="661" t="s">
        <v>3538</v>
      </c>
      <c r="D904" s="742" t="s">
        <v>5397</v>
      </c>
      <c r="E904" s="743" t="s">
        <v>3551</v>
      </c>
      <c r="F904" s="661" t="s">
        <v>3533</v>
      </c>
      <c r="G904" s="661" t="s">
        <v>3685</v>
      </c>
      <c r="H904" s="661" t="s">
        <v>1684</v>
      </c>
      <c r="I904" s="661" t="s">
        <v>4185</v>
      </c>
      <c r="J904" s="661" t="s">
        <v>4186</v>
      </c>
      <c r="K904" s="661" t="s">
        <v>4187</v>
      </c>
      <c r="L904" s="662">
        <v>1715.48</v>
      </c>
      <c r="M904" s="662">
        <v>39456.040000000008</v>
      </c>
      <c r="N904" s="661">
        <v>23</v>
      </c>
      <c r="O904" s="744">
        <v>7</v>
      </c>
      <c r="P904" s="662">
        <v>17154.800000000003</v>
      </c>
      <c r="Q904" s="677">
        <v>0.43478260869565216</v>
      </c>
      <c r="R904" s="661">
        <v>10</v>
      </c>
      <c r="S904" s="677">
        <v>0.43478260869565216</v>
      </c>
      <c r="T904" s="744">
        <v>3</v>
      </c>
      <c r="U904" s="700">
        <v>0.42857142857142855</v>
      </c>
    </row>
    <row r="905" spans="1:21" ht="14.4" customHeight="1" x14ac:dyDescent="0.3">
      <c r="A905" s="660">
        <v>21</v>
      </c>
      <c r="B905" s="661" t="s">
        <v>578</v>
      </c>
      <c r="C905" s="661" t="s">
        <v>3538</v>
      </c>
      <c r="D905" s="742" t="s">
        <v>5397</v>
      </c>
      <c r="E905" s="743" t="s">
        <v>3551</v>
      </c>
      <c r="F905" s="661" t="s">
        <v>3533</v>
      </c>
      <c r="G905" s="661" t="s">
        <v>3888</v>
      </c>
      <c r="H905" s="661" t="s">
        <v>579</v>
      </c>
      <c r="I905" s="661" t="s">
        <v>741</v>
      </c>
      <c r="J905" s="661" t="s">
        <v>742</v>
      </c>
      <c r="K905" s="661" t="s">
        <v>4197</v>
      </c>
      <c r="L905" s="662">
        <v>121.96</v>
      </c>
      <c r="M905" s="662">
        <v>243.92</v>
      </c>
      <c r="N905" s="661">
        <v>2</v>
      </c>
      <c r="O905" s="744">
        <v>1</v>
      </c>
      <c r="P905" s="662">
        <v>243.92</v>
      </c>
      <c r="Q905" s="677">
        <v>1</v>
      </c>
      <c r="R905" s="661">
        <v>2</v>
      </c>
      <c r="S905" s="677">
        <v>1</v>
      </c>
      <c r="T905" s="744">
        <v>1</v>
      </c>
      <c r="U905" s="700">
        <v>1</v>
      </c>
    </row>
    <row r="906" spans="1:21" ht="14.4" customHeight="1" x14ac:dyDescent="0.3">
      <c r="A906" s="660">
        <v>21</v>
      </c>
      <c r="B906" s="661" t="s">
        <v>578</v>
      </c>
      <c r="C906" s="661" t="s">
        <v>3538</v>
      </c>
      <c r="D906" s="742" t="s">
        <v>5397</v>
      </c>
      <c r="E906" s="743" t="s">
        <v>3551</v>
      </c>
      <c r="F906" s="661" t="s">
        <v>3533</v>
      </c>
      <c r="G906" s="661" t="s">
        <v>3888</v>
      </c>
      <c r="H906" s="661" t="s">
        <v>579</v>
      </c>
      <c r="I906" s="661" t="s">
        <v>2434</v>
      </c>
      <c r="J906" s="661" t="s">
        <v>742</v>
      </c>
      <c r="K906" s="661" t="s">
        <v>3889</v>
      </c>
      <c r="L906" s="662">
        <v>609.78</v>
      </c>
      <c r="M906" s="662">
        <v>609.78</v>
      </c>
      <c r="N906" s="661">
        <v>1</v>
      </c>
      <c r="O906" s="744">
        <v>1</v>
      </c>
      <c r="P906" s="662"/>
      <c r="Q906" s="677">
        <v>0</v>
      </c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21</v>
      </c>
      <c r="B907" s="661" t="s">
        <v>578</v>
      </c>
      <c r="C907" s="661" t="s">
        <v>3538</v>
      </c>
      <c r="D907" s="742" t="s">
        <v>5397</v>
      </c>
      <c r="E907" s="743" t="s">
        <v>3551</v>
      </c>
      <c r="F907" s="661" t="s">
        <v>3533</v>
      </c>
      <c r="G907" s="661" t="s">
        <v>3686</v>
      </c>
      <c r="H907" s="661" t="s">
        <v>579</v>
      </c>
      <c r="I907" s="661" t="s">
        <v>834</v>
      </c>
      <c r="J907" s="661" t="s">
        <v>3687</v>
      </c>
      <c r="K907" s="661" t="s">
        <v>3688</v>
      </c>
      <c r="L907" s="662">
        <v>0</v>
      </c>
      <c r="M907" s="662">
        <v>0</v>
      </c>
      <c r="N907" s="661">
        <v>33</v>
      </c>
      <c r="O907" s="744">
        <v>8</v>
      </c>
      <c r="P907" s="662">
        <v>0</v>
      </c>
      <c r="Q907" s="677"/>
      <c r="R907" s="661">
        <v>28</v>
      </c>
      <c r="S907" s="677">
        <v>0.84848484848484851</v>
      </c>
      <c r="T907" s="744">
        <v>7</v>
      </c>
      <c r="U907" s="700">
        <v>0.875</v>
      </c>
    </row>
    <row r="908" spans="1:21" ht="14.4" customHeight="1" x14ac:dyDescent="0.3">
      <c r="A908" s="660">
        <v>21</v>
      </c>
      <c r="B908" s="661" t="s">
        <v>578</v>
      </c>
      <c r="C908" s="661" t="s">
        <v>3538</v>
      </c>
      <c r="D908" s="742" t="s">
        <v>5397</v>
      </c>
      <c r="E908" s="743" t="s">
        <v>3551</v>
      </c>
      <c r="F908" s="661" t="s">
        <v>3533</v>
      </c>
      <c r="G908" s="661" t="s">
        <v>3689</v>
      </c>
      <c r="H908" s="661" t="s">
        <v>579</v>
      </c>
      <c r="I908" s="661" t="s">
        <v>784</v>
      </c>
      <c r="J908" s="661" t="s">
        <v>785</v>
      </c>
      <c r="K908" s="661" t="s">
        <v>4198</v>
      </c>
      <c r="L908" s="662">
        <v>152.33000000000001</v>
      </c>
      <c r="M908" s="662">
        <v>152.33000000000001</v>
      </c>
      <c r="N908" s="661">
        <v>1</v>
      </c>
      <c r="O908" s="744">
        <v>0.5</v>
      </c>
      <c r="P908" s="662">
        <v>152.33000000000001</v>
      </c>
      <c r="Q908" s="677">
        <v>1</v>
      </c>
      <c r="R908" s="661">
        <v>1</v>
      </c>
      <c r="S908" s="677">
        <v>1</v>
      </c>
      <c r="T908" s="744">
        <v>0.5</v>
      </c>
      <c r="U908" s="700">
        <v>1</v>
      </c>
    </row>
    <row r="909" spans="1:21" ht="14.4" customHeight="1" x14ac:dyDescent="0.3">
      <c r="A909" s="660">
        <v>21</v>
      </c>
      <c r="B909" s="661" t="s">
        <v>578</v>
      </c>
      <c r="C909" s="661" t="s">
        <v>3538</v>
      </c>
      <c r="D909" s="742" t="s">
        <v>5397</v>
      </c>
      <c r="E909" s="743" t="s">
        <v>3551</v>
      </c>
      <c r="F909" s="661" t="s">
        <v>3533</v>
      </c>
      <c r="G909" s="661" t="s">
        <v>3689</v>
      </c>
      <c r="H909" s="661" t="s">
        <v>579</v>
      </c>
      <c r="I909" s="661" t="s">
        <v>2138</v>
      </c>
      <c r="J909" s="661" t="s">
        <v>785</v>
      </c>
      <c r="K909" s="661" t="s">
        <v>3690</v>
      </c>
      <c r="L909" s="662">
        <v>30.47</v>
      </c>
      <c r="M909" s="662">
        <v>91.41</v>
      </c>
      <c r="N909" s="661">
        <v>3</v>
      </c>
      <c r="O909" s="744">
        <v>0.5</v>
      </c>
      <c r="P909" s="662">
        <v>91.41</v>
      </c>
      <c r="Q909" s="677">
        <v>1</v>
      </c>
      <c r="R909" s="661">
        <v>3</v>
      </c>
      <c r="S909" s="677">
        <v>1</v>
      </c>
      <c r="T909" s="744">
        <v>0.5</v>
      </c>
      <c r="U909" s="700">
        <v>1</v>
      </c>
    </row>
    <row r="910" spans="1:21" ht="14.4" customHeight="1" x14ac:dyDescent="0.3">
      <c r="A910" s="660">
        <v>21</v>
      </c>
      <c r="B910" s="661" t="s">
        <v>578</v>
      </c>
      <c r="C910" s="661" t="s">
        <v>3538</v>
      </c>
      <c r="D910" s="742" t="s">
        <v>5397</v>
      </c>
      <c r="E910" s="743" t="s">
        <v>3551</v>
      </c>
      <c r="F910" s="661" t="s">
        <v>3533</v>
      </c>
      <c r="G910" s="661" t="s">
        <v>3959</v>
      </c>
      <c r="H910" s="661" t="s">
        <v>1684</v>
      </c>
      <c r="I910" s="661" t="s">
        <v>3960</v>
      </c>
      <c r="J910" s="661" t="s">
        <v>3961</v>
      </c>
      <c r="K910" s="661" t="s">
        <v>1172</v>
      </c>
      <c r="L910" s="662">
        <v>0</v>
      </c>
      <c r="M910" s="662">
        <v>0</v>
      </c>
      <c r="N910" s="661">
        <v>17</v>
      </c>
      <c r="O910" s="744">
        <v>8</v>
      </c>
      <c r="P910" s="662">
        <v>0</v>
      </c>
      <c r="Q910" s="677"/>
      <c r="R910" s="661">
        <v>10</v>
      </c>
      <c r="S910" s="677">
        <v>0.58823529411764708</v>
      </c>
      <c r="T910" s="744">
        <v>5</v>
      </c>
      <c r="U910" s="700">
        <v>0.625</v>
      </c>
    </row>
    <row r="911" spans="1:21" ht="14.4" customHeight="1" x14ac:dyDescent="0.3">
      <c r="A911" s="660">
        <v>21</v>
      </c>
      <c r="B911" s="661" t="s">
        <v>578</v>
      </c>
      <c r="C911" s="661" t="s">
        <v>3538</v>
      </c>
      <c r="D911" s="742" t="s">
        <v>5397</v>
      </c>
      <c r="E911" s="743" t="s">
        <v>3551</v>
      </c>
      <c r="F911" s="661" t="s">
        <v>3533</v>
      </c>
      <c r="G911" s="661" t="s">
        <v>3959</v>
      </c>
      <c r="H911" s="661" t="s">
        <v>1684</v>
      </c>
      <c r="I911" s="661" t="s">
        <v>4206</v>
      </c>
      <c r="J911" s="661" t="s">
        <v>3961</v>
      </c>
      <c r="K911" s="661" t="s">
        <v>4207</v>
      </c>
      <c r="L911" s="662">
        <v>492.3</v>
      </c>
      <c r="M911" s="662">
        <v>1476.9</v>
      </c>
      <c r="N911" s="661">
        <v>3</v>
      </c>
      <c r="O911" s="744">
        <v>2.5</v>
      </c>
      <c r="P911" s="662">
        <v>984.6</v>
      </c>
      <c r="Q911" s="677">
        <v>0.66666666666666663</v>
      </c>
      <c r="R911" s="661">
        <v>2</v>
      </c>
      <c r="S911" s="677">
        <v>0.66666666666666663</v>
      </c>
      <c r="T911" s="744">
        <v>1.5</v>
      </c>
      <c r="U911" s="700">
        <v>0.6</v>
      </c>
    </row>
    <row r="912" spans="1:21" ht="14.4" customHeight="1" x14ac:dyDescent="0.3">
      <c r="A912" s="660">
        <v>21</v>
      </c>
      <c r="B912" s="661" t="s">
        <v>578</v>
      </c>
      <c r="C912" s="661" t="s">
        <v>3538</v>
      </c>
      <c r="D912" s="742" t="s">
        <v>5397</v>
      </c>
      <c r="E912" s="743" t="s">
        <v>3551</v>
      </c>
      <c r="F912" s="661" t="s">
        <v>3533</v>
      </c>
      <c r="G912" s="661" t="s">
        <v>3813</v>
      </c>
      <c r="H912" s="661" t="s">
        <v>1684</v>
      </c>
      <c r="I912" s="661" t="s">
        <v>1706</v>
      </c>
      <c r="J912" s="661" t="s">
        <v>1707</v>
      </c>
      <c r="K912" s="661" t="s">
        <v>3381</v>
      </c>
      <c r="L912" s="662">
        <v>131.54</v>
      </c>
      <c r="M912" s="662">
        <v>394.62</v>
      </c>
      <c r="N912" s="661">
        <v>3</v>
      </c>
      <c r="O912" s="744">
        <v>2</v>
      </c>
      <c r="P912" s="662"/>
      <c r="Q912" s="677">
        <v>0</v>
      </c>
      <c r="R912" s="661"/>
      <c r="S912" s="677">
        <v>0</v>
      </c>
      <c r="T912" s="744"/>
      <c r="U912" s="700">
        <v>0</v>
      </c>
    </row>
    <row r="913" spans="1:21" ht="14.4" customHeight="1" x14ac:dyDescent="0.3">
      <c r="A913" s="660">
        <v>21</v>
      </c>
      <c r="B913" s="661" t="s">
        <v>578</v>
      </c>
      <c r="C913" s="661" t="s">
        <v>3538</v>
      </c>
      <c r="D913" s="742" t="s">
        <v>5397</v>
      </c>
      <c r="E913" s="743" t="s">
        <v>3551</v>
      </c>
      <c r="F913" s="661" t="s">
        <v>3533</v>
      </c>
      <c r="G913" s="661" t="s">
        <v>4485</v>
      </c>
      <c r="H913" s="661" t="s">
        <v>579</v>
      </c>
      <c r="I913" s="661" t="s">
        <v>4486</v>
      </c>
      <c r="J913" s="661" t="s">
        <v>3702</v>
      </c>
      <c r="K913" s="661"/>
      <c r="L913" s="662">
        <v>583.70000000000005</v>
      </c>
      <c r="M913" s="662">
        <v>1751.1000000000001</v>
      </c>
      <c r="N913" s="661">
        <v>3</v>
      </c>
      <c r="O913" s="744">
        <v>1</v>
      </c>
      <c r="P913" s="662">
        <v>1751.1000000000001</v>
      </c>
      <c r="Q913" s="677">
        <v>1</v>
      </c>
      <c r="R913" s="661">
        <v>3</v>
      </c>
      <c r="S913" s="677">
        <v>1</v>
      </c>
      <c r="T913" s="744">
        <v>1</v>
      </c>
      <c r="U913" s="700">
        <v>1</v>
      </c>
    </row>
    <row r="914" spans="1:21" ht="14.4" customHeight="1" x14ac:dyDescent="0.3">
      <c r="A914" s="660">
        <v>21</v>
      </c>
      <c r="B914" s="661" t="s">
        <v>578</v>
      </c>
      <c r="C914" s="661" t="s">
        <v>3538</v>
      </c>
      <c r="D914" s="742" t="s">
        <v>5397</v>
      </c>
      <c r="E914" s="743" t="s">
        <v>3551</v>
      </c>
      <c r="F914" s="661" t="s">
        <v>3533</v>
      </c>
      <c r="G914" s="661" t="s">
        <v>4485</v>
      </c>
      <c r="H914" s="661" t="s">
        <v>579</v>
      </c>
      <c r="I914" s="661" t="s">
        <v>4396</v>
      </c>
      <c r="J914" s="661" t="s">
        <v>3702</v>
      </c>
      <c r="K914" s="661"/>
      <c r="L914" s="662">
        <v>1257.97</v>
      </c>
      <c r="M914" s="662">
        <v>1257.97</v>
      </c>
      <c r="N914" s="661">
        <v>1</v>
      </c>
      <c r="O914" s="744">
        <v>1</v>
      </c>
      <c r="P914" s="662"/>
      <c r="Q914" s="677">
        <v>0</v>
      </c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21</v>
      </c>
      <c r="B915" s="661" t="s">
        <v>578</v>
      </c>
      <c r="C915" s="661" t="s">
        <v>3538</v>
      </c>
      <c r="D915" s="742" t="s">
        <v>5397</v>
      </c>
      <c r="E915" s="743" t="s">
        <v>3551</v>
      </c>
      <c r="F915" s="661" t="s">
        <v>3533</v>
      </c>
      <c r="G915" s="661" t="s">
        <v>4485</v>
      </c>
      <c r="H915" s="661" t="s">
        <v>579</v>
      </c>
      <c r="I915" s="661" t="s">
        <v>4487</v>
      </c>
      <c r="J915" s="661" t="s">
        <v>3702</v>
      </c>
      <c r="K915" s="661"/>
      <c r="L915" s="662">
        <v>0</v>
      </c>
      <c r="M915" s="662">
        <v>0</v>
      </c>
      <c r="N915" s="661">
        <v>2</v>
      </c>
      <c r="O915" s="744">
        <v>1</v>
      </c>
      <c r="P915" s="662">
        <v>0</v>
      </c>
      <c r="Q915" s="677"/>
      <c r="R915" s="661">
        <v>2</v>
      </c>
      <c r="S915" s="677">
        <v>1</v>
      </c>
      <c r="T915" s="744">
        <v>1</v>
      </c>
      <c r="U915" s="700">
        <v>1</v>
      </c>
    </row>
    <row r="916" spans="1:21" ht="14.4" customHeight="1" x14ac:dyDescent="0.3">
      <c r="A916" s="660">
        <v>21</v>
      </c>
      <c r="B916" s="661" t="s">
        <v>578</v>
      </c>
      <c r="C916" s="661" t="s">
        <v>3538</v>
      </c>
      <c r="D916" s="742" t="s">
        <v>5397</v>
      </c>
      <c r="E916" s="743" t="s">
        <v>3551</v>
      </c>
      <c r="F916" s="661" t="s">
        <v>3533</v>
      </c>
      <c r="G916" s="661" t="s">
        <v>4485</v>
      </c>
      <c r="H916" s="661" t="s">
        <v>579</v>
      </c>
      <c r="I916" s="661" t="s">
        <v>4488</v>
      </c>
      <c r="J916" s="661" t="s">
        <v>3702</v>
      </c>
      <c r="K916" s="661"/>
      <c r="L916" s="662">
        <v>0</v>
      </c>
      <c r="M916" s="662">
        <v>0</v>
      </c>
      <c r="N916" s="661">
        <v>2</v>
      </c>
      <c r="O916" s="744">
        <v>1</v>
      </c>
      <c r="P916" s="662">
        <v>0</v>
      </c>
      <c r="Q916" s="677"/>
      <c r="R916" s="661">
        <v>2</v>
      </c>
      <c r="S916" s="677">
        <v>1</v>
      </c>
      <c r="T916" s="744">
        <v>1</v>
      </c>
      <c r="U916" s="700">
        <v>1</v>
      </c>
    </row>
    <row r="917" spans="1:21" ht="14.4" customHeight="1" x14ac:dyDescent="0.3">
      <c r="A917" s="660">
        <v>21</v>
      </c>
      <c r="B917" s="661" t="s">
        <v>578</v>
      </c>
      <c r="C917" s="661" t="s">
        <v>3538</v>
      </c>
      <c r="D917" s="742" t="s">
        <v>5397</v>
      </c>
      <c r="E917" s="743" t="s">
        <v>3551</v>
      </c>
      <c r="F917" s="661" t="s">
        <v>3533</v>
      </c>
      <c r="G917" s="661" t="s">
        <v>4485</v>
      </c>
      <c r="H917" s="661" t="s">
        <v>579</v>
      </c>
      <c r="I917" s="661" t="s">
        <v>4489</v>
      </c>
      <c r="J917" s="661" t="s">
        <v>3702</v>
      </c>
      <c r="K917" s="661"/>
      <c r="L917" s="662">
        <v>0</v>
      </c>
      <c r="M917" s="662">
        <v>0</v>
      </c>
      <c r="N917" s="661">
        <v>1</v>
      </c>
      <c r="O917" s="744">
        <v>1</v>
      </c>
      <c r="P917" s="662">
        <v>0</v>
      </c>
      <c r="Q917" s="677"/>
      <c r="R917" s="661">
        <v>1</v>
      </c>
      <c r="S917" s="677">
        <v>1</v>
      </c>
      <c r="T917" s="744">
        <v>1</v>
      </c>
      <c r="U917" s="700">
        <v>1</v>
      </c>
    </row>
    <row r="918" spans="1:21" ht="14.4" customHeight="1" x14ac:dyDescent="0.3">
      <c r="A918" s="660">
        <v>21</v>
      </c>
      <c r="B918" s="661" t="s">
        <v>578</v>
      </c>
      <c r="C918" s="661" t="s">
        <v>3538</v>
      </c>
      <c r="D918" s="742" t="s">
        <v>5397</v>
      </c>
      <c r="E918" s="743" t="s">
        <v>3551</v>
      </c>
      <c r="F918" s="661" t="s">
        <v>3533</v>
      </c>
      <c r="G918" s="661" t="s">
        <v>4485</v>
      </c>
      <c r="H918" s="661" t="s">
        <v>579</v>
      </c>
      <c r="I918" s="661" t="s">
        <v>4490</v>
      </c>
      <c r="J918" s="661" t="s">
        <v>4491</v>
      </c>
      <c r="K918" s="661" t="s">
        <v>4492</v>
      </c>
      <c r="L918" s="662">
        <v>0</v>
      </c>
      <c r="M918" s="662">
        <v>0</v>
      </c>
      <c r="N918" s="661">
        <v>2</v>
      </c>
      <c r="O918" s="744">
        <v>0.5</v>
      </c>
      <c r="P918" s="662">
        <v>0</v>
      </c>
      <c r="Q918" s="677"/>
      <c r="R918" s="661">
        <v>2</v>
      </c>
      <c r="S918" s="677">
        <v>1</v>
      </c>
      <c r="T918" s="744">
        <v>0.5</v>
      </c>
      <c r="U918" s="700">
        <v>1</v>
      </c>
    </row>
    <row r="919" spans="1:21" ht="14.4" customHeight="1" x14ac:dyDescent="0.3">
      <c r="A919" s="660">
        <v>21</v>
      </c>
      <c r="B919" s="661" t="s">
        <v>578</v>
      </c>
      <c r="C919" s="661" t="s">
        <v>3538</v>
      </c>
      <c r="D919" s="742" t="s">
        <v>5397</v>
      </c>
      <c r="E919" s="743" t="s">
        <v>3551</v>
      </c>
      <c r="F919" s="661" t="s">
        <v>3533</v>
      </c>
      <c r="G919" s="661" t="s">
        <v>4485</v>
      </c>
      <c r="H919" s="661" t="s">
        <v>579</v>
      </c>
      <c r="I919" s="661" t="s">
        <v>4493</v>
      </c>
      <c r="J919" s="661" t="s">
        <v>4494</v>
      </c>
      <c r="K919" s="661" t="s">
        <v>3497</v>
      </c>
      <c r="L919" s="662">
        <v>0</v>
      </c>
      <c r="M919" s="662">
        <v>0</v>
      </c>
      <c r="N919" s="661">
        <v>2</v>
      </c>
      <c r="O919" s="744">
        <v>0.5</v>
      </c>
      <c r="P919" s="662">
        <v>0</v>
      </c>
      <c r="Q919" s="677"/>
      <c r="R919" s="661">
        <v>2</v>
      </c>
      <c r="S919" s="677">
        <v>1</v>
      </c>
      <c r="T919" s="744">
        <v>0.5</v>
      </c>
      <c r="U919" s="700">
        <v>1</v>
      </c>
    </row>
    <row r="920" spans="1:21" ht="14.4" customHeight="1" x14ac:dyDescent="0.3">
      <c r="A920" s="660">
        <v>21</v>
      </c>
      <c r="B920" s="661" t="s">
        <v>578</v>
      </c>
      <c r="C920" s="661" t="s">
        <v>3538</v>
      </c>
      <c r="D920" s="742" t="s">
        <v>5397</v>
      </c>
      <c r="E920" s="743" t="s">
        <v>3551</v>
      </c>
      <c r="F920" s="661" t="s">
        <v>3533</v>
      </c>
      <c r="G920" s="661" t="s">
        <v>3610</v>
      </c>
      <c r="H920" s="661" t="s">
        <v>579</v>
      </c>
      <c r="I920" s="661" t="s">
        <v>729</v>
      </c>
      <c r="J920" s="661" t="s">
        <v>730</v>
      </c>
      <c r="K920" s="661" t="s">
        <v>3762</v>
      </c>
      <c r="L920" s="662">
        <v>55.16</v>
      </c>
      <c r="M920" s="662">
        <v>330.96</v>
      </c>
      <c r="N920" s="661">
        <v>6</v>
      </c>
      <c r="O920" s="744">
        <v>3</v>
      </c>
      <c r="P920" s="662">
        <v>220.64</v>
      </c>
      <c r="Q920" s="677">
        <v>0.66666666666666663</v>
      </c>
      <c r="R920" s="661">
        <v>4</v>
      </c>
      <c r="S920" s="677">
        <v>0.66666666666666663</v>
      </c>
      <c r="T920" s="744">
        <v>2</v>
      </c>
      <c r="U920" s="700">
        <v>0.66666666666666663</v>
      </c>
    </row>
    <row r="921" spans="1:21" ht="14.4" customHeight="1" x14ac:dyDescent="0.3">
      <c r="A921" s="660">
        <v>21</v>
      </c>
      <c r="B921" s="661" t="s">
        <v>578</v>
      </c>
      <c r="C921" s="661" t="s">
        <v>3538</v>
      </c>
      <c r="D921" s="742" t="s">
        <v>5397</v>
      </c>
      <c r="E921" s="743" t="s">
        <v>3551</v>
      </c>
      <c r="F921" s="661" t="s">
        <v>3533</v>
      </c>
      <c r="G921" s="661" t="s">
        <v>3693</v>
      </c>
      <c r="H921" s="661" t="s">
        <v>579</v>
      </c>
      <c r="I921" s="661" t="s">
        <v>4495</v>
      </c>
      <c r="J921" s="661" t="s">
        <v>3815</v>
      </c>
      <c r="K921" s="661" t="s">
        <v>1589</v>
      </c>
      <c r="L921" s="662">
        <v>93.96</v>
      </c>
      <c r="M921" s="662">
        <v>187.92</v>
      </c>
      <c r="N921" s="661">
        <v>2</v>
      </c>
      <c r="O921" s="744">
        <v>0.5</v>
      </c>
      <c r="P921" s="662">
        <v>187.92</v>
      </c>
      <c r="Q921" s="677">
        <v>1</v>
      </c>
      <c r="R921" s="661">
        <v>2</v>
      </c>
      <c r="S921" s="677">
        <v>1</v>
      </c>
      <c r="T921" s="744">
        <v>0.5</v>
      </c>
      <c r="U921" s="700">
        <v>1</v>
      </c>
    </row>
    <row r="922" spans="1:21" ht="14.4" customHeight="1" x14ac:dyDescent="0.3">
      <c r="A922" s="660">
        <v>21</v>
      </c>
      <c r="B922" s="661" t="s">
        <v>578</v>
      </c>
      <c r="C922" s="661" t="s">
        <v>3538</v>
      </c>
      <c r="D922" s="742" t="s">
        <v>5397</v>
      </c>
      <c r="E922" s="743" t="s">
        <v>3551</v>
      </c>
      <c r="F922" s="661" t="s">
        <v>3533</v>
      </c>
      <c r="G922" s="661" t="s">
        <v>3693</v>
      </c>
      <c r="H922" s="661" t="s">
        <v>1684</v>
      </c>
      <c r="I922" s="661" t="s">
        <v>2769</v>
      </c>
      <c r="J922" s="661" t="s">
        <v>2770</v>
      </c>
      <c r="K922" s="661" t="s">
        <v>3497</v>
      </c>
      <c r="L922" s="662">
        <v>140.94999999999999</v>
      </c>
      <c r="M922" s="662">
        <v>422.84999999999997</v>
      </c>
      <c r="N922" s="661">
        <v>3</v>
      </c>
      <c r="O922" s="744">
        <v>1.5</v>
      </c>
      <c r="P922" s="662">
        <v>281.89999999999998</v>
      </c>
      <c r="Q922" s="677">
        <v>0.66666666666666663</v>
      </c>
      <c r="R922" s="661">
        <v>2</v>
      </c>
      <c r="S922" s="677">
        <v>0.66666666666666663</v>
      </c>
      <c r="T922" s="744">
        <v>0.5</v>
      </c>
      <c r="U922" s="700">
        <v>0.33333333333333331</v>
      </c>
    </row>
    <row r="923" spans="1:21" ht="14.4" customHeight="1" x14ac:dyDescent="0.3">
      <c r="A923" s="660">
        <v>21</v>
      </c>
      <c r="B923" s="661" t="s">
        <v>578</v>
      </c>
      <c r="C923" s="661" t="s">
        <v>3538</v>
      </c>
      <c r="D923" s="742" t="s">
        <v>5397</v>
      </c>
      <c r="E923" s="743" t="s">
        <v>3551</v>
      </c>
      <c r="F923" s="661" t="s">
        <v>3533</v>
      </c>
      <c r="G923" s="661" t="s">
        <v>3693</v>
      </c>
      <c r="H923" s="661" t="s">
        <v>579</v>
      </c>
      <c r="I923" s="661" t="s">
        <v>3814</v>
      </c>
      <c r="J923" s="661" t="s">
        <v>3815</v>
      </c>
      <c r="K923" s="661" t="s">
        <v>3420</v>
      </c>
      <c r="L923" s="662">
        <v>0</v>
      </c>
      <c r="M923" s="662">
        <v>0</v>
      </c>
      <c r="N923" s="661">
        <v>2</v>
      </c>
      <c r="O923" s="744">
        <v>1</v>
      </c>
      <c r="P923" s="662"/>
      <c r="Q923" s="677"/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21</v>
      </c>
      <c r="B924" s="661" t="s">
        <v>578</v>
      </c>
      <c r="C924" s="661" t="s">
        <v>3538</v>
      </c>
      <c r="D924" s="742" t="s">
        <v>5397</v>
      </c>
      <c r="E924" s="743" t="s">
        <v>3551</v>
      </c>
      <c r="F924" s="661" t="s">
        <v>3533</v>
      </c>
      <c r="G924" s="661" t="s">
        <v>3693</v>
      </c>
      <c r="H924" s="661" t="s">
        <v>579</v>
      </c>
      <c r="I924" s="661" t="s">
        <v>4496</v>
      </c>
      <c r="J924" s="661" t="s">
        <v>4497</v>
      </c>
      <c r="K924" s="661" t="s">
        <v>4498</v>
      </c>
      <c r="L924" s="662">
        <v>31.32</v>
      </c>
      <c r="M924" s="662">
        <v>93.960000000000008</v>
      </c>
      <c r="N924" s="661">
        <v>3</v>
      </c>
      <c r="O924" s="744">
        <v>1</v>
      </c>
      <c r="P924" s="662"/>
      <c r="Q924" s="677">
        <v>0</v>
      </c>
      <c r="R924" s="661"/>
      <c r="S924" s="677">
        <v>0</v>
      </c>
      <c r="T924" s="744"/>
      <c r="U924" s="700">
        <v>0</v>
      </c>
    </row>
    <row r="925" spans="1:21" ht="14.4" customHeight="1" x14ac:dyDescent="0.3">
      <c r="A925" s="660">
        <v>21</v>
      </c>
      <c r="B925" s="661" t="s">
        <v>578</v>
      </c>
      <c r="C925" s="661" t="s">
        <v>3538</v>
      </c>
      <c r="D925" s="742" t="s">
        <v>5397</v>
      </c>
      <c r="E925" s="743" t="s">
        <v>3551</v>
      </c>
      <c r="F925" s="661" t="s">
        <v>3533</v>
      </c>
      <c r="G925" s="661" t="s">
        <v>3693</v>
      </c>
      <c r="H925" s="661" t="s">
        <v>579</v>
      </c>
      <c r="I925" s="661" t="s">
        <v>4499</v>
      </c>
      <c r="J925" s="661" t="s">
        <v>4500</v>
      </c>
      <c r="K925" s="661" t="s">
        <v>3497</v>
      </c>
      <c r="L925" s="662">
        <v>140.94999999999999</v>
      </c>
      <c r="M925" s="662">
        <v>281.89999999999998</v>
      </c>
      <c r="N925" s="661">
        <v>2</v>
      </c>
      <c r="O925" s="744">
        <v>1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21</v>
      </c>
      <c r="B926" s="661" t="s">
        <v>578</v>
      </c>
      <c r="C926" s="661" t="s">
        <v>3538</v>
      </c>
      <c r="D926" s="742" t="s">
        <v>5397</v>
      </c>
      <c r="E926" s="743" t="s">
        <v>3551</v>
      </c>
      <c r="F926" s="661" t="s">
        <v>3533</v>
      </c>
      <c r="G926" s="661" t="s">
        <v>3612</v>
      </c>
      <c r="H926" s="661" t="s">
        <v>579</v>
      </c>
      <c r="I926" s="661" t="s">
        <v>1128</v>
      </c>
      <c r="J926" s="661" t="s">
        <v>1088</v>
      </c>
      <c r="K926" s="661" t="s">
        <v>3621</v>
      </c>
      <c r="L926" s="662">
        <v>75.22</v>
      </c>
      <c r="M926" s="662">
        <v>526.54</v>
      </c>
      <c r="N926" s="661">
        <v>7</v>
      </c>
      <c r="O926" s="744">
        <v>2</v>
      </c>
      <c r="P926" s="662">
        <v>225.66</v>
      </c>
      <c r="Q926" s="677">
        <v>0.4285714285714286</v>
      </c>
      <c r="R926" s="661">
        <v>3</v>
      </c>
      <c r="S926" s="677">
        <v>0.42857142857142855</v>
      </c>
      <c r="T926" s="744">
        <v>1</v>
      </c>
      <c r="U926" s="700">
        <v>0.5</v>
      </c>
    </row>
    <row r="927" spans="1:21" ht="14.4" customHeight="1" x14ac:dyDescent="0.3">
      <c r="A927" s="660">
        <v>21</v>
      </c>
      <c r="B927" s="661" t="s">
        <v>578</v>
      </c>
      <c r="C927" s="661" t="s">
        <v>3538</v>
      </c>
      <c r="D927" s="742" t="s">
        <v>5397</v>
      </c>
      <c r="E927" s="743" t="s">
        <v>3551</v>
      </c>
      <c r="F927" s="661" t="s">
        <v>3533</v>
      </c>
      <c r="G927" s="661" t="s">
        <v>3612</v>
      </c>
      <c r="H927" s="661" t="s">
        <v>579</v>
      </c>
      <c r="I927" s="661" t="s">
        <v>4501</v>
      </c>
      <c r="J927" s="661" t="s">
        <v>4502</v>
      </c>
      <c r="K927" s="661" t="s">
        <v>942</v>
      </c>
      <c r="L927" s="662">
        <v>58.32</v>
      </c>
      <c r="M927" s="662">
        <v>174.96</v>
      </c>
      <c r="N927" s="661">
        <v>3</v>
      </c>
      <c r="O927" s="744">
        <v>0.5</v>
      </c>
      <c r="P927" s="662"/>
      <c r="Q927" s="677">
        <v>0</v>
      </c>
      <c r="R927" s="661"/>
      <c r="S927" s="677">
        <v>0</v>
      </c>
      <c r="T927" s="744"/>
      <c r="U927" s="700">
        <v>0</v>
      </c>
    </row>
    <row r="928" spans="1:21" ht="14.4" customHeight="1" x14ac:dyDescent="0.3">
      <c r="A928" s="660">
        <v>21</v>
      </c>
      <c r="B928" s="661" t="s">
        <v>578</v>
      </c>
      <c r="C928" s="661" t="s">
        <v>3538</v>
      </c>
      <c r="D928" s="742" t="s">
        <v>5397</v>
      </c>
      <c r="E928" s="743" t="s">
        <v>3551</v>
      </c>
      <c r="F928" s="661" t="s">
        <v>3533</v>
      </c>
      <c r="G928" s="661" t="s">
        <v>3612</v>
      </c>
      <c r="H928" s="661" t="s">
        <v>579</v>
      </c>
      <c r="I928" s="661" t="s">
        <v>3694</v>
      </c>
      <c r="J928" s="661" t="s">
        <v>1672</v>
      </c>
      <c r="K928" s="661" t="s">
        <v>1129</v>
      </c>
      <c r="L928" s="662">
        <v>75.22</v>
      </c>
      <c r="M928" s="662">
        <v>8875.9599999999991</v>
      </c>
      <c r="N928" s="661">
        <v>118</v>
      </c>
      <c r="O928" s="744">
        <v>35.5</v>
      </c>
      <c r="P928" s="662">
        <v>5491.0599999999995</v>
      </c>
      <c r="Q928" s="677">
        <v>0.61864406779661019</v>
      </c>
      <c r="R928" s="661">
        <v>73</v>
      </c>
      <c r="S928" s="677">
        <v>0.61864406779661019</v>
      </c>
      <c r="T928" s="744">
        <v>21</v>
      </c>
      <c r="U928" s="700">
        <v>0.59154929577464788</v>
      </c>
    </row>
    <row r="929" spans="1:21" ht="14.4" customHeight="1" x14ac:dyDescent="0.3">
      <c r="A929" s="660">
        <v>21</v>
      </c>
      <c r="B929" s="661" t="s">
        <v>578</v>
      </c>
      <c r="C929" s="661" t="s">
        <v>3538</v>
      </c>
      <c r="D929" s="742" t="s">
        <v>5397</v>
      </c>
      <c r="E929" s="743" t="s">
        <v>3551</v>
      </c>
      <c r="F929" s="661" t="s">
        <v>3533</v>
      </c>
      <c r="G929" s="661" t="s">
        <v>3898</v>
      </c>
      <c r="H929" s="661" t="s">
        <v>579</v>
      </c>
      <c r="I929" s="661" t="s">
        <v>1231</v>
      </c>
      <c r="J929" s="661" t="s">
        <v>1232</v>
      </c>
      <c r="K929" s="661" t="s">
        <v>4215</v>
      </c>
      <c r="L929" s="662">
        <v>264</v>
      </c>
      <c r="M929" s="662">
        <v>792</v>
      </c>
      <c r="N929" s="661">
        <v>3</v>
      </c>
      <c r="O929" s="744">
        <v>2.5</v>
      </c>
      <c r="P929" s="662"/>
      <c r="Q929" s="677">
        <v>0</v>
      </c>
      <c r="R929" s="661"/>
      <c r="S929" s="677">
        <v>0</v>
      </c>
      <c r="T929" s="744"/>
      <c r="U929" s="700">
        <v>0</v>
      </c>
    </row>
    <row r="930" spans="1:21" ht="14.4" customHeight="1" x14ac:dyDescent="0.3">
      <c r="A930" s="660">
        <v>21</v>
      </c>
      <c r="B930" s="661" t="s">
        <v>578</v>
      </c>
      <c r="C930" s="661" t="s">
        <v>3538</v>
      </c>
      <c r="D930" s="742" t="s">
        <v>5397</v>
      </c>
      <c r="E930" s="743" t="s">
        <v>3551</v>
      </c>
      <c r="F930" s="661" t="s">
        <v>3533</v>
      </c>
      <c r="G930" s="661" t="s">
        <v>3898</v>
      </c>
      <c r="H930" s="661" t="s">
        <v>579</v>
      </c>
      <c r="I930" s="661" t="s">
        <v>4503</v>
      </c>
      <c r="J930" s="661" t="s">
        <v>1232</v>
      </c>
      <c r="K930" s="661" t="s">
        <v>4504</v>
      </c>
      <c r="L930" s="662">
        <v>0</v>
      </c>
      <c r="M930" s="662">
        <v>0</v>
      </c>
      <c r="N930" s="661">
        <v>1</v>
      </c>
      <c r="O930" s="744">
        <v>0.5</v>
      </c>
      <c r="P930" s="662">
        <v>0</v>
      </c>
      <c r="Q930" s="677"/>
      <c r="R930" s="661">
        <v>1</v>
      </c>
      <c r="S930" s="677">
        <v>1</v>
      </c>
      <c r="T930" s="744">
        <v>0.5</v>
      </c>
      <c r="U930" s="700">
        <v>1</v>
      </c>
    </row>
    <row r="931" spans="1:21" ht="14.4" customHeight="1" x14ac:dyDescent="0.3">
      <c r="A931" s="660">
        <v>21</v>
      </c>
      <c r="B931" s="661" t="s">
        <v>578</v>
      </c>
      <c r="C931" s="661" t="s">
        <v>3538</v>
      </c>
      <c r="D931" s="742" t="s">
        <v>5397</v>
      </c>
      <c r="E931" s="743" t="s">
        <v>3551</v>
      </c>
      <c r="F931" s="661" t="s">
        <v>3533</v>
      </c>
      <c r="G931" s="661" t="s">
        <v>3695</v>
      </c>
      <c r="H931" s="661" t="s">
        <v>579</v>
      </c>
      <c r="I931" s="661" t="s">
        <v>4505</v>
      </c>
      <c r="J931" s="661" t="s">
        <v>3697</v>
      </c>
      <c r="K931" s="661" t="s">
        <v>4506</v>
      </c>
      <c r="L931" s="662">
        <v>140.46</v>
      </c>
      <c r="M931" s="662">
        <v>421.38</v>
      </c>
      <c r="N931" s="661">
        <v>3</v>
      </c>
      <c r="O931" s="744">
        <v>1</v>
      </c>
      <c r="P931" s="662">
        <v>421.38</v>
      </c>
      <c r="Q931" s="677">
        <v>1</v>
      </c>
      <c r="R931" s="661">
        <v>3</v>
      </c>
      <c r="S931" s="677">
        <v>1</v>
      </c>
      <c r="T931" s="744">
        <v>1</v>
      </c>
      <c r="U931" s="700">
        <v>1</v>
      </c>
    </row>
    <row r="932" spans="1:21" ht="14.4" customHeight="1" x14ac:dyDescent="0.3">
      <c r="A932" s="660">
        <v>21</v>
      </c>
      <c r="B932" s="661" t="s">
        <v>578</v>
      </c>
      <c r="C932" s="661" t="s">
        <v>3538</v>
      </c>
      <c r="D932" s="742" t="s">
        <v>5397</v>
      </c>
      <c r="E932" s="743" t="s">
        <v>3551</v>
      </c>
      <c r="F932" s="661" t="s">
        <v>3533</v>
      </c>
      <c r="G932" s="661" t="s">
        <v>3695</v>
      </c>
      <c r="H932" s="661" t="s">
        <v>579</v>
      </c>
      <c r="I932" s="661" t="s">
        <v>3696</v>
      </c>
      <c r="J932" s="661" t="s">
        <v>3697</v>
      </c>
      <c r="K932" s="661" t="s">
        <v>3698</v>
      </c>
      <c r="L932" s="662">
        <v>234.09</v>
      </c>
      <c r="M932" s="662">
        <v>702.27</v>
      </c>
      <c r="N932" s="661">
        <v>3</v>
      </c>
      <c r="O932" s="744">
        <v>1</v>
      </c>
      <c r="P932" s="662">
        <v>702.27</v>
      </c>
      <c r="Q932" s="677">
        <v>1</v>
      </c>
      <c r="R932" s="661">
        <v>3</v>
      </c>
      <c r="S932" s="677">
        <v>1</v>
      </c>
      <c r="T932" s="744">
        <v>1</v>
      </c>
      <c r="U932" s="700">
        <v>1</v>
      </c>
    </row>
    <row r="933" spans="1:21" ht="14.4" customHeight="1" x14ac:dyDescent="0.3">
      <c r="A933" s="660">
        <v>21</v>
      </c>
      <c r="B933" s="661" t="s">
        <v>578</v>
      </c>
      <c r="C933" s="661" t="s">
        <v>3538</v>
      </c>
      <c r="D933" s="742" t="s">
        <v>5397</v>
      </c>
      <c r="E933" s="743" t="s">
        <v>3551</v>
      </c>
      <c r="F933" s="661" t="s">
        <v>3533</v>
      </c>
      <c r="G933" s="661" t="s">
        <v>4507</v>
      </c>
      <c r="H933" s="661" t="s">
        <v>579</v>
      </c>
      <c r="I933" s="661" t="s">
        <v>4508</v>
      </c>
      <c r="J933" s="661" t="s">
        <v>4509</v>
      </c>
      <c r="K933" s="661" t="s">
        <v>4510</v>
      </c>
      <c r="L933" s="662">
        <v>151.62</v>
      </c>
      <c r="M933" s="662">
        <v>2729.16</v>
      </c>
      <c r="N933" s="661">
        <v>18</v>
      </c>
      <c r="O933" s="744">
        <v>8</v>
      </c>
      <c r="P933" s="662">
        <v>1819.44</v>
      </c>
      <c r="Q933" s="677">
        <v>0.66666666666666674</v>
      </c>
      <c r="R933" s="661">
        <v>12</v>
      </c>
      <c r="S933" s="677">
        <v>0.66666666666666663</v>
      </c>
      <c r="T933" s="744">
        <v>5</v>
      </c>
      <c r="U933" s="700">
        <v>0.625</v>
      </c>
    </row>
    <row r="934" spans="1:21" ht="14.4" customHeight="1" x14ac:dyDescent="0.3">
      <c r="A934" s="660">
        <v>21</v>
      </c>
      <c r="B934" s="661" t="s">
        <v>578</v>
      </c>
      <c r="C934" s="661" t="s">
        <v>3538</v>
      </c>
      <c r="D934" s="742" t="s">
        <v>5397</v>
      </c>
      <c r="E934" s="743" t="s">
        <v>3551</v>
      </c>
      <c r="F934" s="661" t="s">
        <v>3533</v>
      </c>
      <c r="G934" s="661" t="s">
        <v>4511</v>
      </c>
      <c r="H934" s="661" t="s">
        <v>579</v>
      </c>
      <c r="I934" s="661" t="s">
        <v>4512</v>
      </c>
      <c r="J934" s="661" t="s">
        <v>4513</v>
      </c>
      <c r="K934" s="661" t="s">
        <v>4514</v>
      </c>
      <c r="L934" s="662">
        <v>150.9</v>
      </c>
      <c r="M934" s="662">
        <v>150.9</v>
      </c>
      <c r="N934" s="661">
        <v>1</v>
      </c>
      <c r="O934" s="744">
        <v>0.5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21</v>
      </c>
      <c r="B935" s="661" t="s">
        <v>578</v>
      </c>
      <c r="C935" s="661" t="s">
        <v>3538</v>
      </c>
      <c r="D935" s="742" t="s">
        <v>5397</v>
      </c>
      <c r="E935" s="743" t="s">
        <v>3551</v>
      </c>
      <c r="F935" s="661" t="s">
        <v>3533</v>
      </c>
      <c r="G935" s="661" t="s">
        <v>3940</v>
      </c>
      <c r="H935" s="661" t="s">
        <v>579</v>
      </c>
      <c r="I935" s="661" t="s">
        <v>4216</v>
      </c>
      <c r="J935" s="661" t="s">
        <v>4217</v>
      </c>
      <c r="K935" s="661" t="s">
        <v>1606</v>
      </c>
      <c r="L935" s="662">
        <v>0</v>
      </c>
      <c r="M935" s="662">
        <v>0</v>
      </c>
      <c r="N935" s="661">
        <v>2</v>
      </c>
      <c r="O935" s="744">
        <v>0.5</v>
      </c>
      <c r="P935" s="662">
        <v>0</v>
      </c>
      <c r="Q935" s="677"/>
      <c r="R935" s="661">
        <v>2</v>
      </c>
      <c r="S935" s="677">
        <v>1</v>
      </c>
      <c r="T935" s="744">
        <v>0.5</v>
      </c>
      <c r="U935" s="700">
        <v>1</v>
      </c>
    </row>
    <row r="936" spans="1:21" ht="14.4" customHeight="1" x14ac:dyDescent="0.3">
      <c r="A936" s="660">
        <v>21</v>
      </c>
      <c r="B936" s="661" t="s">
        <v>578</v>
      </c>
      <c r="C936" s="661" t="s">
        <v>3538</v>
      </c>
      <c r="D936" s="742" t="s">
        <v>5397</v>
      </c>
      <c r="E936" s="743" t="s">
        <v>3551</v>
      </c>
      <c r="F936" s="661" t="s">
        <v>3533</v>
      </c>
      <c r="G936" s="661" t="s">
        <v>3940</v>
      </c>
      <c r="H936" s="661" t="s">
        <v>579</v>
      </c>
      <c r="I936" s="661" t="s">
        <v>4218</v>
      </c>
      <c r="J936" s="661" t="s">
        <v>4219</v>
      </c>
      <c r="K936" s="661" t="s">
        <v>1606</v>
      </c>
      <c r="L936" s="662">
        <v>0</v>
      </c>
      <c r="M936" s="662">
        <v>0</v>
      </c>
      <c r="N936" s="661">
        <v>9</v>
      </c>
      <c r="O936" s="744">
        <v>2.5</v>
      </c>
      <c r="P936" s="662">
        <v>0</v>
      </c>
      <c r="Q936" s="677"/>
      <c r="R936" s="661">
        <v>5</v>
      </c>
      <c r="S936" s="677">
        <v>0.55555555555555558</v>
      </c>
      <c r="T936" s="744">
        <v>1</v>
      </c>
      <c r="U936" s="700">
        <v>0.4</v>
      </c>
    </row>
    <row r="937" spans="1:21" ht="14.4" customHeight="1" x14ac:dyDescent="0.3">
      <c r="A937" s="660">
        <v>21</v>
      </c>
      <c r="B937" s="661" t="s">
        <v>578</v>
      </c>
      <c r="C937" s="661" t="s">
        <v>3538</v>
      </c>
      <c r="D937" s="742" t="s">
        <v>5397</v>
      </c>
      <c r="E937" s="743" t="s">
        <v>3551</v>
      </c>
      <c r="F937" s="661" t="s">
        <v>3533</v>
      </c>
      <c r="G937" s="661" t="s">
        <v>3940</v>
      </c>
      <c r="H937" s="661" t="s">
        <v>579</v>
      </c>
      <c r="I937" s="661" t="s">
        <v>4515</v>
      </c>
      <c r="J937" s="661" t="s">
        <v>4516</v>
      </c>
      <c r="K937" s="661" t="s">
        <v>1742</v>
      </c>
      <c r="L937" s="662">
        <v>0</v>
      </c>
      <c r="M937" s="662">
        <v>0</v>
      </c>
      <c r="N937" s="661">
        <v>4</v>
      </c>
      <c r="O937" s="744">
        <v>1.5</v>
      </c>
      <c r="P937" s="662">
        <v>0</v>
      </c>
      <c r="Q937" s="677"/>
      <c r="R937" s="661">
        <v>4</v>
      </c>
      <c r="S937" s="677">
        <v>1</v>
      </c>
      <c r="T937" s="744">
        <v>1.5</v>
      </c>
      <c r="U937" s="700">
        <v>1</v>
      </c>
    </row>
    <row r="938" spans="1:21" ht="14.4" customHeight="1" x14ac:dyDescent="0.3">
      <c r="A938" s="660">
        <v>21</v>
      </c>
      <c r="B938" s="661" t="s">
        <v>578</v>
      </c>
      <c r="C938" s="661" t="s">
        <v>3538</v>
      </c>
      <c r="D938" s="742" t="s">
        <v>5397</v>
      </c>
      <c r="E938" s="743" t="s">
        <v>3551</v>
      </c>
      <c r="F938" s="661" t="s">
        <v>3533</v>
      </c>
      <c r="G938" s="661" t="s">
        <v>3940</v>
      </c>
      <c r="H938" s="661" t="s">
        <v>579</v>
      </c>
      <c r="I938" s="661" t="s">
        <v>4517</v>
      </c>
      <c r="J938" s="661" t="s">
        <v>4516</v>
      </c>
      <c r="K938" s="661" t="s">
        <v>4518</v>
      </c>
      <c r="L938" s="662">
        <v>0</v>
      </c>
      <c r="M938" s="662">
        <v>0</v>
      </c>
      <c r="N938" s="661">
        <v>2</v>
      </c>
      <c r="O938" s="744">
        <v>1.5</v>
      </c>
      <c r="P938" s="662">
        <v>0</v>
      </c>
      <c r="Q938" s="677"/>
      <c r="R938" s="661">
        <v>1</v>
      </c>
      <c r="S938" s="677">
        <v>0.5</v>
      </c>
      <c r="T938" s="744">
        <v>0.5</v>
      </c>
      <c r="U938" s="700">
        <v>0.33333333333333331</v>
      </c>
    </row>
    <row r="939" spans="1:21" ht="14.4" customHeight="1" x14ac:dyDescent="0.3">
      <c r="A939" s="660">
        <v>21</v>
      </c>
      <c r="B939" s="661" t="s">
        <v>578</v>
      </c>
      <c r="C939" s="661" t="s">
        <v>3538</v>
      </c>
      <c r="D939" s="742" t="s">
        <v>5397</v>
      </c>
      <c r="E939" s="743" t="s">
        <v>3551</v>
      </c>
      <c r="F939" s="661" t="s">
        <v>3533</v>
      </c>
      <c r="G939" s="661" t="s">
        <v>3940</v>
      </c>
      <c r="H939" s="661" t="s">
        <v>579</v>
      </c>
      <c r="I939" s="661" t="s">
        <v>4519</v>
      </c>
      <c r="J939" s="661" t="s">
        <v>4520</v>
      </c>
      <c r="K939" s="661" t="s">
        <v>1742</v>
      </c>
      <c r="L939" s="662">
        <v>0</v>
      </c>
      <c r="M939" s="662">
        <v>0</v>
      </c>
      <c r="N939" s="661">
        <v>7</v>
      </c>
      <c r="O939" s="744">
        <v>2.5</v>
      </c>
      <c r="P939" s="662">
        <v>0</v>
      </c>
      <c r="Q939" s="677"/>
      <c r="R939" s="661">
        <v>6</v>
      </c>
      <c r="S939" s="677">
        <v>0.8571428571428571</v>
      </c>
      <c r="T939" s="744">
        <v>1.5</v>
      </c>
      <c r="U939" s="700">
        <v>0.6</v>
      </c>
    </row>
    <row r="940" spans="1:21" ht="14.4" customHeight="1" x14ac:dyDescent="0.3">
      <c r="A940" s="660">
        <v>21</v>
      </c>
      <c r="B940" s="661" t="s">
        <v>578</v>
      </c>
      <c r="C940" s="661" t="s">
        <v>3538</v>
      </c>
      <c r="D940" s="742" t="s">
        <v>5397</v>
      </c>
      <c r="E940" s="743" t="s">
        <v>3551</v>
      </c>
      <c r="F940" s="661" t="s">
        <v>3533</v>
      </c>
      <c r="G940" s="661" t="s">
        <v>3940</v>
      </c>
      <c r="H940" s="661" t="s">
        <v>579</v>
      </c>
      <c r="I940" s="661" t="s">
        <v>4521</v>
      </c>
      <c r="J940" s="661" t="s">
        <v>4217</v>
      </c>
      <c r="K940" s="661" t="s">
        <v>1742</v>
      </c>
      <c r="L940" s="662">
        <v>0</v>
      </c>
      <c r="M940" s="662">
        <v>0</v>
      </c>
      <c r="N940" s="661">
        <v>1</v>
      </c>
      <c r="O940" s="744">
        <v>0.5</v>
      </c>
      <c r="P940" s="662"/>
      <c r="Q940" s="677"/>
      <c r="R940" s="661"/>
      <c r="S940" s="677">
        <v>0</v>
      </c>
      <c r="T940" s="744"/>
      <c r="U940" s="700">
        <v>0</v>
      </c>
    </row>
    <row r="941" spans="1:21" ht="14.4" customHeight="1" x14ac:dyDescent="0.3">
      <c r="A941" s="660">
        <v>21</v>
      </c>
      <c r="B941" s="661" t="s">
        <v>578</v>
      </c>
      <c r="C941" s="661" t="s">
        <v>3538</v>
      </c>
      <c r="D941" s="742" t="s">
        <v>5397</v>
      </c>
      <c r="E941" s="743" t="s">
        <v>3551</v>
      </c>
      <c r="F941" s="661" t="s">
        <v>3533</v>
      </c>
      <c r="G941" s="661" t="s">
        <v>3940</v>
      </c>
      <c r="H941" s="661" t="s">
        <v>579</v>
      </c>
      <c r="I941" s="661" t="s">
        <v>4522</v>
      </c>
      <c r="J941" s="661" t="s">
        <v>4523</v>
      </c>
      <c r="K941" s="661" t="s">
        <v>1742</v>
      </c>
      <c r="L941" s="662">
        <v>0</v>
      </c>
      <c r="M941" s="662">
        <v>0</v>
      </c>
      <c r="N941" s="661">
        <v>1</v>
      </c>
      <c r="O941" s="744">
        <v>1</v>
      </c>
      <c r="P941" s="662">
        <v>0</v>
      </c>
      <c r="Q941" s="677"/>
      <c r="R941" s="661">
        <v>1</v>
      </c>
      <c r="S941" s="677">
        <v>1</v>
      </c>
      <c r="T941" s="744">
        <v>1</v>
      </c>
      <c r="U941" s="700">
        <v>1</v>
      </c>
    </row>
    <row r="942" spans="1:21" ht="14.4" customHeight="1" x14ac:dyDescent="0.3">
      <c r="A942" s="660">
        <v>21</v>
      </c>
      <c r="B942" s="661" t="s">
        <v>578</v>
      </c>
      <c r="C942" s="661" t="s">
        <v>3538</v>
      </c>
      <c r="D942" s="742" t="s">
        <v>5397</v>
      </c>
      <c r="E942" s="743" t="s">
        <v>3551</v>
      </c>
      <c r="F942" s="661" t="s">
        <v>3533</v>
      </c>
      <c r="G942" s="661" t="s">
        <v>4524</v>
      </c>
      <c r="H942" s="661" t="s">
        <v>579</v>
      </c>
      <c r="I942" s="661" t="s">
        <v>2134</v>
      </c>
      <c r="J942" s="661" t="s">
        <v>2135</v>
      </c>
      <c r="K942" s="661" t="s">
        <v>2136</v>
      </c>
      <c r="L942" s="662">
        <v>228.55</v>
      </c>
      <c r="M942" s="662">
        <v>228.55</v>
      </c>
      <c r="N942" s="661">
        <v>1</v>
      </c>
      <c r="O942" s="744">
        <v>1</v>
      </c>
      <c r="P942" s="662">
        <v>228.55</v>
      </c>
      <c r="Q942" s="677">
        <v>1</v>
      </c>
      <c r="R942" s="661">
        <v>1</v>
      </c>
      <c r="S942" s="677">
        <v>1</v>
      </c>
      <c r="T942" s="744">
        <v>1</v>
      </c>
      <c r="U942" s="700">
        <v>1</v>
      </c>
    </row>
    <row r="943" spans="1:21" ht="14.4" customHeight="1" x14ac:dyDescent="0.3">
      <c r="A943" s="660">
        <v>21</v>
      </c>
      <c r="B943" s="661" t="s">
        <v>578</v>
      </c>
      <c r="C943" s="661" t="s">
        <v>3538</v>
      </c>
      <c r="D943" s="742" t="s">
        <v>5397</v>
      </c>
      <c r="E943" s="743" t="s">
        <v>3551</v>
      </c>
      <c r="F943" s="661" t="s">
        <v>3533</v>
      </c>
      <c r="G943" s="661" t="s">
        <v>3699</v>
      </c>
      <c r="H943" s="661" t="s">
        <v>1684</v>
      </c>
      <c r="I943" s="661" t="s">
        <v>1877</v>
      </c>
      <c r="J943" s="661" t="s">
        <v>1878</v>
      </c>
      <c r="K943" s="661" t="s">
        <v>1879</v>
      </c>
      <c r="L943" s="662">
        <v>133.94</v>
      </c>
      <c r="M943" s="662">
        <v>133.94</v>
      </c>
      <c r="N943" s="661">
        <v>1</v>
      </c>
      <c r="O943" s="744">
        <v>0.5</v>
      </c>
      <c r="P943" s="662"/>
      <c r="Q943" s="677">
        <v>0</v>
      </c>
      <c r="R943" s="661"/>
      <c r="S943" s="677">
        <v>0</v>
      </c>
      <c r="T943" s="744"/>
      <c r="U943" s="700">
        <v>0</v>
      </c>
    </row>
    <row r="944" spans="1:21" ht="14.4" customHeight="1" x14ac:dyDescent="0.3">
      <c r="A944" s="660">
        <v>21</v>
      </c>
      <c r="B944" s="661" t="s">
        <v>578</v>
      </c>
      <c r="C944" s="661" t="s">
        <v>3538</v>
      </c>
      <c r="D944" s="742" t="s">
        <v>5397</v>
      </c>
      <c r="E944" s="743" t="s">
        <v>3551</v>
      </c>
      <c r="F944" s="661" t="s">
        <v>3534</v>
      </c>
      <c r="G944" s="661" t="s">
        <v>3700</v>
      </c>
      <c r="H944" s="661" t="s">
        <v>579</v>
      </c>
      <c r="I944" s="661" t="s">
        <v>4525</v>
      </c>
      <c r="J944" s="661" t="s">
        <v>3702</v>
      </c>
      <c r="K944" s="661"/>
      <c r="L944" s="662">
        <v>0</v>
      </c>
      <c r="M944" s="662">
        <v>0</v>
      </c>
      <c r="N944" s="661">
        <v>2</v>
      </c>
      <c r="O944" s="744">
        <v>2</v>
      </c>
      <c r="P944" s="662"/>
      <c r="Q944" s="677"/>
      <c r="R944" s="661"/>
      <c r="S944" s="677">
        <v>0</v>
      </c>
      <c r="T944" s="744"/>
      <c r="U944" s="700">
        <v>0</v>
      </c>
    </row>
    <row r="945" spans="1:21" ht="14.4" customHeight="1" x14ac:dyDescent="0.3">
      <c r="A945" s="660">
        <v>21</v>
      </c>
      <c r="B945" s="661" t="s">
        <v>578</v>
      </c>
      <c r="C945" s="661" t="s">
        <v>3538</v>
      </c>
      <c r="D945" s="742" t="s">
        <v>5397</v>
      </c>
      <c r="E945" s="743" t="s">
        <v>3551</v>
      </c>
      <c r="F945" s="661" t="s">
        <v>3535</v>
      </c>
      <c r="G945" s="661" t="s">
        <v>4221</v>
      </c>
      <c r="H945" s="661" t="s">
        <v>579</v>
      </c>
      <c r="I945" s="661" t="s">
        <v>4225</v>
      </c>
      <c r="J945" s="661" t="s">
        <v>4226</v>
      </c>
      <c r="K945" s="661" t="s">
        <v>4227</v>
      </c>
      <c r="L945" s="662">
        <v>1800</v>
      </c>
      <c r="M945" s="662">
        <v>5400</v>
      </c>
      <c r="N945" s="661">
        <v>3</v>
      </c>
      <c r="O945" s="744">
        <v>3</v>
      </c>
      <c r="P945" s="662">
        <v>3600</v>
      </c>
      <c r="Q945" s="677">
        <v>0.66666666666666663</v>
      </c>
      <c r="R945" s="661">
        <v>2</v>
      </c>
      <c r="S945" s="677">
        <v>0.66666666666666663</v>
      </c>
      <c r="T945" s="744">
        <v>2</v>
      </c>
      <c r="U945" s="700">
        <v>0.66666666666666663</v>
      </c>
    </row>
    <row r="946" spans="1:21" ht="14.4" customHeight="1" x14ac:dyDescent="0.3">
      <c r="A946" s="660">
        <v>21</v>
      </c>
      <c r="B946" s="661" t="s">
        <v>578</v>
      </c>
      <c r="C946" s="661" t="s">
        <v>3538</v>
      </c>
      <c r="D946" s="742" t="s">
        <v>5397</v>
      </c>
      <c r="E946" s="743" t="s">
        <v>3551</v>
      </c>
      <c r="F946" s="661" t="s">
        <v>3535</v>
      </c>
      <c r="G946" s="661" t="s">
        <v>3704</v>
      </c>
      <c r="H946" s="661" t="s">
        <v>579</v>
      </c>
      <c r="I946" s="661" t="s">
        <v>1415</v>
      </c>
      <c r="J946" s="661" t="s">
        <v>3907</v>
      </c>
      <c r="K946" s="661" t="s">
        <v>1670</v>
      </c>
      <c r="L946" s="662">
        <v>1267.1199999999999</v>
      </c>
      <c r="M946" s="662">
        <v>3801.3599999999997</v>
      </c>
      <c r="N946" s="661">
        <v>3</v>
      </c>
      <c r="O946" s="744">
        <v>3</v>
      </c>
      <c r="P946" s="662">
        <v>2534.2399999999998</v>
      </c>
      <c r="Q946" s="677">
        <v>0.66666666666666663</v>
      </c>
      <c r="R946" s="661">
        <v>2</v>
      </c>
      <c r="S946" s="677">
        <v>0.66666666666666663</v>
      </c>
      <c r="T946" s="744">
        <v>2</v>
      </c>
      <c r="U946" s="700">
        <v>0.66666666666666663</v>
      </c>
    </row>
    <row r="947" spans="1:21" ht="14.4" customHeight="1" x14ac:dyDescent="0.3">
      <c r="A947" s="660">
        <v>21</v>
      </c>
      <c r="B947" s="661" t="s">
        <v>578</v>
      </c>
      <c r="C947" s="661" t="s">
        <v>3538</v>
      </c>
      <c r="D947" s="742" t="s">
        <v>5397</v>
      </c>
      <c r="E947" s="743" t="s">
        <v>3551</v>
      </c>
      <c r="F947" s="661" t="s">
        <v>3535</v>
      </c>
      <c r="G947" s="661" t="s">
        <v>3704</v>
      </c>
      <c r="H947" s="661" t="s">
        <v>579</v>
      </c>
      <c r="I947" s="661" t="s">
        <v>3705</v>
      </c>
      <c r="J947" s="661" t="s">
        <v>3706</v>
      </c>
      <c r="K947" s="661" t="s">
        <v>3707</v>
      </c>
      <c r="L947" s="662">
        <v>1000</v>
      </c>
      <c r="M947" s="662">
        <v>2000</v>
      </c>
      <c r="N947" s="661">
        <v>2</v>
      </c>
      <c r="O947" s="744">
        <v>2</v>
      </c>
      <c r="P947" s="662"/>
      <c r="Q947" s="677">
        <v>0</v>
      </c>
      <c r="R947" s="661"/>
      <c r="S947" s="677">
        <v>0</v>
      </c>
      <c r="T947" s="744"/>
      <c r="U947" s="700">
        <v>0</v>
      </c>
    </row>
    <row r="948" spans="1:21" ht="14.4" customHeight="1" x14ac:dyDescent="0.3">
      <c r="A948" s="660">
        <v>21</v>
      </c>
      <c r="B948" s="661" t="s">
        <v>578</v>
      </c>
      <c r="C948" s="661" t="s">
        <v>3538</v>
      </c>
      <c r="D948" s="742" t="s">
        <v>5397</v>
      </c>
      <c r="E948" s="743" t="s">
        <v>3552</v>
      </c>
      <c r="F948" s="661" t="s">
        <v>3533</v>
      </c>
      <c r="G948" s="661" t="s">
        <v>3983</v>
      </c>
      <c r="H948" s="661" t="s">
        <v>579</v>
      </c>
      <c r="I948" s="661" t="s">
        <v>4526</v>
      </c>
      <c r="J948" s="661" t="s">
        <v>4527</v>
      </c>
      <c r="K948" s="661" t="s">
        <v>4528</v>
      </c>
      <c r="L948" s="662">
        <v>83.79</v>
      </c>
      <c r="M948" s="662">
        <v>83.79</v>
      </c>
      <c r="N948" s="661">
        <v>1</v>
      </c>
      <c r="O948" s="744">
        <v>1</v>
      </c>
      <c r="P948" s="662">
        <v>83.79</v>
      </c>
      <c r="Q948" s="677">
        <v>1</v>
      </c>
      <c r="R948" s="661">
        <v>1</v>
      </c>
      <c r="S948" s="677">
        <v>1</v>
      </c>
      <c r="T948" s="744">
        <v>1</v>
      </c>
      <c r="U948" s="700">
        <v>1</v>
      </c>
    </row>
    <row r="949" spans="1:21" ht="14.4" customHeight="1" x14ac:dyDescent="0.3">
      <c r="A949" s="660">
        <v>21</v>
      </c>
      <c r="B949" s="661" t="s">
        <v>578</v>
      </c>
      <c r="C949" s="661" t="s">
        <v>3538</v>
      </c>
      <c r="D949" s="742" t="s">
        <v>5397</v>
      </c>
      <c r="E949" s="743" t="s">
        <v>3552</v>
      </c>
      <c r="F949" s="661" t="s">
        <v>3533</v>
      </c>
      <c r="G949" s="661" t="s">
        <v>3684</v>
      </c>
      <c r="H949" s="661" t="s">
        <v>579</v>
      </c>
      <c r="I949" s="661" t="s">
        <v>3751</v>
      </c>
      <c r="J949" s="661" t="s">
        <v>1560</v>
      </c>
      <c r="K949" s="661" t="s">
        <v>1276</v>
      </c>
      <c r="L949" s="662">
        <v>54.23</v>
      </c>
      <c r="M949" s="662">
        <v>54.23</v>
      </c>
      <c r="N949" s="661">
        <v>1</v>
      </c>
      <c r="O949" s="744">
        <v>1</v>
      </c>
      <c r="P949" s="662"/>
      <c r="Q949" s="677">
        <v>0</v>
      </c>
      <c r="R949" s="661"/>
      <c r="S949" s="677">
        <v>0</v>
      </c>
      <c r="T949" s="744"/>
      <c r="U949" s="700">
        <v>0</v>
      </c>
    </row>
    <row r="950" spans="1:21" ht="14.4" customHeight="1" x14ac:dyDescent="0.3">
      <c r="A950" s="660">
        <v>21</v>
      </c>
      <c r="B950" s="661" t="s">
        <v>578</v>
      </c>
      <c r="C950" s="661" t="s">
        <v>3538</v>
      </c>
      <c r="D950" s="742" t="s">
        <v>5397</v>
      </c>
      <c r="E950" s="743" t="s">
        <v>3553</v>
      </c>
      <c r="F950" s="661" t="s">
        <v>3533</v>
      </c>
      <c r="G950" s="661" t="s">
        <v>4318</v>
      </c>
      <c r="H950" s="661" t="s">
        <v>579</v>
      </c>
      <c r="I950" s="661" t="s">
        <v>4319</v>
      </c>
      <c r="J950" s="661" t="s">
        <v>4320</v>
      </c>
      <c r="K950" s="661" t="s">
        <v>4042</v>
      </c>
      <c r="L950" s="662">
        <v>96.84</v>
      </c>
      <c r="M950" s="662">
        <v>871.56000000000017</v>
      </c>
      <c r="N950" s="661">
        <v>9</v>
      </c>
      <c r="O950" s="744">
        <v>7</v>
      </c>
      <c r="P950" s="662">
        <v>677.88000000000011</v>
      </c>
      <c r="Q950" s="677">
        <v>0.77777777777777779</v>
      </c>
      <c r="R950" s="661">
        <v>7</v>
      </c>
      <c r="S950" s="677">
        <v>0.77777777777777779</v>
      </c>
      <c r="T950" s="744">
        <v>5.5</v>
      </c>
      <c r="U950" s="700">
        <v>0.7857142857142857</v>
      </c>
    </row>
    <row r="951" spans="1:21" ht="14.4" customHeight="1" x14ac:dyDescent="0.3">
      <c r="A951" s="660">
        <v>21</v>
      </c>
      <c r="B951" s="661" t="s">
        <v>578</v>
      </c>
      <c r="C951" s="661" t="s">
        <v>3538</v>
      </c>
      <c r="D951" s="742" t="s">
        <v>5397</v>
      </c>
      <c r="E951" s="743" t="s">
        <v>3553</v>
      </c>
      <c r="F951" s="661" t="s">
        <v>3533</v>
      </c>
      <c r="G951" s="661" t="s">
        <v>4529</v>
      </c>
      <c r="H951" s="661" t="s">
        <v>579</v>
      </c>
      <c r="I951" s="661" t="s">
        <v>2194</v>
      </c>
      <c r="J951" s="661" t="s">
        <v>850</v>
      </c>
      <c r="K951" s="661" t="s">
        <v>4530</v>
      </c>
      <c r="L951" s="662">
        <v>0</v>
      </c>
      <c r="M951" s="662">
        <v>0</v>
      </c>
      <c r="N951" s="661">
        <v>1</v>
      </c>
      <c r="O951" s="744">
        <v>0.5</v>
      </c>
      <c r="P951" s="662">
        <v>0</v>
      </c>
      <c r="Q951" s="677"/>
      <c r="R951" s="661">
        <v>1</v>
      </c>
      <c r="S951" s="677">
        <v>1</v>
      </c>
      <c r="T951" s="744">
        <v>0.5</v>
      </c>
      <c r="U951" s="700">
        <v>1</v>
      </c>
    </row>
    <row r="952" spans="1:21" ht="14.4" customHeight="1" x14ac:dyDescent="0.3">
      <c r="A952" s="660">
        <v>21</v>
      </c>
      <c r="B952" s="661" t="s">
        <v>578</v>
      </c>
      <c r="C952" s="661" t="s">
        <v>3538</v>
      </c>
      <c r="D952" s="742" t="s">
        <v>5397</v>
      </c>
      <c r="E952" s="743" t="s">
        <v>3553</v>
      </c>
      <c r="F952" s="661" t="s">
        <v>3533</v>
      </c>
      <c r="G952" s="661" t="s">
        <v>3622</v>
      </c>
      <c r="H952" s="661" t="s">
        <v>579</v>
      </c>
      <c r="I952" s="661" t="s">
        <v>4531</v>
      </c>
      <c r="J952" s="661" t="s">
        <v>2452</v>
      </c>
      <c r="K952" s="661" t="s">
        <v>4532</v>
      </c>
      <c r="L952" s="662">
        <v>172.02</v>
      </c>
      <c r="M952" s="662">
        <v>172.02</v>
      </c>
      <c r="N952" s="661">
        <v>1</v>
      </c>
      <c r="O952" s="744">
        <v>1</v>
      </c>
      <c r="P952" s="662"/>
      <c r="Q952" s="677">
        <v>0</v>
      </c>
      <c r="R952" s="661"/>
      <c r="S952" s="677">
        <v>0</v>
      </c>
      <c r="T952" s="744"/>
      <c r="U952" s="700">
        <v>0</v>
      </c>
    </row>
    <row r="953" spans="1:21" ht="14.4" customHeight="1" x14ac:dyDescent="0.3">
      <c r="A953" s="660">
        <v>21</v>
      </c>
      <c r="B953" s="661" t="s">
        <v>578</v>
      </c>
      <c r="C953" s="661" t="s">
        <v>3538</v>
      </c>
      <c r="D953" s="742" t="s">
        <v>5397</v>
      </c>
      <c r="E953" s="743" t="s">
        <v>3553</v>
      </c>
      <c r="F953" s="661" t="s">
        <v>3533</v>
      </c>
      <c r="G953" s="661" t="s">
        <v>3591</v>
      </c>
      <c r="H953" s="661" t="s">
        <v>579</v>
      </c>
      <c r="I953" s="661" t="s">
        <v>710</v>
      </c>
      <c r="J953" s="661" t="s">
        <v>3630</v>
      </c>
      <c r="K953" s="661" t="s">
        <v>3631</v>
      </c>
      <c r="L953" s="662">
        <v>42.85</v>
      </c>
      <c r="M953" s="662">
        <v>42.85</v>
      </c>
      <c r="N953" s="661">
        <v>1</v>
      </c>
      <c r="O953" s="744">
        <v>1</v>
      </c>
      <c r="P953" s="662">
        <v>42.85</v>
      </c>
      <c r="Q953" s="677">
        <v>1</v>
      </c>
      <c r="R953" s="661">
        <v>1</v>
      </c>
      <c r="S953" s="677">
        <v>1</v>
      </c>
      <c r="T953" s="744">
        <v>1</v>
      </c>
      <c r="U953" s="700">
        <v>1</v>
      </c>
    </row>
    <row r="954" spans="1:21" ht="14.4" customHeight="1" x14ac:dyDescent="0.3">
      <c r="A954" s="660">
        <v>21</v>
      </c>
      <c r="B954" s="661" t="s">
        <v>578</v>
      </c>
      <c r="C954" s="661" t="s">
        <v>3538</v>
      </c>
      <c r="D954" s="742" t="s">
        <v>5397</v>
      </c>
      <c r="E954" s="743" t="s">
        <v>3553</v>
      </c>
      <c r="F954" s="661" t="s">
        <v>3533</v>
      </c>
      <c r="G954" s="661" t="s">
        <v>3632</v>
      </c>
      <c r="H954" s="661" t="s">
        <v>1684</v>
      </c>
      <c r="I954" s="661" t="s">
        <v>2040</v>
      </c>
      <c r="J954" s="661" t="s">
        <v>2923</v>
      </c>
      <c r="K954" s="661" t="s">
        <v>3388</v>
      </c>
      <c r="L954" s="662">
        <v>150.04</v>
      </c>
      <c r="M954" s="662">
        <v>150.04</v>
      </c>
      <c r="N954" s="661">
        <v>1</v>
      </c>
      <c r="O954" s="744">
        <v>0.5</v>
      </c>
      <c r="P954" s="662">
        <v>150.04</v>
      </c>
      <c r="Q954" s="677">
        <v>1</v>
      </c>
      <c r="R954" s="661">
        <v>1</v>
      </c>
      <c r="S954" s="677">
        <v>1</v>
      </c>
      <c r="T954" s="744">
        <v>0.5</v>
      </c>
      <c r="U954" s="700">
        <v>1</v>
      </c>
    </row>
    <row r="955" spans="1:21" ht="14.4" customHeight="1" x14ac:dyDescent="0.3">
      <c r="A955" s="660">
        <v>21</v>
      </c>
      <c r="B955" s="661" t="s">
        <v>578</v>
      </c>
      <c r="C955" s="661" t="s">
        <v>3538</v>
      </c>
      <c r="D955" s="742" t="s">
        <v>5397</v>
      </c>
      <c r="E955" s="743" t="s">
        <v>3553</v>
      </c>
      <c r="F955" s="661" t="s">
        <v>3533</v>
      </c>
      <c r="G955" s="661" t="s">
        <v>3632</v>
      </c>
      <c r="H955" s="661" t="s">
        <v>1684</v>
      </c>
      <c r="I955" s="661" t="s">
        <v>3015</v>
      </c>
      <c r="J955" s="661" t="s">
        <v>3487</v>
      </c>
      <c r="K955" s="661" t="s">
        <v>3486</v>
      </c>
      <c r="L955" s="662">
        <v>149.52000000000001</v>
      </c>
      <c r="M955" s="662">
        <v>149.52000000000001</v>
      </c>
      <c r="N955" s="661">
        <v>1</v>
      </c>
      <c r="O955" s="744">
        <v>0.5</v>
      </c>
      <c r="P955" s="662">
        <v>149.52000000000001</v>
      </c>
      <c r="Q955" s="677">
        <v>1</v>
      </c>
      <c r="R955" s="661">
        <v>1</v>
      </c>
      <c r="S955" s="677">
        <v>1</v>
      </c>
      <c r="T955" s="744">
        <v>0.5</v>
      </c>
      <c r="U955" s="700">
        <v>1</v>
      </c>
    </row>
    <row r="956" spans="1:21" ht="14.4" customHeight="1" x14ac:dyDescent="0.3">
      <c r="A956" s="660">
        <v>21</v>
      </c>
      <c r="B956" s="661" t="s">
        <v>578</v>
      </c>
      <c r="C956" s="661" t="s">
        <v>3538</v>
      </c>
      <c r="D956" s="742" t="s">
        <v>5397</v>
      </c>
      <c r="E956" s="743" t="s">
        <v>3553</v>
      </c>
      <c r="F956" s="661" t="s">
        <v>3533</v>
      </c>
      <c r="G956" s="661" t="s">
        <v>4066</v>
      </c>
      <c r="H956" s="661" t="s">
        <v>579</v>
      </c>
      <c r="I956" s="661" t="s">
        <v>4067</v>
      </c>
      <c r="J956" s="661" t="s">
        <v>4068</v>
      </c>
      <c r="K956" s="661" t="s">
        <v>4069</v>
      </c>
      <c r="L956" s="662">
        <v>769.6</v>
      </c>
      <c r="M956" s="662">
        <v>50793.600000000006</v>
      </c>
      <c r="N956" s="661">
        <v>66</v>
      </c>
      <c r="O956" s="744">
        <v>21</v>
      </c>
      <c r="P956" s="662">
        <v>41558.400000000001</v>
      </c>
      <c r="Q956" s="677">
        <v>0.81818181818181812</v>
      </c>
      <c r="R956" s="661">
        <v>54</v>
      </c>
      <c r="S956" s="677">
        <v>0.81818181818181823</v>
      </c>
      <c r="T956" s="744">
        <v>17</v>
      </c>
      <c r="U956" s="700">
        <v>0.80952380952380953</v>
      </c>
    </row>
    <row r="957" spans="1:21" ht="14.4" customHeight="1" x14ac:dyDescent="0.3">
      <c r="A957" s="660">
        <v>21</v>
      </c>
      <c r="B957" s="661" t="s">
        <v>578</v>
      </c>
      <c r="C957" s="661" t="s">
        <v>3538</v>
      </c>
      <c r="D957" s="742" t="s">
        <v>5397</v>
      </c>
      <c r="E957" s="743" t="s">
        <v>3553</v>
      </c>
      <c r="F957" s="661" t="s">
        <v>3533</v>
      </c>
      <c r="G957" s="661" t="s">
        <v>4066</v>
      </c>
      <c r="H957" s="661" t="s">
        <v>579</v>
      </c>
      <c r="I957" s="661" t="s">
        <v>4067</v>
      </c>
      <c r="J957" s="661" t="s">
        <v>4068</v>
      </c>
      <c r="K957" s="661" t="s">
        <v>4069</v>
      </c>
      <c r="L957" s="662">
        <v>550.39</v>
      </c>
      <c r="M957" s="662">
        <v>4953.51</v>
      </c>
      <c r="N957" s="661">
        <v>9</v>
      </c>
      <c r="O957" s="744">
        <v>2.5</v>
      </c>
      <c r="P957" s="662">
        <v>3302.34</v>
      </c>
      <c r="Q957" s="677">
        <v>0.66666666666666663</v>
      </c>
      <c r="R957" s="661">
        <v>6</v>
      </c>
      <c r="S957" s="677">
        <v>0.66666666666666663</v>
      </c>
      <c r="T957" s="744">
        <v>1.5</v>
      </c>
      <c r="U957" s="700">
        <v>0.6</v>
      </c>
    </row>
    <row r="958" spans="1:21" ht="14.4" customHeight="1" x14ac:dyDescent="0.3">
      <c r="A958" s="660">
        <v>21</v>
      </c>
      <c r="B958" s="661" t="s">
        <v>578</v>
      </c>
      <c r="C958" s="661" t="s">
        <v>3538</v>
      </c>
      <c r="D958" s="742" t="s">
        <v>5397</v>
      </c>
      <c r="E958" s="743" t="s">
        <v>3553</v>
      </c>
      <c r="F958" s="661" t="s">
        <v>3533</v>
      </c>
      <c r="G958" s="661" t="s">
        <v>4066</v>
      </c>
      <c r="H958" s="661" t="s">
        <v>579</v>
      </c>
      <c r="I958" s="661" t="s">
        <v>4070</v>
      </c>
      <c r="J958" s="661" t="s">
        <v>4068</v>
      </c>
      <c r="K958" s="661" t="s">
        <v>4071</v>
      </c>
      <c r="L958" s="662">
        <v>0</v>
      </c>
      <c r="M958" s="662">
        <v>0</v>
      </c>
      <c r="N958" s="661">
        <v>3</v>
      </c>
      <c r="O958" s="744">
        <v>1</v>
      </c>
      <c r="P958" s="662">
        <v>0</v>
      </c>
      <c r="Q958" s="677"/>
      <c r="R958" s="661">
        <v>3</v>
      </c>
      <c r="S958" s="677">
        <v>1</v>
      </c>
      <c r="T958" s="744">
        <v>1</v>
      </c>
      <c r="U958" s="700">
        <v>1</v>
      </c>
    </row>
    <row r="959" spans="1:21" ht="14.4" customHeight="1" x14ac:dyDescent="0.3">
      <c r="A959" s="660">
        <v>21</v>
      </c>
      <c r="B959" s="661" t="s">
        <v>578</v>
      </c>
      <c r="C959" s="661" t="s">
        <v>3538</v>
      </c>
      <c r="D959" s="742" t="s">
        <v>5397</v>
      </c>
      <c r="E959" s="743" t="s">
        <v>3553</v>
      </c>
      <c r="F959" s="661" t="s">
        <v>3533</v>
      </c>
      <c r="G959" s="661" t="s">
        <v>4066</v>
      </c>
      <c r="H959" s="661" t="s">
        <v>579</v>
      </c>
      <c r="I959" s="661" t="s">
        <v>4072</v>
      </c>
      <c r="J959" s="661" t="s">
        <v>4073</v>
      </c>
      <c r="K959" s="661" t="s">
        <v>4074</v>
      </c>
      <c r="L959" s="662">
        <v>718.3</v>
      </c>
      <c r="M959" s="662">
        <v>5028.0999999999995</v>
      </c>
      <c r="N959" s="661">
        <v>7</v>
      </c>
      <c r="O959" s="744">
        <v>3</v>
      </c>
      <c r="P959" s="662">
        <v>2873.2</v>
      </c>
      <c r="Q959" s="677">
        <v>0.57142857142857151</v>
      </c>
      <c r="R959" s="661">
        <v>4</v>
      </c>
      <c r="S959" s="677">
        <v>0.5714285714285714</v>
      </c>
      <c r="T959" s="744">
        <v>2</v>
      </c>
      <c r="U959" s="700">
        <v>0.66666666666666663</v>
      </c>
    </row>
    <row r="960" spans="1:21" ht="14.4" customHeight="1" x14ac:dyDescent="0.3">
      <c r="A960" s="660">
        <v>21</v>
      </c>
      <c r="B960" s="661" t="s">
        <v>578</v>
      </c>
      <c r="C960" s="661" t="s">
        <v>3538</v>
      </c>
      <c r="D960" s="742" t="s">
        <v>5397</v>
      </c>
      <c r="E960" s="743" t="s">
        <v>3553</v>
      </c>
      <c r="F960" s="661" t="s">
        <v>3533</v>
      </c>
      <c r="G960" s="661" t="s">
        <v>4066</v>
      </c>
      <c r="H960" s="661" t="s">
        <v>579</v>
      </c>
      <c r="I960" s="661" t="s">
        <v>4072</v>
      </c>
      <c r="J960" s="661" t="s">
        <v>4073</v>
      </c>
      <c r="K960" s="661" t="s">
        <v>4074</v>
      </c>
      <c r="L960" s="662">
        <v>513.70000000000005</v>
      </c>
      <c r="M960" s="662">
        <v>16952.100000000002</v>
      </c>
      <c r="N960" s="661">
        <v>33</v>
      </c>
      <c r="O960" s="744">
        <v>12</v>
      </c>
      <c r="P960" s="662">
        <v>8219.2000000000007</v>
      </c>
      <c r="Q960" s="677">
        <v>0.48484848484848481</v>
      </c>
      <c r="R960" s="661">
        <v>16</v>
      </c>
      <c r="S960" s="677">
        <v>0.48484848484848486</v>
      </c>
      <c r="T960" s="744">
        <v>6</v>
      </c>
      <c r="U960" s="700">
        <v>0.5</v>
      </c>
    </row>
    <row r="961" spans="1:21" ht="14.4" customHeight="1" x14ac:dyDescent="0.3">
      <c r="A961" s="660">
        <v>21</v>
      </c>
      <c r="B961" s="661" t="s">
        <v>578</v>
      </c>
      <c r="C961" s="661" t="s">
        <v>3538</v>
      </c>
      <c r="D961" s="742" t="s">
        <v>5397</v>
      </c>
      <c r="E961" s="743" t="s">
        <v>3553</v>
      </c>
      <c r="F961" s="661" t="s">
        <v>3533</v>
      </c>
      <c r="G961" s="661" t="s">
        <v>4066</v>
      </c>
      <c r="H961" s="661" t="s">
        <v>579</v>
      </c>
      <c r="I961" s="661" t="s">
        <v>4533</v>
      </c>
      <c r="J961" s="661" t="s">
        <v>4073</v>
      </c>
      <c r="K961" s="661" t="s">
        <v>4074</v>
      </c>
      <c r="L961" s="662">
        <v>0</v>
      </c>
      <c r="M961" s="662">
        <v>0</v>
      </c>
      <c r="N961" s="661">
        <v>3</v>
      </c>
      <c r="O961" s="744">
        <v>1</v>
      </c>
      <c r="P961" s="662"/>
      <c r="Q961" s="677"/>
      <c r="R961" s="661"/>
      <c r="S961" s="677">
        <v>0</v>
      </c>
      <c r="T961" s="744"/>
      <c r="U961" s="700">
        <v>0</v>
      </c>
    </row>
    <row r="962" spans="1:21" ht="14.4" customHeight="1" x14ac:dyDescent="0.3">
      <c r="A962" s="660">
        <v>21</v>
      </c>
      <c r="B962" s="661" t="s">
        <v>578</v>
      </c>
      <c r="C962" s="661" t="s">
        <v>3538</v>
      </c>
      <c r="D962" s="742" t="s">
        <v>5397</v>
      </c>
      <c r="E962" s="743" t="s">
        <v>3553</v>
      </c>
      <c r="F962" s="661" t="s">
        <v>3533</v>
      </c>
      <c r="G962" s="661" t="s">
        <v>4066</v>
      </c>
      <c r="H962" s="661" t="s">
        <v>579</v>
      </c>
      <c r="I962" s="661" t="s">
        <v>4534</v>
      </c>
      <c r="J962" s="661" t="s">
        <v>4073</v>
      </c>
      <c r="K962" s="661" t="s">
        <v>4074</v>
      </c>
      <c r="L962" s="662">
        <v>513.70000000000005</v>
      </c>
      <c r="M962" s="662">
        <v>1541.1000000000001</v>
      </c>
      <c r="N962" s="661">
        <v>3</v>
      </c>
      <c r="O962" s="744">
        <v>1</v>
      </c>
      <c r="P962" s="662">
        <v>1541.1000000000001</v>
      </c>
      <c r="Q962" s="677">
        <v>1</v>
      </c>
      <c r="R962" s="661">
        <v>3</v>
      </c>
      <c r="S962" s="677">
        <v>1</v>
      </c>
      <c r="T962" s="744">
        <v>1</v>
      </c>
      <c r="U962" s="700">
        <v>1</v>
      </c>
    </row>
    <row r="963" spans="1:21" ht="14.4" customHeight="1" x14ac:dyDescent="0.3">
      <c r="A963" s="660">
        <v>21</v>
      </c>
      <c r="B963" s="661" t="s">
        <v>578</v>
      </c>
      <c r="C963" s="661" t="s">
        <v>3538</v>
      </c>
      <c r="D963" s="742" t="s">
        <v>5397</v>
      </c>
      <c r="E963" s="743" t="s">
        <v>3553</v>
      </c>
      <c r="F963" s="661" t="s">
        <v>3533</v>
      </c>
      <c r="G963" s="661" t="s">
        <v>3578</v>
      </c>
      <c r="H963" s="661" t="s">
        <v>579</v>
      </c>
      <c r="I963" s="661" t="s">
        <v>3579</v>
      </c>
      <c r="J963" s="661" t="s">
        <v>3580</v>
      </c>
      <c r="K963" s="661" t="s">
        <v>3581</v>
      </c>
      <c r="L963" s="662">
        <v>1540.82</v>
      </c>
      <c r="M963" s="662">
        <v>26193.94</v>
      </c>
      <c r="N963" s="661">
        <v>17</v>
      </c>
      <c r="O963" s="744">
        <v>4</v>
      </c>
      <c r="P963" s="662">
        <v>23112.3</v>
      </c>
      <c r="Q963" s="677">
        <v>0.88235294117647056</v>
      </c>
      <c r="R963" s="661">
        <v>15</v>
      </c>
      <c r="S963" s="677">
        <v>0.88235294117647056</v>
      </c>
      <c r="T963" s="744">
        <v>3.5</v>
      </c>
      <c r="U963" s="700">
        <v>0.875</v>
      </c>
    </row>
    <row r="964" spans="1:21" ht="14.4" customHeight="1" x14ac:dyDescent="0.3">
      <c r="A964" s="660">
        <v>21</v>
      </c>
      <c r="B964" s="661" t="s">
        <v>578</v>
      </c>
      <c r="C964" s="661" t="s">
        <v>3538</v>
      </c>
      <c r="D964" s="742" t="s">
        <v>5397</v>
      </c>
      <c r="E964" s="743" t="s">
        <v>3553</v>
      </c>
      <c r="F964" s="661" t="s">
        <v>3533</v>
      </c>
      <c r="G964" s="661" t="s">
        <v>4080</v>
      </c>
      <c r="H964" s="661" t="s">
        <v>1684</v>
      </c>
      <c r="I964" s="661" t="s">
        <v>2862</v>
      </c>
      <c r="J964" s="661" t="s">
        <v>2863</v>
      </c>
      <c r="K964" s="661" t="s">
        <v>2644</v>
      </c>
      <c r="L964" s="662">
        <v>196.21</v>
      </c>
      <c r="M964" s="662">
        <v>196.21</v>
      </c>
      <c r="N964" s="661">
        <v>1</v>
      </c>
      <c r="O964" s="744">
        <v>1</v>
      </c>
      <c r="P964" s="662">
        <v>196.21</v>
      </c>
      <c r="Q964" s="677">
        <v>1</v>
      </c>
      <c r="R964" s="661">
        <v>1</v>
      </c>
      <c r="S964" s="677">
        <v>1</v>
      </c>
      <c r="T964" s="744">
        <v>1</v>
      </c>
      <c r="U964" s="700">
        <v>1</v>
      </c>
    </row>
    <row r="965" spans="1:21" ht="14.4" customHeight="1" x14ac:dyDescent="0.3">
      <c r="A965" s="660">
        <v>21</v>
      </c>
      <c r="B965" s="661" t="s">
        <v>578</v>
      </c>
      <c r="C965" s="661" t="s">
        <v>3538</v>
      </c>
      <c r="D965" s="742" t="s">
        <v>5397</v>
      </c>
      <c r="E965" s="743" t="s">
        <v>3553</v>
      </c>
      <c r="F965" s="661" t="s">
        <v>3533</v>
      </c>
      <c r="G965" s="661" t="s">
        <v>4083</v>
      </c>
      <c r="H965" s="661" t="s">
        <v>1684</v>
      </c>
      <c r="I965" s="661" t="s">
        <v>4535</v>
      </c>
      <c r="J965" s="661" t="s">
        <v>4536</v>
      </c>
      <c r="K965" s="661" t="s">
        <v>2975</v>
      </c>
      <c r="L965" s="662">
        <v>119.7</v>
      </c>
      <c r="M965" s="662">
        <v>119.7</v>
      </c>
      <c r="N965" s="661">
        <v>1</v>
      </c>
      <c r="O965" s="744">
        <v>0.5</v>
      </c>
      <c r="P965" s="662">
        <v>119.7</v>
      </c>
      <c r="Q965" s="677">
        <v>1</v>
      </c>
      <c r="R965" s="661">
        <v>1</v>
      </c>
      <c r="S965" s="677">
        <v>1</v>
      </c>
      <c r="T965" s="744">
        <v>0.5</v>
      </c>
      <c r="U965" s="700">
        <v>1</v>
      </c>
    </row>
    <row r="966" spans="1:21" ht="14.4" customHeight="1" x14ac:dyDescent="0.3">
      <c r="A966" s="660">
        <v>21</v>
      </c>
      <c r="B966" s="661" t="s">
        <v>578</v>
      </c>
      <c r="C966" s="661" t="s">
        <v>3538</v>
      </c>
      <c r="D966" s="742" t="s">
        <v>5397</v>
      </c>
      <c r="E966" s="743" t="s">
        <v>3553</v>
      </c>
      <c r="F966" s="661" t="s">
        <v>3533</v>
      </c>
      <c r="G966" s="661" t="s">
        <v>3711</v>
      </c>
      <c r="H966" s="661" t="s">
        <v>579</v>
      </c>
      <c r="I966" s="661" t="s">
        <v>3712</v>
      </c>
      <c r="J966" s="661" t="s">
        <v>2529</v>
      </c>
      <c r="K966" s="661" t="s">
        <v>3713</v>
      </c>
      <c r="L966" s="662">
        <v>0</v>
      </c>
      <c r="M966" s="662">
        <v>0</v>
      </c>
      <c r="N966" s="661">
        <v>2</v>
      </c>
      <c r="O966" s="744">
        <v>2</v>
      </c>
      <c r="P966" s="662"/>
      <c r="Q966" s="677"/>
      <c r="R966" s="661"/>
      <c r="S966" s="677">
        <v>0</v>
      </c>
      <c r="T966" s="744"/>
      <c r="U966" s="700">
        <v>0</v>
      </c>
    </row>
    <row r="967" spans="1:21" ht="14.4" customHeight="1" x14ac:dyDescent="0.3">
      <c r="A967" s="660">
        <v>21</v>
      </c>
      <c r="B967" s="661" t="s">
        <v>578</v>
      </c>
      <c r="C967" s="661" t="s">
        <v>3538</v>
      </c>
      <c r="D967" s="742" t="s">
        <v>5397</v>
      </c>
      <c r="E967" s="743" t="s">
        <v>3553</v>
      </c>
      <c r="F967" s="661" t="s">
        <v>3533</v>
      </c>
      <c r="G967" s="661" t="s">
        <v>3711</v>
      </c>
      <c r="H967" s="661" t="s">
        <v>579</v>
      </c>
      <c r="I967" s="661" t="s">
        <v>3979</v>
      </c>
      <c r="J967" s="661" t="s">
        <v>2529</v>
      </c>
      <c r="K967" s="661" t="s">
        <v>3980</v>
      </c>
      <c r="L967" s="662">
        <v>47.41</v>
      </c>
      <c r="M967" s="662">
        <v>189.64</v>
      </c>
      <c r="N967" s="661">
        <v>4</v>
      </c>
      <c r="O967" s="744">
        <v>2.5</v>
      </c>
      <c r="P967" s="662">
        <v>189.64</v>
      </c>
      <c r="Q967" s="677">
        <v>1</v>
      </c>
      <c r="R967" s="661">
        <v>4</v>
      </c>
      <c r="S967" s="677">
        <v>1</v>
      </c>
      <c r="T967" s="744">
        <v>2.5</v>
      </c>
      <c r="U967" s="700">
        <v>1</v>
      </c>
    </row>
    <row r="968" spans="1:21" ht="14.4" customHeight="1" x14ac:dyDescent="0.3">
      <c r="A968" s="660">
        <v>21</v>
      </c>
      <c r="B968" s="661" t="s">
        <v>578</v>
      </c>
      <c r="C968" s="661" t="s">
        <v>3538</v>
      </c>
      <c r="D968" s="742" t="s">
        <v>5397</v>
      </c>
      <c r="E968" s="743" t="s">
        <v>3553</v>
      </c>
      <c r="F968" s="661" t="s">
        <v>3533</v>
      </c>
      <c r="G968" s="661" t="s">
        <v>4000</v>
      </c>
      <c r="H968" s="661" t="s">
        <v>579</v>
      </c>
      <c r="I968" s="661" t="s">
        <v>904</v>
      </c>
      <c r="J968" s="661" t="s">
        <v>4001</v>
      </c>
      <c r="K968" s="661" t="s">
        <v>4002</v>
      </c>
      <c r="L968" s="662">
        <v>0</v>
      </c>
      <c r="M968" s="662">
        <v>0</v>
      </c>
      <c r="N968" s="661">
        <v>10</v>
      </c>
      <c r="O968" s="744">
        <v>5.5</v>
      </c>
      <c r="P968" s="662">
        <v>0</v>
      </c>
      <c r="Q968" s="677"/>
      <c r="R968" s="661">
        <v>4</v>
      </c>
      <c r="S968" s="677">
        <v>0.4</v>
      </c>
      <c r="T968" s="744">
        <v>2</v>
      </c>
      <c r="U968" s="700">
        <v>0.36363636363636365</v>
      </c>
    </row>
    <row r="969" spans="1:21" ht="14.4" customHeight="1" x14ac:dyDescent="0.3">
      <c r="A969" s="660">
        <v>21</v>
      </c>
      <c r="B969" s="661" t="s">
        <v>578</v>
      </c>
      <c r="C969" s="661" t="s">
        <v>3538</v>
      </c>
      <c r="D969" s="742" t="s">
        <v>5397</v>
      </c>
      <c r="E969" s="743" t="s">
        <v>3553</v>
      </c>
      <c r="F969" s="661" t="s">
        <v>3533</v>
      </c>
      <c r="G969" s="661" t="s">
        <v>4000</v>
      </c>
      <c r="H969" s="661" t="s">
        <v>579</v>
      </c>
      <c r="I969" s="661" t="s">
        <v>908</v>
      </c>
      <c r="J969" s="661" t="s">
        <v>4089</v>
      </c>
      <c r="K969" s="661" t="s">
        <v>1804</v>
      </c>
      <c r="L969" s="662">
        <v>0</v>
      </c>
      <c r="M969" s="662">
        <v>0</v>
      </c>
      <c r="N969" s="661">
        <v>1</v>
      </c>
      <c r="O969" s="744">
        <v>1</v>
      </c>
      <c r="P969" s="662">
        <v>0</v>
      </c>
      <c r="Q969" s="677"/>
      <c r="R969" s="661">
        <v>1</v>
      </c>
      <c r="S969" s="677">
        <v>1</v>
      </c>
      <c r="T969" s="744">
        <v>1</v>
      </c>
      <c r="U969" s="700">
        <v>1</v>
      </c>
    </row>
    <row r="970" spans="1:21" ht="14.4" customHeight="1" x14ac:dyDescent="0.3">
      <c r="A970" s="660">
        <v>21</v>
      </c>
      <c r="B970" s="661" t="s">
        <v>578</v>
      </c>
      <c r="C970" s="661" t="s">
        <v>3538</v>
      </c>
      <c r="D970" s="742" t="s">
        <v>5397</v>
      </c>
      <c r="E970" s="743" t="s">
        <v>3553</v>
      </c>
      <c r="F970" s="661" t="s">
        <v>3533</v>
      </c>
      <c r="G970" s="661" t="s">
        <v>4000</v>
      </c>
      <c r="H970" s="661" t="s">
        <v>579</v>
      </c>
      <c r="I970" s="661" t="s">
        <v>4329</v>
      </c>
      <c r="J970" s="661" t="s">
        <v>4001</v>
      </c>
      <c r="K970" s="661" t="s">
        <v>4002</v>
      </c>
      <c r="L970" s="662">
        <v>0</v>
      </c>
      <c r="M970" s="662">
        <v>0</v>
      </c>
      <c r="N970" s="661">
        <v>3</v>
      </c>
      <c r="O970" s="744">
        <v>2</v>
      </c>
      <c r="P970" s="662">
        <v>0</v>
      </c>
      <c r="Q970" s="677"/>
      <c r="R970" s="661">
        <v>2</v>
      </c>
      <c r="S970" s="677">
        <v>0.66666666666666663</v>
      </c>
      <c r="T970" s="744">
        <v>1</v>
      </c>
      <c r="U970" s="700">
        <v>0.5</v>
      </c>
    </row>
    <row r="971" spans="1:21" ht="14.4" customHeight="1" x14ac:dyDescent="0.3">
      <c r="A971" s="660">
        <v>21</v>
      </c>
      <c r="B971" s="661" t="s">
        <v>578</v>
      </c>
      <c r="C971" s="661" t="s">
        <v>3538</v>
      </c>
      <c r="D971" s="742" t="s">
        <v>5397</v>
      </c>
      <c r="E971" s="743" t="s">
        <v>3553</v>
      </c>
      <c r="F971" s="661" t="s">
        <v>3533</v>
      </c>
      <c r="G971" s="661" t="s">
        <v>4000</v>
      </c>
      <c r="H971" s="661" t="s">
        <v>579</v>
      </c>
      <c r="I971" s="661" t="s">
        <v>4537</v>
      </c>
      <c r="J971" s="661" t="s">
        <v>4001</v>
      </c>
      <c r="K971" s="661" t="s">
        <v>4002</v>
      </c>
      <c r="L971" s="662">
        <v>0</v>
      </c>
      <c r="M971" s="662">
        <v>0</v>
      </c>
      <c r="N971" s="661">
        <v>1</v>
      </c>
      <c r="O971" s="744">
        <v>1</v>
      </c>
      <c r="P971" s="662">
        <v>0</v>
      </c>
      <c r="Q971" s="677"/>
      <c r="R971" s="661">
        <v>1</v>
      </c>
      <c r="S971" s="677">
        <v>1</v>
      </c>
      <c r="T971" s="744">
        <v>1</v>
      </c>
      <c r="U971" s="700">
        <v>1</v>
      </c>
    </row>
    <row r="972" spans="1:21" ht="14.4" customHeight="1" x14ac:dyDescent="0.3">
      <c r="A972" s="660">
        <v>21</v>
      </c>
      <c r="B972" s="661" t="s">
        <v>578</v>
      </c>
      <c r="C972" s="661" t="s">
        <v>3538</v>
      </c>
      <c r="D972" s="742" t="s">
        <v>5397</v>
      </c>
      <c r="E972" s="743" t="s">
        <v>3553</v>
      </c>
      <c r="F972" s="661" t="s">
        <v>3533</v>
      </c>
      <c r="G972" s="661" t="s">
        <v>4000</v>
      </c>
      <c r="H972" s="661" t="s">
        <v>579</v>
      </c>
      <c r="I972" s="661" t="s">
        <v>4538</v>
      </c>
      <c r="J972" s="661" t="s">
        <v>4001</v>
      </c>
      <c r="K972" s="661" t="s">
        <v>4002</v>
      </c>
      <c r="L972" s="662">
        <v>0</v>
      </c>
      <c r="M972" s="662">
        <v>0</v>
      </c>
      <c r="N972" s="661">
        <v>5</v>
      </c>
      <c r="O972" s="744">
        <v>3</v>
      </c>
      <c r="P972" s="662">
        <v>0</v>
      </c>
      <c r="Q972" s="677"/>
      <c r="R972" s="661">
        <v>1</v>
      </c>
      <c r="S972" s="677">
        <v>0.2</v>
      </c>
      <c r="T972" s="744">
        <v>0.5</v>
      </c>
      <c r="U972" s="700">
        <v>0.16666666666666666</v>
      </c>
    </row>
    <row r="973" spans="1:21" ht="14.4" customHeight="1" x14ac:dyDescent="0.3">
      <c r="A973" s="660">
        <v>21</v>
      </c>
      <c r="B973" s="661" t="s">
        <v>578</v>
      </c>
      <c r="C973" s="661" t="s">
        <v>3538</v>
      </c>
      <c r="D973" s="742" t="s">
        <v>5397</v>
      </c>
      <c r="E973" s="743" t="s">
        <v>3553</v>
      </c>
      <c r="F973" s="661" t="s">
        <v>3533</v>
      </c>
      <c r="G973" s="661" t="s">
        <v>4090</v>
      </c>
      <c r="H973" s="661" t="s">
        <v>1684</v>
      </c>
      <c r="I973" s="661" t="s">
        <v>4330</v>
      </c>
      <c r="J973" s="661" t="s">
        <v>4331</v>
      </c>
      <c r="K973" s="661" t="s">
        <v>4332</v>
      </c>
      <c r="L973" s="662">
        <v>754.04</v>
      </c>
      <c r="M973" s="662">
        <v>2262.12</v>
      </c>
      <c r="N973" s="661">
        <v>3</v>
      </c>
      <c r="O973" s="744">
        <v>1</v>
      </c>
      <c r="P973" s="662">
        <v>2262.12</v>
      </c>
      <c r="Q973" s="677">
        <v>1</v>
      </c>
      <c r="R973" s="661">
        <v>3</v>
      </c>
      <c r="S973" s="677">
        <v>1</v>
      </c>
      <c r="T973" s="744">
        <v>1</v>
      </c>
      <c r="U973" s="700">
        <v>1</v>
      </c>
    </row>
    <row r="974" spans="1:21" ht="14.4" customHeight="1" x14ac:dyDescent="0.3">
      <c r="A974" s="660">
        <v>21</v>
      </c>
      <c r="B974" s="661" t="s">
        <v>578</v>
      </c>
      <c r="C974" s="661" t="s">
        <v>3538</v>
      </c>
      <c r="D974" s="742" t="s">
        <v>5397</v>
      </c>
      <c r="E974" s="743" t="s">
        <v>3553</v>
      </c>
      <c r="F974" s="661" t="s">
        <v>3533</v>
      </c>
      <c r="G974" s="661" t="s">
        <v>3908</v>
      </c>
      <c r="H974" s="661" t="s">
        <v>579</v>
      </c>
      <c r="I974" s="661" t="s">
        <v>1084</v>
      </c>
      <c r="J974" s="661" t="s">
        <v>2696</v>
      </c>
      <c r="K974" s="661" t="s">
        <v>1086</v>
      </c>
      <c r="L974" s="662">
        <v>113.66</v>
      </c>
      <c r="M974" s="662">
        <v>4205.42</v>
      </c>
      <c r="N974" s="661">
        <v>37</v>
      </c>
      <c r="O974" s="744">
        <v>24.5</v>
      </c>
      <c r="P974" s="662">
        <v>3182.48</v>
      </c>
      <c r="Q974" s="677">
        <v>0.7567567567567568</v>
      </c>
      <c r="R974" s="661">
        <v>28</v>
      </c>
      <c r="S974" s="677">
        <v>0.7567567567567568</v>
      </c>
      <c r="T974" s="744">
        <v>19.5</v>
      </c>
      <c r="U974" s="700">
        <v>0.79591836734693877</v>
      </c>
    </row>
    <row r="975" spans="1:21" ht="14.4" customHeight="1" x14ac:dyDescent="0.3">
      <c r="A975" s="660">
        <v>21</v>
      </c>
      <c r="B975" s="661" t="s">
        <v>578</v>
      </c>
      <c r="C975" s="661" t="s">
        <v>3538</v>
      </c>
      <c r="D975" s="742" t="s">
        <v>5397</v>
      </c>
      <c r="E975" s="743" t="s">
        <v>3553</v>
      </c>
      <c r="F975" s="661" t="s">
        <v>3533</v>
      </c>
      <c r="G975" s="661" t="s">
        <v>3598</v>
      </c>
      <c r="H975" s="661" t="s">
        <v>579</v>
      </c>
      <c r="I975" s="661" t="s">
        <v>1200</v>
      </c>
      <c r="J975" s="661" t="s">
        <v>1201</v>
      </c>
      <c r="K975" s="661" t="s">
        <v>1202</v>
      </c>
      <c r="L975" s="662">
        <v>344</v>
      </c>
      <c r="M975" s="662">
        <v>12384</v>
      </c>
      <c r="N975" s="661">
        <v>36</v>
      </c>
      <c r="O975" s="744">
        <v>6.5</v>
      </c>
      <c r="P975" s="662">
        <v>2408</v>
      </c>
      <c r="Q975" s="677">
        <v>0.19444444444444445</v>
      </c>
      <c r="R975" s="661">
        <v>7</v>
      </c>
      <c r="S975" s="677">
        <v>0.19444444444444445</v>
      </c>
      <c r="T975" s="744">
        <v>2</v>
      </c>
      <c r="U975" s="700">
        <v>0.30769230769230771</v>
      </c>
    </row>
    <row r="976" spans="1:21" ht="14.4" customHeight="1" x14ac:dyDescent="0.3">
      <c r="A976" s="660">
        <v>21</v>
      </c>
      <c r="B976" s="661" t="s">
        <v>578</v>
      </c>
      <c r="C976" s="661" t="s">
        <v>3538</v>
      </c>
      <c r="D976" s="742" t="s">
        <v>5397</v>
      </c>
      <c r="E976" s="743" t="s">
        <v>3553</v>
      </c>
      <c r="F976" s="661" t="s">
        <v>3533</v>
      </c>
      <c r="G976" s="661" t="s">
        <v>3598</v>
      </c>
      <c r="H976" s="661" t="s">
        <v>579</v>
      </c>
      <c r="I976" s="661" t="s">
        <v>3617</v>
      </c>
      <c r="J976" s="661" t="s">
        <v>1201</v>
      </c>
      <c r="K976" s="661" t="s">
        <v>1808</v>
      </c>
      <c r="L976" s="662">
        <v>0</v>
      </c>
      <c r="M976" s="662">
        <v>0</v>
      </c>
      <c r="N976" s="661">
        <v>2</v>
      </c>
      <c r="O976" s="744">
        <v>1</v>
      </c>
      <c r="P976" s="662"/>
      <c r="Q976" s="677"/>
      <c r="R976" s="661"/>
      <c r="S976" s="677">
        <v>0</v>
      </c>
      <c r="T976" s="744"/>
      <c r="U976" s="700">
        <v>0</v>
      </c>
    </row>
    <row r="977" spans="1:21" ht="14.4" customHeight="1" x14ac:dyDescent="0.3">
      <c r="A977" s="660">
        <v>21</v>
      </c>
      <c r="B977" s="661" t="s">
        <v>578</v>
      </c>
      <c r="C977" s="661" t="s">
        <v>3538</v>
      </c>
      <c r="D977" s="742" t="s">
        <v>5397</v>
      </c>
      <c r="E977" s="743" t="s">
        <v>3553</v>
      </c>
      <c r="F977" s="661" t="s">
        <v>3533</v>
      </c>
      <c r="G977" s="661" t="s">
        <v>3827</v>
      </c>
      <c r="H977" s="661" t="s">
        <v>579</v>
      </c>
      <c r="I977" s="661" t="s">
        <v>4539</v>
      </c>
      <c r="J977" s="661" t="s">
        <v>1326</v>
      </c>
      <c r="K977" s="661" t="s">
        <v>4540</v>
      </c>
      <c r="L977" s="662">
        <v>0</v>
      </c>
      <c r="M977" s="662">
        <v>0</v>
      </c>
      <c r="N977" s="661">
        <v>2</v>
      </c>
      <c r="O977" s="744">
        <v>1</v>
      </c>
      <c r="P977" s="662"/>
      <c r="Q977" s="677"/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21</v>
      </c>
      <c r="B978" s="661" t="s">
        <v>578</v>
      </c>
      <c r="C978" s="661" t="s">
        <v>3538</v>
      </c>
      <c r="D978" s="742" t="s">
        <v>5397</v>
      </c>
      <c r="E978" s="743" t="s">
        <v>3553</v>
      </c>
      <c r="F978" s="661" t="s">
        <v>3533</v>
      </c>
      <c r="G978" s="661" t="s">
        <v>3714</v>
      </c>
      <c r="H978" s="661" t="s">
        <v>579</v>
      </c>
      <c r="I978" s="661" t="s">
        <v>749</v>
      </c>
      <c r="J978" s="661" t="s">
        <v>750</v>
      </c>
      <c r="K978" s="661" t="s">
        <v>3462</v>
      </c>
      <c r="L978" s="662">
        <v>110.28</v>
      </c>
      <c r="M978" s="662">
        <v>441.12</v>
      </c>
      <c r="N978" s="661">
        <v>4</v>
      </c>
      <c r="O978" s="744">
        <v>1</v>
      </c>
      <c r="P978" s="662">
        <v>110.28</v>
      </c>
      <c r="Q978" s="677">
        <v>0.25</v>
      </c>
      <c r="R978" s="661">
        <v>1</v>
      </c>
      <c r="S978" s="677">
        <v>0.25</v>
      </c>
      <c r="T978" s="744">
        <v>0.5</v>
      </c>
      <c r="U978" s="700">
        <v>0.5</v>
      </c>
    </row>
    <row r="979" spans="1:21" ht="14.4" customHeight="1" x14ac:dyDescent="0.3">
      <c r="A979" s="660">
        <v>21</v>
      </c>
      <c r="B979" s="661" t="s">
        <v>578</v>
      </c>
      <c r="C979" s="661" t="s">
        <v>3538</v>
      </c>
      <c r="D979" s="742" t="s">
        <v>5397</v>
      </c>
      <c r="E979" s="743" t="s">
        <v>3553</v>
      </c>
      <c r="F979" s="661" t="s">
        <v>3533</v>
      </c>
      <c r="G979" s="661" t="s">
        <v>3714</v>
      </c>
      <c r="H979" s="661" t="s">
        <v>579</v>
      </c>
      <c r="I979" s="661" t="s">
        <v>4541</v>
      </c>
      <c r="J979" s="661" t="s">
        <v>750</v>
      </c>
      <c r="K979" s="661" t="s">
        <v>3462</v>
      </c>
      <c r="L979" s="662">
        <v>110.28</v>
      </c>
      <c r="M979" s="662">
        <v>220.56</v>
      </c>
      <c r="N979" s="661">
        <v>2</v>
      </c>
      <c r="O979" s="744">
        <v>0.5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21</v>
      </c>
      <c r="B980" s="661" t="s">
        <v>578</v>
      </c>
      <c r="C980" s="661" t="s">
        <v>3538</v>
      </c>
      <c r="D980" s="742" t="s">
        <v>5397</v>
      </c>
      <c r="E980" s="743" t="s">
        <v>3553</v>
      </c>
      <c r="F980" s="661" t="s">
        <v>3533</v>
      </c>
      <c r="G980" s="661" t="s">
        <v>3714</v>
      </c>
      <c r="H980" s="661" t="s">
        <v>579</v>
      </c>
      <c r="I980" s="661" t="s">
        <v>4542</v>
      </c>
      <c r="J980" s="661" t="s">
        <v>750</v>
      </c>
      <c r="K980" s="661" t="s">
        <v>3462</v>
      </c>
      <c r="L980" s="662">
        <v>110.28</v>
      </c>
      <c r="M980" s="662">
        <v>110.28</v>
      </c>
      <c r="N980" s="661">
        <v>1</v>
      </c>
      <c r="O980" s="744">
        <v>1</v>
      </c>
      <c r="P980" s="662">
        <v>110.28</v>
      </c>
      <c r="Q980" s="677">
        <v>1</v>
      </c>
      <c r="R980" s="661">
        <v>1</v>
      </c>
      <c r="S980" s="677">
        <v>1</v>
      </c>
      <c r="T980" s="744">
        <v>1</v>
      </c>
      <c r="U980" s="700">
        <v>1</v>
      </c>
    </row>
    <row r="981" spans="1:21" ht="14.4" customHeight="1" x14ac:dyDescent="0.3">
      <c r="A981" s="660">
        <v>21</v>
      </c>
      <c r="B981" s="661" t="s">
        <v>578</v>
      </c>
      <c r="C981" s="661" t="s">
        <v>3538</v>
      </c>
      <c r="D981" s="742" t="s">
        <v>5397</v>
      </c>
      <c r="E981" s="743" t="s">
        <v>3553</v>
      </c>
      <c r="F981" s="661" t="s">
        <v>3533</v>
      </c>
      <c r="G981" s="661" t="s">
        <v>3714</v>
      </c>
      <c r="H981" s="661" t="s">
        <v>579</v>
      </c>
      <c r="I981" s="661" t="s">
        <v>3915</v>
      </c>
      <c r="J981" s="661" t="s">
        <v>750</v>
      </c>
      <c r="K981" s="661" t="s">
        <v>3462</v>
      </c>
      <c r="L981" s="662">
        <v>110.28</v>
      </c>
      <c r="M981" s="662">
        <v>110.28</v>
      </c>
      <c r="N981" s="661">
        <v>1</v>
      </c>
      <c r="O981" s="744">
        <v>0.5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21</v>
      </c>
      <c r="B982" s="661" t="s">
        <v>578</v>
      </c>
      <c r="C982" s="661" t="s">
        <v>3538</v>
      </c>
      <c r="D982" s="742" t="s">
        <v>5397</v>
      </c>
      <c r="E982" s="743" t="s">
        <v>3553</v>
      </c>
      <c r="F982" s="661" t="s">
        <v>3533</v>
      </c>
      <c r="G982" s="661" t="s">
        <v>3714</v>
      </c>
      <c r="H982" s="661" t="s">
        <v>579</v>
      </c>
      <c r="I982" s="661" t="s">
        <v>4543</v>
      </c>
      <c r="J982" s="661" t="s">
        <v>750</v>
      </c>
      <c r="K982" s="661" t="s">
        <v>3462</v>
      </c>
      <c r="L982" s="662">
        <v>110.28</v>
      </c>
      <c r="M982" s="662">
        <v>110.28</v>
      </c>
      <c r="N982" s="661">
        <v>1</v>
      </c>
      <c r="O982" s="744">
        <v>1</v>
      </c>
      <c r="P982" s="662">
        <v>110.28</v>
      </c>
      <c r="Q982" s="677">
        <v>1</v>
      </c>
      <c r="R982" s="661">
        <v>1</v>
      </c>
      <c r="S982" s="677">
        <v>1</v>
      </c>
      <c r="T982" s="744">
        <v>1</v>
      </c>
      <c r="U982" s="700">
        <v>1</v>
      </c>
    </row>
    <row r="983" spans="1:21" ht="14.4" customHeight="1" x14ac:dyDescent="0.3">
      <c r="A983" s="660">
        <v>21</v>
      </c>
      <c r="B983" s="661" t="s">
        <v>578</v>
      </c>
      <c r="C983" s="661" t="s">
        <v>3538</v>
      </c>
      <c r="D983" s="742" t="s">
        <v>5397</v>
      </c>
      <c r="E983" s="743" t="s">
        <v>3553</v>
      </c>
      <c r="F983" s="661" t="s">
        <v>3533</v>
      </c>
      <c r="G983" s="661" t="s">
        <v>4341</v>
      </c>
      <c r="H983" s="661" t="s">
        <v>1684</v>
      </c>
      <c r="I983" s="661" t="s">
        <v>4342</v>
      </c>
      <c r="J983" s="661" t="s">
        <v>4343</v>
      </c>
      <c r="K983" s="661" t="s">
        <v>4344</v>
      </c>
      <c r="L983" s="662">
        <v>769.6</v>
      </c>
      <c r="M983" s="662">
        <v>9235.2000000000007</v>
      </c>
      <c r="N983" s="661">
        <v>12</v>
      </c>
      <c r="O983" s="744">
        <v>4</v>
      </c>
      <c r="P983" s="662">
        <v>6926.4000000000005</v>
      </c>
      <c r="Q983" s="677">
        <v>0.75</v>
      </c>
      <c r="R983" s="661">
        <v>9</v>
      </c>
      <c r="S983" s="677">
        <v>0.75</v>
      </c>
      <c r="T983" s="744">
        <v>3</v>
      </c>
      <c r="U983" s="700">
        <v>0.75</v>
      </c>
    </row>
    <row r="984" spans="1:21" ht="14.4" customHeight="1" x14ac:dyDescent="0.3">
      <c r="A984" s="660">
        <v>21</v>
      </c>
      <c r="B984" s="661" t="s">
        <v>578</v>
      </c>
      <c r="C984" s="661" t="s">
        <v>3538</v>
      </c>
      <c r="D984" s="742" t="s">
        <v>5397</v>
      </c>
      <c r="E984" s="743" t="s">
        <v>3553</v>
      </c>
      <c r="F984" s="661" t="s">
        <v>3533</v>
      </c>
      <c r="G984" s="661" t="s">
        <v>4341</v>
      </c>
      <c r="H984" s="661" t="s">
        <v>1684</v>
      </c>
      <c r="I984" s="661" t="s">
        <v>4342</v>
      </c>
      <c r="J984" s="661" t="s">
        <v>4343</v>
      </c>
      <c r="K984" s="661" t="s">
        <v>4344</v>
      </c>
      <c r="L984" s="662">
        <v>550.39</v>
      </c>
      <c r="M984" s="662">
        <v>1651.17</v>
      </c>
      <c r="N984" s="661">
        <v>3</v>
      </c>
      <c r="O984" s="744">
        <v>0.5</v>
      </c>
      <c r="P984" s="662">
        <v>1651.17</v>
      </c>
      <c r="Q984" s="677">
        <v>1</v>
      </c>
      <c r="R984" s="661">
        <v>3</v>
      </c>
      <c r="S984" s="677">
        <v>1</v>
      </c>
      <c r="T984" s="744">
        <v>0.5</v>
      </c>
      <c r="U984" s="700">
        <v>1</v>
      </c>
    </row>
    <row r="985" spans="1:21" ht="14.4" customHeight="1" x14ac:dyDescent="0.3">
      <c r="A985" s="660">
        <v>21</v>
      </c>
      <c r="B985" s="661" t="s">
        <v>578</v>
      </c>
      <c r="C985" s="661" t="s">
        <v>3538</v>
      </c>
      <c r="D985" s="742" t="s">
        <v>5397</v>
      </c>
      <c r="E985" s="743" t="s">
        <v>3553</v>
      </c>
      <c r="F985" s="661" t="s">
        <v>3533</v>
      </c>
      <c r="G985" s="661" t="s">
        <v>3718</v>
      </c>
      <c r="H985" s="661" t="s">
        <v>579</v>
      </c>
      <c r="I985" s="661" t="s">
        <v>1095</v>
      </c>
      <c r="J985" s="661" t="s">
        <v>3775</v>
      </c>
      <c r="K985" s="661" t="s">
        <v>3776</v>
      </c>
      <c r="L985" s="662">
        <v>484.75</v>
      </c>
      <c r="M985" s="662">
        <v>2908.5</v>
      </c>
      <c r="N985" s="661">
        <v>6</v>
      </c>
      <c r="O985" s="744">
        <v>2</v>
      </c>
      <c r="P985" s="662">
        <v>2908.5</v>
      </c>
      <c r="Q985" s="677">
        <v>1</v>
      </c>
      <c r="R985" s="661">
        <v>6</v>
      </c>
      <c r="S985" s="677">
        <v>1</v>
      </c>
      <c r="T985" s="744">
        <v>2</v>
      </c>
      <c r="U985" s="700">
        <v>1</v>
      </c>
    </row>
    <row r="986" spans="1:21" ht="14.4" customHeight="1" x14ac:dyDescent="0.3">
      <c r="A986" s="660">
        <v>21</v>
      </c>
      <c r="B986" s="661" t="s">
        <v>578</v>
      </c>
      <c r="C986" s="661" t="s">
        <v>3538</v>
      </c>
      <c r="D986" s="742" t="s">
        <v>5397</v>
      </c>
      <c r="E986" s="743" t="s">
        <v>3553</v>
      </c>
      <c r="F986" s="661" t="s">
        <v>3533</v>
      </c>
      <c r="G986" s="661" t="s">
        <v>3582</v>
      </c>
      <c r="H986" s="661" t="s">
        <v>579</v>
      </c>
      <c r="I986" s="661" t="s">
        <v>3644</v>
      </c>
      <c r="J986" s="661" t="s">
        <v>3645</v>
      </c>
      <c r="K986" s="661" t="s">
        <v>3646</v>
      </c>
      <c r="L986" s="662">
        <v>0</v>
      </c>
      <c r="M986" s="662">
        <v>0</v>
      </c>
      <c r="N986" s="661">
        <v>8</v>
      </c>
      <c r="O986" s="744">
        <v>3</v>
      </c>
      <c r="P986" s="662">
        <v>0</v>
      </c>
      <c r="Q986" s="677"/>
      <c r="R986" s="661">
        <v>6</v>
      </c>
      <c r="S986" s="677">
        <v>0.75</v>
      </c>
      <c r="T986" s="744">
        <v>2.5</v>
      </c>
      <c r="U986" s="700">
        <v>0.83333333333333337</v>
      </c>
    </row>
    <row r="987" spans="1:21" ht="14.4" customHeight="1" x14ac:dyDescent="0.3">
      <c r="A987" s="660">
        <v>21</v>
      </c>
      <c r="B987" s="661" t="s">
        <v>578</v>
      </c>
      <c r="C987" s="661" t="s">
        <v>3538</v>
      </c>
      <c r="D987" s="742" t="s">
        <v>5397</v>
      </c>
      <c r="E987" s="743" t="s">
        <v>3553</v>
      </c>
      <c r="F987" s="661" t="s">
        <v>3533</v>
      </c>
      <c r="G987" s="661" t="s">
        <v>3584</v>
      </c>
      <c r="H987" s="661" t="s">
        <v>1684</v>
      </c>
      <c r="I987" s="661" t="s">
        <v>1772</v>
      </c>
      <c r="J987" s="661" t="s">
        <v>3427</v>
      </c>
      <c r="K987" s="661" t="s">
        <v>3428</v>
      </c>
      <c r="L987" s="662">
        <v>424.24</v>
      </c>
      <c r="M987" s="662">
        <v>424.24</v>
      </c>
      <c r="N987" s="661">
        <v>1</v>
      </c>
      <c r="O987" s="744">
        <v>0.5</v>
      </c>
      <c r="P987" s="662">
        <v>424.24</v>
      </c>
      <c r="Q987" s="677">
        <v>1</v>
      </c>
      <c r="R987" s="661">
        <v>1</v>
      </c>
      <c r="S987" s="677">
        <v>1</v>
      </c>
      <c r="T987" s="744">
        <v>0.5</v>
      </c>
      <c r="U987" s="700">
        <v>1</v>
      </c>
    </row>
    <row r="988" spans="1:21" ht="14.4" customHeight="1" x14ac:dyDescent="0.3">
      <c r="A988" s="660">
        <v>21</v>
      </c>
      <c r="B988" s="661" t="s">
        <v>578</v>
      </c>
      <c r="C988" s="661" t="s">
        <v>3538</v>
      </c>
      <c r="D988" s="742" t="s">
        <v>5397</v>
      </c>
      <c r="E988" s="743" t="s">
        <v>3553</v>
      </c>
      <c r="F988" s="661" t="s">
        <v>3533</v>
      </c>
      <c r="G988" s="661" t="s">
        <v>4248</v>
      </c>
      <c r="H988" s="661" t="s">
        <v>1684</v>
      </c>
      <c r="I988" s="661" t="s">
        <v>4249</v>
      </c>
      <c r="J988" s="661" t="s">
        <v>4250</v>
      </c>
      <c r="K988" s="661" t="s">
        <v>4251</v>
      </c>
      <c r="L988" s="662">
        <v>1300.49</v>
      </c>
      <c r="M988" s="662">
        <v>7802.9400000000005</v>
      </c>
      <c r="N988" s="661">
        <v>6</v>
      </c>
      <c r="O988" s="744">
        <v>2.5</v>
      </c>
      <c r="P988" s="662">
        <v>5201.96</v>
      </c>
      <c r="Q988" s="677">
        <v>0.66666666666666663</v>
      </c>
      <c r="R988" s="661">
        <v>4</v>
      </c>
      <c r="S988" s="677">
        <v>0.66666666666666663</v>
      </c>
      <c r="T988" s="744">
        <v>1.5</v>
      </c>
      <c r="U988" s="700">
        <v>0.6</v>
      </c>
    </row>
    <row r="989" spans="1:21" ht="14.4" customHeight="1" x14ac:dyDescent="0.3">
      <c r="A989" s="660">
        <v>21</v>
      </c>
      <c r="B989" s="661" t="s">
        <v>578</v>
      </c>
      <c r="C989" s="661" t="s">
        <v>3538</v>
      </c>
      <c r="D989" s="742" t="s">
        <v>5397</v>
      </c>
      <c r="E989" s="743" t="s">
        <v>3553</v>
      </c>
      <c r="F989" s="661" t="s">
        <v>3533</v>
      </c>
      <c r="G989" s="661" t="s">
        <v>3603</v>
      </c>
      <c r="H989" s="661" t="s">
        <v>579</v>
      </c>
      <c r="I989" s="661" t="s">
        <v>869</v>
      </c>
      <c r="J989" s="661" t="s">
        <v>870</v>
      </c>
      <c r="K989" s="661" t="s">
        <v>3604</v>
      </c>
      <c r="L989" s="662">
        <v>156.77000000000001</v>
      </c>
      <c r="M989" s="662">
        <v>6427.57</v>
      </c>
      <c r="N989" s="661">
        <v>41</v>
      </c>
      <c r="O989" s="744">
        <v>18.5</v>
      </c>
      <c r="P989" s="662">
        <v>3605.71</v>
      </c>
      <c r="Q989" s="677">
        <v>0.56097560975609762</v>
      </c>
      <c r="R989" s="661">
        <v>23</v>
      </c>
      <c r="S989" s="677">
        <v>0.56097560975609762</v>
      </c>
      <c r="T989" s="744">
        <v>10</v>
      </c>
      <c r="U989" s="700">
        <v>0.54054054054054057</v>
      </c>
    </row>
    <row r="990" spans="1:21" ht="14.4" customHeight="1" x14ac:dyDescent="0.3">
      <c r="A990" s="660">
        <v>21</v>
      </c>
      <c r="B990" s="661" t="s">
        <v>578</v>
      </c>
      <c r="C990" s="661" t="s">
        <v>3538</v>
      </c>
      <c r="D990" s="742" t="s">
        <v>5397</v>
      </c>
      <c r="E990" s="743" t="s">
        <v>3553</v>
      </c>
      <c r="F990" s="661" t="s">
        <v>3533</v>
      </c>
      <c r="G990" s="661" t="s">
        <v>3725</v>
      </c>
      <c r="H990" s="661" t="s">
        <v>579</v>
      </c>
      <c r="I990" s="661" t="s">
        <v>4544</v>
      </c>
      <c r="J990" s="661" t="s">
        <v>4545</v>
      </c>
      <c r="K990" s="661" t="s">
        <v>4546</v>
      </c>
      <c r="L990" s="662">
        <v>0</v>
      </c>
      <c r="M990" s="662">
        <v>0</v>
      </c>
      <c r="N990" s="661">
        <v>9</v>
      </c>
      <c r="O990" s="744">
        <v>3</v>
      </c>
      <c r="P990" s="662">
        <v>0</v>
      </c>
      <c r="Q990" s="677"/>
      <c r="R990" s="661">
        <v>9</v>
      </c>
      <c r="S990" s="677">
        <v>1</v>
      </c>
      <c r="T990" s="744">
        <v>3</v>
      </c>
      <c r="U990" s="700">
        <v>1</v>
      </c>
    </row>
    <row r="991" spans="1:21" ht="14.4" customHeight="1" x14ac:dyDescent="0.3">
      <c r="A991" s="660">
        <v>21</v>
      </c>
      <c r="B991" s="661" t="s">
        <v>578</v>
      </c>
      <c r="C991" s="661" t="s">
        <v>3538</v>
      </c>
      <c r="D991" s="742" t="s">
        <v>5397</v>
      </c>
      <c r="E991" s="743" t="s">
        <v>3553</v>
      </c>
      <c r="F991" s="661" t="s">
        <v>3533</v>
      </c>
      <c r="G991" s="661" t="s">
        <v>3725</v>
      </c>
      <c r="H991" s="661" t="s">
        <v>579</v>
      </c>
      <c r="I991" s="661" t="s">
        <v>4547</v>
      </c>
      <c r="J991" s="661" t="s">
        <v>4545</v>
      </c>
      <c r="K991" s="661" t="s">
        <v>4548</v>
      </c>
      <c r="L991" s="662">
        <v>0</v>
      </c>
      <c r="M991" s="662">
        <v>0</v>
      </c>
      <c r="N991" s="661">
        <v>3</v>
      </c>
      <c r="O991" s="744">
        <v>1</v>
      </c>
      <c r="P991" s="662">
        <v>0</v>
      </c>
      <c r="Q991" s="677"/>
      <c r="R991" s="661">
        <v>3</v>
      </c>
      <c r="S991" s="677">
        <v>1</v>
      </c>
      <c r="T991" s="744">
        <v>1</v>
      </c>
      <c r="U991" s="700">
        <v>1</v>
      </c>
    </row>
    <row r="992" spans="1:21" ht="14.4" customHeight="1" x14ac:dyDescent="0.3">
      <c r="A992" s="660">
        <v>21</v>
      </c>
      <c r="B992" s="661" t="s">
        <v>578</v>
      </c>
      <c r="C992" s="661" t="s">
        <v>3538</v>
      </c>
      <c r="D992" s="742" t="s">
        <v>5397</v>
      </c>
      <c r="E992" s="743" t="s">
        <v>3553</v>
      </c>
      <c r="F992" s="661" t="s">
        <v>3533</v>
      </c>
      <c r="G992" s="661" t="s">
        <v>3587</v>
      </c>
      <c r="H992" s="661" t="s">
        <v>579</v>
      </c>
      <c r="I992" s="661" t="s">
        <v>3855</v>
      </c>
      <c r="J992" s="661" t="s">
        <v>3124</v>
      </c>
      <c r="K992" s="661" t="s">
        <v>3856</v>
      </c>
      <c r="L992" s="662">
        <v>0</v>
      </c>
      <c r="M992" s="662">
        <v>0</v>
      </c>
      <c r="N992" s="661">
        <v>1</v>
      </c>
      <c r="O992" s="744">
        <v>1</v>
      </c>
      <c r="P992" s="662"/>
      <c r="Q992" s="677"/>
      <c r="R992" s="661"/>
      <c r="S992" s="677">
        <v>0</v>
      </c>
      <c r="T992" s="744"/>
      <c r="U992" s="700">
        <v>0</v>
      </c>
    </row>
    <row r="993" spans="1:21" ht="14.4" customHeight="1" x14ac:dyDescent="0.3">
      <c r="A993" s="660">
        <v>21</v>
      </c>
      <c r="B993" s="661" t="s">
        <v>578</v>
      </c>
      <c r="C993" s="661" t="s">
        <v>3538</v>
      </c>
      <c r="D993" s="742" t="s">
        <v>5397</v>
      </c>
      <c r="E993" s="743" t="s">
        <v>3553</v>
      </c>
      <c r="F993" s="661" t="s">
        <v>3533</v>
      </c>
      <c r="G993" s="661" t="s">
        <v>4108</v>
      </c>
      <c r="H993" s="661" t="s">
        <v>579</v>
      </c>
      <c r="I993" s="661" t="s">
        <v>4390</v>
      </c>
      <c r="J993" s="661" t="s">
        <v>4391</v>
      </c>
      <c r="K993" s="661" t="s">
        <v>4392</v>
      </c>
      <c r="L993" s="662">
        <v>48.42</v>
      </c>
      <c r="M993" s="662">
        <v>145.26</v>
      </c>
      <c r="N993" s="661">
        <v>3</v>
      </c>
      <c r="O993" s="744">
        <v>1.5</v>
      </c>
      <c r="P993" s="662">
        <v>96.84</v>
      </c>
      <c r="Q993" s="677">
        <v>0.66666666666666674</v>
      </c>
      <c r="R993" s="661">
        <v>2</v>
      </c>
      <c r="S993" s="677">
        <v>0.66666666666666663</v>
      </c>
      <c r="T993" s="744">
        <v>1</v>
      </c>
      <c r="U993" s="700">
        <v>0.66666666666666663</v>
      </c>
    </row>
    <row r="994" spans="1:21" ht="14.4" customHeight="1" x14ac:dyDescent="0.3">
      <c r="A994" s="660">
        <v>21</v>
      </c>
      <c r="B994" s="661" t="s">
        <v>578</v>
      </c>
      <c r="C994" s="661" t="s">
        <v>3538</v>
      </c>
      <c r="D994" s="742" t="s">
        <v>5397</v>
      </c>
      <c r="E994" s="743" t="s">
        <v>3553</v>
      </c>
      <c r="F994" s="661" t="s">
        <v>3533</v>
      </c>
      <c r="G994" s="661" t="s">
        <v>4115</v>
      </c>
      <c r="H994" s="661" t="s">
        <v>1684</v>
      </c>
      <c r="I994" s="661" t="s">
        <v>4116</v>
      </c>
      <c r="J994" s="661" t="s">
        <v>4117</v>
      </c>
      <c r="K994" s="661" t="s">
        <v>4118</v>
      </c>
      <c r="L994" s="662">
        <v>2179.9299999999998</v>
      </c>
      <c r="M994" s="662">
        <v>6539.7899999999991</v>
      </c>
      <c r="N994" s="661">
        <v>3</v>
      </c>
      <c r="O994" s="744">
        <v>1</v>
      </c>
      <c r="P994" s="662">
        <v>6539.7899999999991</v>
      </c>
      <c r="Q994" s="677">
        <v>1</v>
      </c>
      <c r="R994" s="661">
        <v>3</v>
      </c>
      <c r="S994" s="677">
        <v>1</v>
      </c>
      <c r="T994" s="744">
        <v>1</v>
      </c>
      <c r="U994" s="700">
        <v>1</v>
      </c>
    </row>
    <row r="995" spans="1:21" ht="14.4" customHeight="1" x14ac:dyDescent="0.3">
      <c r="A995" s="660">
        <v>21</v>
      </c>
      <c r="B995" s="661" t="s">
        <v>578</v>
      </c>
      <c r="C995" s="661" t="s">
        <v>3538</v>
      </c>
      <c r="D995" s="742" t="s">
        <v>5397</v>
      </c>
      <c r="E995" s="743" t="s">
        <v>3553</v>
      </c>
      <c r="F995" s="661" t="s">
        <v>3533</v>
      </c>
      <c r="G995" s="661" t="s">
        <v>4253</v>
      </c>
      <c r="H995" s="661" t="s">
        <v>579</v>
      </c>
      <c r="I995" s="661" t="s">
        <v>1976</v>
      </c>
      <c r="J995" s="661" t="s">
        <v>1977</v>
      </c>
      <c r="K995" s="661" t="s">
        <v>4254</v>
      </c>
      <c r="L995" s="662">
        <v>48.09</v>
      </c>
      <c r="M995" s="662">
        <v>48.09</v>
      </c>
      <c r="N995" s="661">
        <v>1</v>
      </c>
      <c r="O995" s="744">
        <v>1</v>
      </c>
      <c r="P995" s="662"/>
      <c r="Q995" s="677">
        <v>0</v>
      </c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21</v>
      </c>
      <c r="B996" s="661" t="s">
        <v>578</v>
      </c>
      <c r="C996" s="661" t="s">
        <v>3538</v>
      </c>
      <c r="D996" s="742" t="s">
        <v>5397</v>
      </c>
      <c r="E996" s="743" t="s">
        <v>3553</v>
      </c>
      <c r="F996" s="661" t="s">
        <v>3533</v>
      </c>
      <c r="G996" s="661" t="s">
        <v>4253</v>
      </c>
      <c r="H996" s="661" t="s">
        <v>579</v>
      </c>
      <c r="I996" s="661" t="s">
        <v>2022</v>
      </c>
      <c r="J996" s="661" t="s">
        <v>4549</v>
      </c>
      <c r="K996" s="661" t="s">
        <v>4550</v>
      </c>
      <c r="L996" s="662">
        <v>89.91</v>
      </c>
      <c r="M996" s="662">
        <v>89.91</v>
      </c>
      <c r="N996" s="661">
        <v>1</v>
      </c>
      <c r="O996" s="744">
        <v>0.5</v>
      </c>
      <c r="P996" s="662">
        <v>89.91</v>
      </c>
      <c r="Q996" s="677">
        <v>1</v>
      </c>
      <c r="R996" s="661">
        <v>1</v>
      </c>
      <c r="S996" s="677">
        <v>1</v>
      </c>
      <c r="T996" s="744">
        <v>0.5</v>
      </c>
      <c r="U996" s="700">
        <v>1</v>
      </c>
    </row>
    <row r="997" spans="1:21" ht="14.4" customHeight="1" x14ac:dyDescent="0.3">
      <c r="A997" s="660">
        <v>21</v>
      </c>
      <c r="B997" s="661" t="s">
        <v>578</v>
      </c>
      <c r="C997" s="661" t="s">
        <v>3538</v>
      </c>
      <c r="D997" s="742" t="s">
        <v>5397</v>
      </c>
      <c r="E997" s="743" t="s">
        <v>3553</v>
      </c>
      <c r="F997" s="661" t="s">
        <v>3533</v>
      </c>
      <c r="G997" s="661" t="s">
        <v>3858</v>
      </c>
      <c r="H997" s="661" t="s">
        <v>579</v>
      </c>
      <c r="I997" s="661" t="s">
        <v>699</v>
      </c>
      <c r="J997" s="661" t="s">
        <v>700</v>
      </c>
      <c r="K997" s="661" t="s">
        <v>3859</v>
      </c>
      <c r="L997" s="662">
        <v>27.28</v>
      </c>
      <c r="M997" s="662">
        <v>109.12</v>
      </c>
      <c r="N997" s="661">
        <v>4</v>
      </c>
      <c r="O997" s="744">
        <v>2.5</v>
      </c>
      <c r="P997" s="662">
        <v>81.84</v>
      </c>
      <c r="Q997" s="677">
        <v>0.75</v>
      </c>
      <c r="R997" s="661">
        <v>3</v>
      </c>
      <c r="S997" s="677">
        <v>0.75</v>
      </c>
      <c r="T997" s="744">
        <v>2</v>
      </c>
      <c r="U997" s="700">
        <v>0.8</v>
      </c>
    </row>
    <row r="998" spans="1:21" ht="14.4" customHeight="1" x14ac:dyDescent="0.3">
      <c r="A998" s="660">
        <v>21</v>
      </c>
      <c r="B998" s="661" t="s">
        <v>578</v>
      </c>
      <c r="C998" s="661" t="s">
        <v>3538</v>
      </c>
      <c r="D998" s="742" t="s">
        <v>5397</v>
      </c>
      <c r="E998" s="743" t="s">
        <v>3553</v>
      </c>
      <c r="F998" s="661" t="s">
        <v>3533</v>
      </c>
      <c r="G998" s="661" t="s">
        <v>3860</v>
      </c>
      <c r="H998" s="661" t="s">
        <v>579</v>
      </c>
      <c r="I998" s="661" t="s">
        <v>996</v>
      </c>
      <c r="J998" s="661" t="s">
        <v>997</v>
      </c>
      <c r="K998" s="661" t="s">
        <v>3861</v>
      </c>
      <c r="L998" s="662">
        <v>0</v>
      </c>
      <c r="M998" s="662">
        <v>0</v>
      </c>
      <c r="N998" s="661">
        <v>1</v>
      </c>
      <c r="O998" s="744">
        <v>0.5</v>
      </c>
      <c r="P998" s="662"/>
      <c r="Q998" s="677"/>
      <c r="R998" s="661"/>
      <c r="S998" s="677">
        <v>0</v>
      </c>
      <c r="T998" s="744"/>
      <c r="U998" s="700">
        <v>0</v>
      </c>
    </row>
    <row r="999" spans="1:21" ht="14.4" customHeight="1" x14ac:dyDescent="0.3">
      <c r="A999" s="660">
        <v>21</v>
      </c>
      <c r="B999" s="661" t="s">
        <v>578</v>
      </c>
      <c r="C999" s="661" t="s">
        <v>3538</v>
      </c>
      <c r="D999" s="742" t="s">
        <v>5397</v>
      </c>
      <c r="E999" s="743" t="s">
        <v>3553</v>
      </c>
      <c r="F999" s="661" t="s">
        <v>3533</v>
      </c>
      <c r="G999" s="661" t="s">
        <v>3860</v>
      </c>
      <c r="H999" s="661" t="s">
        <v>579</v>
      </c>
      <c r="I999" s="661" t="s">
        <v>3862</v>
      </c>
      <c r="J999" s="661" t="s">
        <v>997</v>
      </c>
      <c r="K999" s="661" t="s">
        <v>3863</v>
      </c>
      <c r="L999" s="662">
        <v>0</v>
      </c>
      <c r="M999" s="662">
        <v>0</v>
      </c>
      <c r="N999" s="661">
        <v>2</v>
      </c>
      <c r="O999" s="744">
        <v>1.5</v>
      </c>
      <c r="P999" s="662"/>
      <c r="Q999" s="677"/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21</v>
      </c>
      <c r="B1000" s="661" t="s">
        <v>578</v>
      </c>
      <c r="C1000" s="661" t="s">
        <v>3538</v>
      </c>
      <c r="D1000" s="742" t="s">
        <v>5397</v>
      </c>
      <c r="E1000" s="743" t="s">
        <v>3553</v>
      </c>
      <c r="F1000" s="661" t="s">
        <v>3533</v>
      </c>
      <c r="G1000" s="661" t="s">
        <v>3784</v>
      </c>
      <c r="H1000" s="661" t="s">
        <v>579</v>
      </c>
      <c r="I1000" s="661" t="s">
        <v>4397</v>
      </c>
      <c r="J1000" s="661" t="s">
        <v>4398</v>
      </c>
      <c r="K1000" s="661" t="s">
        <v>3346</v>
      </c>
      <c r="L1000" s="662">
        <v>1471.62</v>
      </c>
      <c r="M1000" s="662">
        <v>1471.62</v>
      </c>
      <c r="N1000" s="661">
        <v>1</v>
      </c>
      <c r="O1000" s="744">
        <v>1</v>
      </c>
      <c r="P1000" s="662">
        <v>1471.62</v>
      </c>
      <c r="Q1000" s="677">
        <v>1</v>
      </c>
      <c r="R1000" s="661">
        <v>1</v>
      </c>
      <c r="S1000" s="677">
        <v>1</v>
      </c>
      <c r="T1000" s="744">
        <v>1</v>
      </c>
      <c r="U1000" s="700">
        <v>1</v>
      </c>
    </row>
    <row r="1001" spans="1:21" ht="14.4" customHeight="1" x14ac:dyDescent="0.3">
      <c r="A1001" s="660">
        <v>21</v>
      </c>
      <c r="B1001" s="661" t="s">
        <v>578</v>
      </c>
      <c r="C1001" s="661" t="s">
        <v>3538</v>
      </c>
      <c r="D1001" s="742" t="s">
        <v>5397</v>
      </c>
      <c r="E1001" s="743" t="s">
        <v>3553</v>
      </c>
      <c r="F1001" s="661" t="s">
        <v>3533</v>
      </c>
      <c r="G1001" s="661" t="s">
        <v>3784</v>
      </c>
      <c r="H1001" s="661" t="s">
        <v>579</v>
      </c>
      <c r="I1001" s="661" t="s">
        <v>4397</v>
      </c>
      <c r="J1001" s="661" t="s">
        <v>4398</v>
      </c>
      <c r="K1001" s="661" t="s">
        <v>3346</v>
      </c>
      <c r="L1001" s="662">
        <v>553.37</v>
      </c>
      <c r="M1001" s="662">
        <v>553.37</v>
      </c>
      <c r="N1001" s="661">
        <v>1</v>
      </c>
      <c r="O1001" s="744">
        <v>1</v>
      </c>
      <c r="P1001" s="662">
        <v>553.37</v>
      </c>
      <c r="Q1001" s="677">
        <v>1</v>
      </c>
      <c r="R1001" s="661">
        <v>1</v>
      </c>
      <c r="S1001" s="677">
        <v>1</v>
      </c>
      <c r="T1001" s="744">
        <v>1</v>
      </c>
      <c r="U1001" s="700">
        <v>1</v>
      </c>
    </row>
    <row r="1002" spans="1:21" ht="14.4" customHeight="1" x14ac:dyDescent="0.3">
      <c r="A1002" s="660">
        <v>21</v>
      </c>
      <c r="B1002" s="661" t="s">
        <v>578</v>
      </c>
      <c r="C1002" s="661" t="s">
        <v>3538</v>
      </c>
      <c r="D1002" s="742" t="s">
        <v>5397</v>
      </c>
      <c r="E1002" s="743" t="s">
        <v>3553</v>
      </c>
      <c r="F1002" s="661" t="s">
        <v>3533</v>
      </c>
      <c r="G1002" s="661" t="s">
        <v>3784</v>
      </c>
      <c r="H1002" s="661" t="s">
        <v>579</v>
      </c>
      <c r="I1002" s="661" t="s">
        <v>3785</v>
      </c>
      <c r="J1002" s="661" t="s">
        <v>3786</v>
      </c>
      <c r="K1002" s="661" t="s">
        <v>1599</v>
      </c>
      <c r="L1002" s="662">
        <v>9810.82</v>
      </c>
      <c r="M1002" s="662">
        <v>49054.1</v>
      </c>
      <c r="N1002" s="661">
        <v>5</v>
      </c>
      <c r="O1002" s="744">
        <v>3.5</v>
      </c>
      <c r="P1002" s="662">
        <v>49054.1</v>
      </c>
      <c r="Q1002" s="677">
        <v>1</v>
      </c>
      <c r="R1002" s="661">
        <v>5</v>
      </c>
      <c r="S1002" s="677">
        <v>1</v>
      </c>
      <c r="T1002" s="744">
        <v>3.5</v>
      </c>
      <c r="U1002" s="700">
        <v>1</v>
      </c>
    </row>
    <row r="1003" spans="1:21" ht="14.4" customHeight="1" x14ac:dyDescent="0.3">
      <c r="A1003" s="660">
        <v>21</v>
      </c>
      <c r="B1003" s="661" t="s">
        <v>578</v>
      </c>
      <c r="C1003" s="661" t="s">
        <v>3538</v>
      </c>
      <c r="D1003" s="742" t="s">
        <v>5397</v>
      </c>
      <c r="E1003" s="743" t="s">
        <v>3553</v>
      </c>
      <c r="F1003" s="661" t="s">
        <v>3533</v>
      </c>
      <c r="G1003" s="661" t="s">
        <v>3784</v>
      </c>
      <c r="H1003" s="661" t="s">
        <v>579</v>
      </c>
      <c r="I1003" s="661" t="s">
        <v>3785</v>
      </c>
      <c r="J1003" s="661" t="s">
        <v>3786</v>
      </c>
      <c r="K1003" s="661" t="s">
        <v>1599</v>
      </c>
      <c r="L1003" s="662">
        <v>3689.11</v>
      </c>
      <c r="M1003" s="662">
        <v>11067.33</v>
      </c>
      <c r="N1003" s="661">
        <v>3</v>
      </c>
      <c r="O1003" s="744">
        <v>2</v>
      </c>
      <c r="P1003" s="662">
        <v>11067.33</v>
      </c>
      <c r="Q1003" s="677">
        <v>1</v>
      </c>
      <c r="R1003" s="661">
        <v>3</v>
      </c>
      <c r="S1003" s="677">
        <v>1</v>
      </c>
      <c r="T1003" s="744">
        <v>2</v>
      </c>
      <c r="U1003" s="700">
        <v>1</v>
      </c>
    </row>
    <row r="1004" spans="1:21" ht="14.4" customHeight="1" x14ac:dyDescent="0.3">
      <c r="A1004" s="660">
        <v>21</v>
      </c>
      <c r="B1004" s="661" t="s">
        <v>578</v>
      </c>
      <c r="C1004" s="661" t="s">
        <v>3538</v>
      </c>
      <c r="D1004" s="742" t="s">
        <v>5397</v>
      </c>
      <c r="E1004" s="743" t="s">
        <v>3553</v>
      </c>
      <c r="F1004" s="661" t="s">
        <v>3533</v>
      </c>
      <c r="G1004" s="661" t="s">
        <v>3784</v>
      </c>
      <c r="H1004" s="661" t="s">
        <v>1684</v>
      </c>
      <c r="I1004" s="661" t="s">
        <v>4255</v>
      </c>
      <c r="J1004" s="661" t="s">
        <v>4120</v>
      </c>
      <c r="K1004" s="661" t="s">
        <v>1599</v>
      </c>
      <c r="L1004" s="662">
        <v>9810.82</v>
      </c>
      <c r="M1004" s="662">
        <v>58864.92</v>
      </c>
      <c r="N1004" s="661">
        <v>6</v>
      </c>
      <c r="O1004" s="744">
        <v>5</v>
      </c>
      <c r="P1004" s="662">
        <v>58864.92</v>
      </c>
      <c r="Q1004" s="677">
        <v>1</v>
      </c>
      <c r="R1004" s="661">
        <v>6</v>
      </c>
      <c r="S1004" s="677">
        <v>1</v>
      </c>
      <c r="T1004" s="744">
        <v>5</v>
      </c>
      <c r="U1004" s="700">
        <v>1</v>
      </c>
    </row>
    <row r="1005" spans="1:21" ht="14.4" customHeight="1" x14ac:dyDescent="0.3">
      <c r="A1005" s="660">
        <v>21</v>
      </c>
      <c r="B1005" s="661" t="s">
        <v>578</v>
      </c>
      <c r="C1005" s="661" t="s">
        <v>3538</v>
      </c>
      <c r="D1005" s="742" t="s">
        <v>5397</v>
      </c>
      <c r="E1005" s="743" t="s">
        <v>3553</v>
      </c>
      <c r="F1005" s="661" t="s">
        <v>3533</v>
      </c>
      <c r="G1005" s="661" t="s">
        <v>3784</v>
      </c>
      <c r="H1005" s="661" t="s">
        <v>1684</v>
      </c>
      <c r="I1005" s="661" t="s">
        <v>4551</v>
      </c>
      <c r="J1005" s="661" t="s">
        <v>4400</v>
      </c>
      <c r="K1005" s="661" t="s">
        <v>3346</v>
      </c>
      <c r="L1005" s="662">
        <v>1471.62</v>
      </c>
      <c r="M1005" s="662">
        <v>2943.24</v>
      </c>
      <c r="N1005" s="661">
        <v>2</v>
      </c>
      <c r="O1005" s="744">
        <v>0.5</v>
      </c>
      <c r="P1005" s="662">
        <v>2943.24</v>
      </c>
      <c r="Q1005" s="677">
        <v>1</v>
      </c>
      <c r="R1005" s="661">
        <v>2</v>
      </c>
      <c r="S1005" s="677">
        <v>1</v>
      </c>
      <c r="T1005" s="744">
        <v>0.5</v>
      </c>
      <c r="U1005" s="700">
        <v>1</v>
      </c>
    </row>
    <row r="1006" spans="1:21" ht="14.4" customHeight="1" x14ac:dyDescent="0.3">
      <c r="A1006" s="660">
        <v>21</v>
      </c>
      <c r="B1006" s="661" t="s">
        <v>578</v>
      </c>
      <c r="C1006" s="661" t="s">
        <v>3538</v>
      </c>
      <c r="D1006" s="742" t="s">
        <v>5397</v>
      </c>
      <c r="E1006" s="743" t="s">
        <v>3553</v>
      </c>
      <c r="F1006" s="661" t="s">
        <v>3533</v>
      </c>
      <c r="G1006" s="661" t="s">
        <v>3728</v>
      </c>
      <c r="H1006" s="661" t="s">
        <v>579</v>
      </c>
      <c r="I1006" s="661" t="s">
        <v>845</v>
      </c>
      <c r="J1006" s="661" t="s">
        <v>3730</v>
      </c>
      <c r="K1006" s="661" t="s">
        <v>3731</v>
      </c>
      <c r="L1006" s="662">
        <v>73.989999999999995</v>
      </c>
      <c r="M1006" s="662">
        <v>147.97999999999999</v>
      </c>
      <c r="N1006" s="661">
        <v>2</v>
      </c>
      <c r="O1006" s="744">
        <v>0.5</v>
      </c>
      <c r="P1006" s="662">
        <v>147.97999999999999</v>
      </c>
      <c r="Q1006" s="677">
        <v>1</v>
      </c>
      <c r="R1006" s="661">
        <v>2</v>
      </c>
      <c r="S1006" s="677">
        <v>1</v>
      </c>
      <c r="T1006" s="744">
        <v>0.5</v>
      </c>
      <c r="U1006" s="700">
        <v>1</v>
      </c>
    </row>
    <row r="1007" spans="1:21" ht="14.4" customHeight="1" x14ac:dyDescent="0.3">
      <c r="A1007" s="660">
        <v>21</v>
      </c>
      <c r="B1007" s="661" t="s">
        <v>578</v>
      </c>
      <c r="C1007" s="661" t="s">
        <v>3538</v>
      </c>
      <c r="D1007" s="742" t="s">
        <v>5397</v>
      </c>
      <c r="E1007" s="743" t="s">
        <v>3553</v>
      </c>
      <c r="F1007" s="661" t="s">
        <v>3533</v>
      </c>
      <c r="G1007" s="661" t="s">
        <v>3728</v>
      </c>
      <c r="H1007" s="661" t="s">
        <v>579</v>
      </c>
      <c r="I1007" s="661" t="s">
        <v>4306</v>
      </c>
      <c r="J1007" s="661" t="s">
        <v>4307</v>
      </c>
      <c r="K1007" s="661" t="s">
        <v>4308</v>
      </c>
      <c r="L1007" s="662">
        <v>0</v>
      </c>
      <c r="M1007" s="662">
        <v>0</v>
      </c>
      <c r="N1007" s="661">
        <v>1</v>
      </c>
      <c r="O1007" s="744">
        <v>0.5</v>
      </c>
      <c r="P1007" s="662">
        <v>0</v>
      </c>
      <c r="Q1007" s="677"/>
      <c r="R1007" s="661">
        <v>1</v>
      </c>
      <c r="S1007" s="677">
        <v>1</v>
      </c>
      <c r="T1007" s="744">
        <v>0.5</v>
      </c>
      <c r="U1007" s="700">
        <v>1</v>
      </c>
    </row>
    <row r="1008" spans="1:21" ht="14.4" customHeight="1" x14ac:dyDescent="0.3">
      <c r="A1008" s="660">
        <v>21</v>
      </c>
      <c r="B1008" s="661" t="s">
        <v>578</v>
      </c>
      <c r="C1008" s="661" t="s">
        <v>3538</v>
      </c>
      <c r="D1008" s="742" t="s">
        <v>5397</v>
      </c>
      <c r="E1008" s="743" t="s">
        <v>3553</v>
      </c>
      <c r="F1008" s="661" t="s">
        <v>3533</v>
      </c>
      <c r="G1008" s="661" t="s">
        <v>3728</v>
      </c>
      <c r="H1008" s="661" t="s">
        <v>579</v>
      </c>
      <c r="I1008" s="661" t="s">
        <v>3729</v>
      </c>
      <c r="J1008" s="661" t="s">
        <v>3730</v>
      </c>
      <c r="K1008" s="661" t="s">
        <v>3731</v>
      </c>
      <c r="L1008" s="662">
        <v>0</v>
      </c>
      <c r="M1008" s="662">
        <v>0</v>
      </c>
      <c r="N1008" s="661">
        <v>8</v>
      </c>
      <c r="O1008" s="744">
        <v>2</v>
      </c>
      <c r="P1008" s="662">
        <v>0</v>
      </c>
      <c r="Q1008" s="677"/>
      <c r="R1008" s="661">
        <v>8</v>
      </c>
      <c r="S1008" s="677">
        <v>1</v>
      </c>
      <c r="T1008" s="744">
        <v>2</v>
      </c>
      <c r="U1008" s="700">
        <v>1</v>
      </c>
    </row>
    <row r="1009" spans="1:21" ht="14.4" customHeight="1" x14ac:dyDescent="0.3">
      <c r="A1009" s="660">
        <v>21</v>
      </c>
      <c r="B1009" s="661" t="s">
        <v>578</v>
      </c>
      <c r="C1009" s="661" t="s">
        <v>3538</v>
      </c>
      <c r="D1009" s="742" t="s">
        <v>5397</v>
      </c>
      <c r="E1009" s="743" t="s">
        <v>3553</v>
      </c>
      <c r="F1009" s="661" t="s">
        <v>3533</v>
      </c>
      <c r="G1009" s="661" t="s">
        <v>4552</v>
      </c>
      <c r="H1009" s="661" t="s">
        <v>1684</v>
      </c>
      <c r="I1009" s="661" t="s">
        <v>4553</v>
      </c>
      <c r="J1009" s="661" t="s">
        <v>4554</v>
      </c>
      <c r="K1009" s="661" t="s">
        <v>4555</v>
      </c>
      <c r="L1009" s="662">
        <v>206.53</v>
      </c>
      <c r="M1009" s="662">
        <v>206.53</v>
      </c>
      <c r="N1009" s="661">
        <v>1</v>
      </c>
      <c r="O1009" s="744">
        <v>0.5</v>
      </c>
      <c r="P1009" s="662"/>
      <c r="Q1009" s="677">
        <v>0</v>
      </c>
      <c r="R1009" s="661"/>
      <c r="S1009" s="677">
        <v>0</v>
      </c>
      <c r="T1009" s="744"/>
      <c r="U1009" s="700">
        <v>0</v>
      </c>
    </row>
    <row r="1010" spans="1:21" ht="14.4" customHeight="1" x14ac:dyDescent="0.3">
      <c r="A1010" s="660">
        <v>21</v>
      </c>
      <c r="B1010" s="661" t="s">
        <v>578</v>
      </c>
      <c r="C1010" s="661" t="s">
        <v>3538</v>
      </c>
      <c r="D1010" s="742" t="s">
        <v>5397</v>
      </c>
      <c r="E1010" s="743" t="s">
        <v>3553</v>
      </c>
      <c r="F1010" s="661" t="s">
        <v>3533</v>
      </c>
      <c r="G1010" s="661" t="s">
        <v>4552</v>
      </c>
      <c r="H1010" s="661" t="s">
        <v>1684</v>
      </c>
      <c r="I1010" s="661" t="s">
        <v>4556</v>
      </c>
      <c r="J1010" s="661" t="s">
        <v>4554</v>
      </c>
      <c r="K1010" s="661" t="s">
        <v>4557</v>
      </c>
      <c r="L1010" s="662">
        <v>619.6</v>
      </c>
      <c r="M1010" s="662">
        <v>619.6</v>
      </c>
      <c r="N1010" s="661">
        <v>1</v>
      </c>
      <c r="O1010" s="744">
        <v>1</v>
      </c>
      <c r="P1010" s="662">
        <v>619.6</v>
      </c>
      <c r="Q1010" s="677">
        <v>1</v>
      </c>
      <c r="R1010" s="661">
        <v>1</v>
      </c>
      <c r="S1010" s="677">
        <v>1</v>
      </c>
      <c r="T1010" s="744">
        <v>1</v>
      </c>
      <c r="U1010" s="700">
        <v>1</v>
      </c>
    </row>
    <row r="1011" spans="1:21" ht="14.4" customHeight="1" x14ac:dyDescent="0.3">
      <c r="A1011" s="660">
        <v>21</v>
      </c>
      <c r="B1011" s="661" t="s">
        <v>578</v>
      </c>
      <c r="C1011" s="661" t="s">
        <v>3538</v>
      </c>
      <c r="D1011" s="742" t="s">
        <v>5397</v>
      </c>
      <c r="E1011" s="743" t="s">
        <v>3553</v>
      </c>
      <c r="F1011" s="661" t="s">
        <v>3533</v>
      </c>
      <c r="G1011" s="661" t="s">
        <v>4130</v>
      </c>
      <c r="H1011" s="661" t="s">
        <v>579</v>
      </c>
      <c r="I1011" s="661" t="s">
        <v>4131</v>
      </c>
      <c r="J1011" s="661" t="s">
        <v>4132</v>
      </c>
      <c r="K1011" s="661" t="s">
        <v>3443</v>
      </c>
      <c r="L1011" s="662">
        <v>3828.13</v>
      </c>
      <c r="M1011" s="662">
        <v>19140.650000000001</v>
      </c>
      <c r="N1011" s="661">
        <v>5</v>
      </c>
      <c r="O1011" s="744">
        <v>2</v>
      </c>
      <c r="P1011" s="662">
        <v>7656.26</v>
      </c>
      <c r="Q1011" s="677">
        <v>0.39999999999999997</v>
      </c>
      <c r="R1011" s="661">
        <v>2</v>
      </c>
      <c r="S1011" s="677">
        <v>0.4</v>
      </c>
      <c r="T1011" s="744">
        <v>1</v>
      </c>
      <c r="U1011" s="700">
        <v>0.5</v>
      </c>
    </row>
    <row r="1012" spans="1:21" ht="14.4" customHeight="1" x14ac:dyDescent="0.3">
      <c r="A1012" s="660">
        <v>21</v>
      </c>
      <c r="B1012" s="661" t="s">
        <v>578</v>
      </c>
      <c r="C1012" s="661" t="s">
        <v>3538</v>
      </c>
      <c r="D1012" s="742" t="s">
        <v>5397</v>
      </c>
      <c r="E1012" s="743" t="s">
        <v>3553</v>
      </c>
      <c r="F1012" s="661" t="s">
        <v>3533</v>
      </c>
      <c r="G1012" s="661" t="s">
        <v>3953</v>
      </c>
      <c r="H1012" s="661" t="s">
        <v>1684</v>
      </c>
      <c r="I1012" s="661" t="s">
        <v>1926</v>
      </c>
      <c r="J1012" s="661" t="s">
        <v>1927</v>
      </c>
      <c r="K1012" s="661" t="s">
        <v>3413</v>
      </c>
      <c r="L1012" s="662">
        <v>769.6</v>
      </c>
      <c r="M1012" s="662">
        <v>502548.79999999912</v>
      </c>
      <c r="N1012" s="661">
        <v>653</v>
      </c>
      <c r="O1012" s="744">
        <v>217.5</v>
      </c>
      <c r="P1012" s="662">
        <v>331697.59999999916</v>
      </c>
      <c r="Q1012" s="677">
        <v>0.66003062787136246</v>
      </c>
      <c r="R1012" s="661">
        <v>431</v>
      </c>
      <c r="S1012" s="677">
        <v>0.66003062787136291</v>
      </c>
      <c r="T1012" s="744">
        <v>142.5</v>
      </c>
      <c r="U1012" s="700">
        <v>0.65517241379310343</v>
      </c>
    </row>
    <row r="1013" spans="1:21" ht="14.4" customHeight="1" x14ac:dyDescent="0.3">
      <c r="A1013" s="660">
        <v>21</v>
      </c>
      <c r="B1013" s="661" t="s">
        <v>578</v>
      </c>
      <c r="C1013" s="661" t="s">
        <v>3538</v>
      </c>
      <c r="D1013" s="742" t="s">
        <v>5397</v>
      </c>
      <c r="E1013" s="743" t="s">
        <v>3553</v>
      </c>
      <c r="F1013" s="661" t="s">
        <v>3533</v>
      </c>
      <c r="G1013" s="661" t="s">
        <v>3953</v>
      </c>
      <c r="H1013" s="661" t="s">
        <v>1684</v>
      </c>
      <c r="I1013" s="661" t="s">
        <v>1926</v>
      </c>
      <c r="J1013" s="661" t="s">
        <v>1927</v>
      </c>
      <c r="K1013" s="661" t="s">
        <v>3413</v>
      </c>
      <c r="L1013" s="662">
        <v>550.39</v>
      </c>
      <c r="M1013" s="662">
        <v>225109.50999999983</v>
      </c>
      <c r="N1013" s="661">
        <v>409</v>
      </c>
      <c r="O1013" s="744">
        <v>135.5</v>
      </c>
      <c r="P1013" s="662">
        <v>121085.7999999999</v>
      </c>
      <c r="Q1013" s="677">
        <v>0.53789731051344736</v>
      </c>
      <c r="R1013" s="661">
        <v>220</v>
      </c>
      <c r="S1013" s="677">
        <v>0.53789731051344747</v>
      </c>
      <c r="T1013" s="744">
        <v>72.5</v>
      </c>
      <c r="U1013" s="700">
        <v>0.5350553505535055</v>
      </c>
    </row>
    <row r="1014" spans="1:21" ht="14.4" customHeight="1" x14ac:dyDescent="0.3">
      <c r="A1014" s="660">
        <v>21</v>
      </c>
      <c r="B1014" s="661" t="s">
        <v>578</v>
      </c>
      <c r="C1014" s="661" t="s">
        <v>3538</v>
      </c>
      <c r="D1014" s="742" t="s">
        <v>5397</v>
      </c>
      <c r="E1014" s="743" t="s">
        <v>3553</v>
      </c>
      <c r="F1014" s="661" t="s">
        <v>3533</v>
      </c>
      <c r="G1014" s="661" t="s">
        <v>3922</v>
      </c>
      <c r="H1014" s="661" t="s">
        <v>1684</v>
      </c>
      <c r="I1014" s="661" t="s">
        <v>2845</v>
      </c>
      <c r="J1014" s="661" t="s">
        <v>3484</v>
      </c>
      <c r="K1014" s="661" t="s">
        <v>3485</v>
      </c>
      <c r="L1014" s="662">
        <v>48.37</v>
      </c>
      <c r="M1014" s="662">
        <v>48.37</v>
      </c>
      <c r="N1014" s="661">
        <v>1</v>
      </c>
      <c r="O1014" s="744">
        <v>1</v>
      </c>
      <c r="P1014" s="662">
        <v>48.37</v>
      </c>
      <c r="Q1014" s="677">
        <v>1</v>
      </c>
      <c r="R1014" s="661">
        <v>1</v>
      </c>
      <c r="S1014" s="677">
        <v>1</v>
      </c>
      <c r="T1014" s="744">
        <v>1</v>
      </c>
      <c r="U1014" s="700">
        <v>1</v>
      </c>
    </row>
    <row r="1015" spans="1:21" ht="14.4" customHeight="1" x14ac:dyDescent="0.3">
      <c r="A1015" s="660">
        <v>21</v>
      </c>
      <c r="B1015" s="661" t="s">
        <v>578</v>
      </c>
      <c r="C1015" s="661" t="s">
        <v>3538</v>
      </c>
      <c r="D1015" s="742" t="s">
        <v>5397</v>
      </c>
      <c r="E1015" s="743" t="s">
        <v>3553</v>
      </c>
      <c r="F1015" s="661" t="s">
        <v>3533</v>
      </c>
      <c r="G1015" s="661" t="s">
        <v>3588</v>
      </c>
      <c r="H1015" s="661" t="s">
        <v>579</v>
      </c>
      <c r="I1015" s="661" t="s">
        <v>733</v>
      </c>
      <c r="J1015" s="661" t="s">
        <v>734</v>
      </c>
      <c r="K1015" s="661" t="s">
        <v>735</v>
      </c>
      <c r="L1015" s="662">
        <v>0</v>
      </c>
      <c r="M1015" s="662">
        <v>0</v>
      </c>
      <c r="N1015" s="661">
        <v>1</v>
      </c>
      <c r="O1015" s="744">
        <v>1</v>
      </c>
      <c r="P1015" s="662"/>
      <c r="Q1015" s="677"/>
      <c r="R1015" s="661"/>
      <c r="S1015" s="677">
        <v>0</v>
      </c>
      <c r="T1015" s="744"/>
      <c r="U1015" s="700">
        <v>0</v>
      </c>
    </row>
    <row r="1016" spans="1:21" ht="14.4" customHeight="1" x14ac:dyDescent="0.3">
      <c r="A1016" s="660">
        <v>21</v>
      </c>
      <c r="B1016" s="661" t="s">
        <v>578</v>
      </c>
      <c r="C1016" s="661" t="s">
        <v>3538</v>
      </c>
      <c r="D1016" s="742" t="s">
        <v>5397</v>
      </c>
      <c r="E1016" s="743" t="s">
        <v>3553</v>
      </c>
      <c r="F1016" s="661" t="s">
        <v>3533</v>
      </c>
      <c r="G1016" s="661" t="s">
        <v>4266</v>
      </c>
      <c r="H1016" s="661" t="s">
        <v>1684</v>
      </c>
      <c r="I1016" s="661" t="s">
        <v>4267</v>
      </c>
      <c r="J1016" s="661" t="s">
        <v>2809</v>
      </c>
      <c r="K1016" s="661" t="s">
        <v>4268</v>
      </c>
      <c r="L1016" s="662">
        <v>0</v>
      </c>
      <c r="M1016" s="662">
        <v>0</v>
      </c>
      <c r="N1016" s="661">
        <v>1</v>
      </c>
      <c r="O1016" s="744">
        <v>0.5</v>
      </c>
      <c r="P1016" s="662"/>
      <c r="Q1016" s="677"/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21</v>
      </c>
      <c r="B1017" s="661" t="s">
        <v>578</v>
      </c>
      <c r="C1017" s="661" t="s">
        <v>3538</v>
      </c>
      <c r="D1017" s="742" t="s">
        <v>5397</v>
      </c>
      <c r="E1017" s="743" t="s">
        <v>3553</v>
      </c>
      <c r="F1017" s="661" t="s">
        <v>3533</v>
      </c>
      <c r="G1017" s="661" t="s">
        <v>4144</v>
      </c>
      <c r="H1017" s="661" t="s">
        <v>579</v>
      </c>
      <c r="I1017" s="661" t="s">
        <v>861</v>
      </c>
      <c r="J1017" s="661" t="s">
        <v>862</v>
      </c>
      <c r="K1017" s="661" t="s">
        <v>4145</v>
      </c>
      <c r="L1017" s="662">
        <v>232.37</v>
      </c>
      <c r="M1017" s="662">
        <v>929.48</v>
      </c>
      <c r="N1017" s="661">
        <v>4</v>
      </c>
      <c r="O1017" s="744">
        <v>3.5</v>
      </c>
      <c r="P1017" s="662">
        <v>464.74</v>
      </c>
      <c r="Q1017" s="677">
        <v>0.5</v>
      </c>
      <c r="R1017" s="661">
        <v>2</v>
      </c>
      <c r="S1017" s="677">
        <v>0.5</v>
      </c>
      <c r="T1017" s="744">
        <v>1.5</v>
      </c>
      <c r="U1017" s="700">
        <v>0.42857142857142855</v>
      </c>
    </row>
    <row r="1018" spans="1:21" ht="14.4" customHeight="1" x14ac:dyDescent="0.3">
      <c r="A1018" s="660">
        <v>21</v>
      </c>
      <c r="B1018" s="661" t="s">
        <v>578</v>
      </c>
      <c r="C1018" s="661" t="s">
        <v>3538</v>
      </c>
      <c r="D1018" s="742" t="s">
        <v>5397</v>
      </c>
      <c r="E1018" s="743" t="s">
        <v>3553</v>
      </c>
      <c r="F1018" s="661" t="s">
        <v>3533</v>
      </c>
      <c r="G1018" s="661" t="s">
        <v>3618</v>
      </c>
      <c r="H1018" s="661" t="s">
        <v>579</v>
      </c>
      <c r="I1018" s="661" t="s">
        <v>925</v>
      </c>
      <c r="J1018" s="661" t="s">
        <v>3619</v>
      </c>
      <c r="K1018" s="661" t="s">
        <v>3620</v>
      </c>
      <c r="L1018" s="662">
        <v>53.57</v>
      </c>
      <c r="M1018" s="662">
        <v>535.70000000000005</v>
      </c>
      <c r="N1018" s="661">
        <v>10</v>
      </c>
      <c r="O1018" s="744">
        <v>7</v>
      </c>
      <c r="P1018" s="662">
        <v>482.13</v>
      </c>
      <c r="Q1018" s="677">
        <v>0.89999999999999991</v>
      </c>
      <c r="R1018" s="661">
        <v>9</v>
      </c>
      <c r="S1018" s="677">
        <v>0.9</v>
      </c>
      <c r="T1018" s="744">
        <v>6</v>
      </c>
      <c r="U1018" s="700">
        <v>0.8571428571428571</v>
      </c>
    </row>
    <row r="1019" spans="1:21" ht="14.4" customHeight="1" x14ac:dyDescent="0.3">
      <c r="A1019" s="660">
        <v>21</v>
      </c>
      <c r="B1019" s="661" t="s">
        <v>578</v>
      </c>
      <c r="C1019" s="661" t="s">
        <v>3538</v>
      </c>
      <c r="D1019" s="742" t="s">
        <v>5397</v>
      </c>
      <c r="E1019" s="743" t="s">
        <v>3553</v>
      </c>
      <c r="F1019" s="661" t="s">
        <v>3533</v>
      </c>
      <c r="G1019" s="661" t="s">
        <v>4558</v>
      </c>
      <c r="H1019" s="661" t="s">
        <v>579</v>
      </c>
      <c r="I1019" s="661" t="s">
        <v>1995</v>
      </c>
      <c r="J1019" s="661" t="s">
        <v>1996</v>
      </c>
      <c r="K1019" s="661" t="s">
        <v>1997</v>
      </c>
      <c r="L1019" s="662">
        <v>115.13</v>
      </c>
      <c r="M1019" s="662">
        <v>230.26</v>
      </c>
      <c r="N1019" s="661">
        <v>2</v>
      </c>
      <c r="O1019" s="744">
        <v>2</v>
      </c>
      <c r="P1019" s="662"/>
      <c r="Q1019" s="677">
        <v>0</v>
      </c>
      <c r="R1019" s="661"/>
      <c r="S1019" s="677">
        <v>0</v>
      </c>
      <c r="T1019" s="744"/>
      <c r="U1019" s="700">
        <v>0</v>
      </c>
    </row>
    <row r="1020" spans="1:21" ht="14.4" customHeight="1" x14ac:dyDescent="0.3">
      <c r="A1020" s="660">
        <v>21</v>
      </c>
      <c r="B1020" s="661" t="s">
        <v>578</v>
      </c>
      <c r="C1020" s="661" t="s">
        <v>3538</v>
      </c>
      <c r="D1020" s="742" t="s">
        <v>5397</v>
      </c>
      <c r="E1020" s="743" t="s">
        <v>3553</v>
      </c>
      <c r="F1020" s="661" t="s">
        <v>3533</v>
      </c>
      <c r="G1020" s="661" t="s">
        <v>3675</v>
      </c>
      <c r="H1020" s="661" t="s">
        <v>1684</v>
      </c>
      <c r="I1020" s="661" t="s">
        <v>3740</v>
      </c>
      <c r="J1020" s="661" t="s">
        <v>1714</v>
      </c>
      <c r="K1020" s="661" t="s">
        <v>3741</v>
      </c>
      <c r="L1020" s="662">
        <v>543.39</v>
      </c>
      <c r="M1020" s="662">
        <v>6520.68</v>
      </c>
      <c r="N1020" s="661">
        <v>12</v>
      </c>
      <c r="O1020" s="744">
        <v>3.5</v>
      </c>
      <c r="P1020" s="662">
        <v>6520.68</v>
      </c>
      <c r="Q1020" s="677">
        <v>1</v>
      </c>
      <c r="R1020" s="661">
        <v>12</v>
      </c>
      <c r="S1020" s="677">
        <v>1</v>
      </c>
      <c r="T1020" s="744">
        <v>3.5</v>
      </c>
      <c r="U1020" s="700">
        <v>1</v>
      </c>
    </row>
    <row r="1021" spans="1:21" ht="14.4" customHeight="1" x14ac:dyDescent="0.3">
      <c r="A1021" s="660">
        <v>21</v>
      </c>
      <c r="B1021" s="661" t="s">
        <v>578</v>
      </c>
      <c r="C1021" s="661" t="s">
        <v>3538</v>
      </c>
      <c r="D1021" s="742" t="s">
        <v>5397</v>
      </c>
      <c r="E1021" s="743" t="s">
        <v>3553</v>
      </c>
      <c r="F1021" s="661" t="s">
        <v>3533</v>
      </c>
      <c r="G1021" s="661" t="s">
        <v>3675</v>
      </c>
      <c r="H1021" s="661" t="s">
        <v>1684</v>
      </c>
      <c r="I1021" s="661" t="s">
        <v>3792</v>
      </c>
      <c r="J1021" s="661" t="s">
        <v>1714</v>
      </c>
      <c r="K1021" s="661" t="s">
        <v>623</v>
      </c>
      <c r="L1021" s="662">
        <v>815.1</v>
      </c>
      <c r="M1021" s="662">
        <v>2445.3000000000002</v>
      </c>
      <c r="N1021" s="661">
        <v>3</v>
      </c>
      <c r="O1021" s="744">
        <v>1</v>
      </c>
      <c r="P1021" s="662">
        <v>2445.3000000000002</v>
      </c>
      <c r="Q1021" s="677">
        <v>1</v>
      </c>
      <c r="R1021" s="661">
        <v>3</v>
      </c>
      <c r="S1021" s="677">
        <v>1</v>
      </c>
      <c r="T1021" s="744">
        <v>1</v>
      </c>
      <c r="U1021" s="700">
        <v>1</v>
      </c>
    </row>
    <row r="1022" spans="1:21" ht="14.4" customHeight="1" x14ac:dyDescent="0.3">
      <c r="A1022" s="660">
        <v>21</v>
      </c>
      <c r="B1022" s="661" t="s">
        <v>578</v>
      </c>
      <c r="C1022" s="661" t="s">
        <v>3538</v>
      </c>
      <c r="D1022" s="742" t="s">
        <v>5397</v>
      </c>
      <c r="E1022" s="743" t="s">
        <v>3553</v>
      </c>
      <c r="F1022" s="661" t="s">
        <v>3533</v>
      </c>
      <c r="G1022" s="661" t="s">
        <v>3675</v>
      </c>
      <c r="H1022" s="661" t="s">
        <v>1684</v>
      </c>
      <c r="I1022" s="661" t="s">
        <v>1713</v>
      </c>
      <c r="J1022" s="661" t="s">
        <v>1714</v>
      </c>
      <c r="K1022" s="661" t="s">
        <v>1715</v>
      </c>
      <c r="L1022" s="662">
        <v>923.74</v>
      </c>
      <c r="M1022" s="662">
        <v>4618.7000000000007</v>
      </c>
      <c r="N1022" s="661">
        <v>5</v>
      </c>
      <c r="O1022" s="744">
        <v>1.5</v>
      </c>
      <c r="P1022" s="662">
        <v>4618.7000000000007</v>
      </c>
      <c r="Q1022" s="677">
        <v>1</v>
      </c>
      <c r="R1022" s="661">
        <v>5</v>
      </c>
      <c r="S1022" s="677">
        <v>1</v>
      </c>
      <c r="T1022" s="744">
        <v>1.5</v>
      </c>
      <c r="U1022" s="700">
        <v>1</v>
      </c>
    </row>
    <row r="1023" spans="1:21" ht="14.4" customHeight="1" x14ac:dyDescent="0.3">
      <c r="A1023" s="660">
        <v>21</v>
      </c>
      <c r="B1023" s="661" t="s">
        <v>578</v>
      </c>
      <c r="C1023" s="661" t="s">
        <v>3538</v>
      </c>
      <c r="D1023" s="742" t="s">
        <v>5397</v>
      </c>
      <c r="E1023" s="743" t="s">
        <v>3553</v>
      </c>
      <c r="F1023" s="661" t="s">
        <v>3533</v>
      </c>
      <c r="G1023" s="661" t="s">
        <v>3679</v>
      </c>
      <c r="H1023" s="661" t="s">
        <v>579</v>
      </c>
      <c r="I1023" s="661" t="s">
        <v>2579</v>
      </c>
      <c r="J1023" s="661" t="s">
        <v>1699</v>
      </c>
      <c r="K1023" s="661" t="s">
        <v>4455</v>
      </c>
      <c r="L1023" s="662">
        <v>48.42</v>
      </c>
      <c r="M1023" s="662">
        <v>48.42</v>
      </c>
      <c r="N1023" s="661">
        <v>1</v>
      </c>
      <c r="O1023" s="744">
        <v>1</v>
      </c>
      <c r="P1023" s="662"/>
      <c r="Q1023" s="677">
        <v>0</v>
      </c>
      <c r="R1023" s="661"/>
      <c r="S1023" s="677">
        <v>0</v>
      </c>
      <c r="T1023" s="744"/>
      <c r="U1023" s="700">
        <v>0</v>
      </c>
    </row>
    <row r="1024" spans="1:21" ht="14.4" customHeight="1" x14ac:dyDescent="0.3">
      <c r="A1024" s="660">
        <v>21</v>
      </c>
      <c r="B1024" s="661" t="s">
        <v>578</v>
      </c>
      <c r="C1024" s="661" t="s">
        <v>3538</v>
      </c>
      <c r="D1024" s="742" t="s">
        <v>5397</v>
      </c>
      <c r="E1024" s="743" t="s">
        <v>3553</v>
      </c>
      <c r="F1024" s="661" t="s">
        <v>3533</v>
      </c>
      <c r="G1024" s="661" t="s">
        <v>3679</v>
      </c>
      <c r="H1024" s="661" t="s">
        <v>579</v>
      </c>
      <c r="I1024" s="661" t="s">
        <v>4559</v>
      </c>
      <c r="J1024" s="661" t="s">
        <v>1699</v>
      </c>
      <c r="K1024" s="661" t="s">
        <v>4560</v>
      </c>
      <c r="L1024" s="662">
        <v>24.22</v>
      </c>
      <c r="M1024" s="662">
        <v>48.44</v>
      </c>
      <c r="N1024" s="661">
        <v>2</v>
      </c>
      <c r="O1024" s="744">
        <v>0.5</v>
      </c>
      <c r="P1024" s="662"/>
      <c r="Q1024" s="677">
        <v>0</v>
      </c>
      <c r="R1024" s="661"/>
      <c r="S1024" s="677">
        <v>0</v>
      </c>
      <c r="T1024" s="744"/>
      <c r="U1024" s="700">
        <v>0</v>
      </c>
    </row>
    <row r="1025" spans="1:21" ht="14.4" customHeight="1" x14ac:dyDescent="0.3">
      <c r="A1025" s="660">
        <v>21</v>
      </c>
      <c r="B1025" s="661" t="s">
        <v>578</v>
      </c>
      <c r="C1025" s="661" t="s">
        <v>3538</v>
      </c>
      <c r="D1025" s="742" t="s">
        <v>5397</v>
      </c>
      <c r="E1025" s="743" t="s">
        <v>3553</v>
      </c>
      <c r="F1025" s="661" t="s">
        <v>3533</v>
      </c>
      <c r="G1025" s="661" t="s">
        <v>3680</v>
      </c>
      <c r="H1025" s="661" t="s">
        <v>579</v>
      </c>
      <c r="I1025" s="661" t="s">
        <v>1999</v>
      </c>
      <c r="J1025" s="661" t="s">
        <v>2000</v>
      </c>
      <c r="K1025" s="661" t="s">
        <v>2001</v>
      </c>
      <c r="L1025" s="662">
        <v>146.84</v>
      </c>
      <c r="M1025" s="662">
        <v>146.84</v>
      </c>
      <c r="N1025" s="661">
        <v>1</v>
      </c>
      <c r="O1025" s="744">
        <v>0.5</v>
      </c>
      <c r="P1025" s="662">
        <v>146.84</v>
      </c>
      <c r="Q1025" s="677">
        <v>1</v>
      </c>
      <c r="R1025" s="661">
        <v>1</v>
      </c>
      <c r="S1025" s="677">
        <v>1</v>
      </c>
      <c r="T1025" s="744">
        <v>0.5</v>
      </c>
      <c r="U1025" s="700">
        <v>1</v>
      </c>
    </row>
    <row r="1026" spans="1:21" ht="14.4" customHeight="1" x14ac:dyDescent="0.3">
      <c r="A1026" s="660">
        <v>21</v>
      </c>
      <c r="B1026" s="661" t="s">
        <v>578</v>
      </c>
      <c r="C1026" s="661" t="s">
        <v>3538</v>
      </c>
      <c r="D1026" s="742" t="s">
        <v>5397</v>
      </c>
      <c r="E1026" s="743" t="s">
        <v>3553</v>
      </c>
      <c r="F1026" s="661" t="s">
        <v>3533</v>
      </c>
      <c r="G1026" s="661" t="s">
        <v>3928</v>
      </c>
      <c r="H1026" s="661" t="s">
        <v>579</v>
      </c>
      <c r="I1026" s="661" t="s">
        <v>2987</v>
      </c>
      <c r="J1026" s="661" t="s">
        <v>2988</v>
      </c>
      <c r="K1026" s="661" t="s">
        <v>4561</v>
      </c>
      <c r="L1026" s="662">
        <v>78.33</v>
      </c>
      <c r="M1026" s="662">
        <v>469.98</v>
      </c>
      <c r="N1026" s="661">
        <v>6</v>
      </c>
      <c r="O1026" s="744">
        <v>6</v>
      </c>
      <c r="P1026" s="662">
        <v>234.99</v>
      </c>
      <c r="Q1026" s="677">
        <v>0.5</v>
      </c>
      <c r="R1026" s="661">
        <v>3</v>
      </c>
      <c r="S1026" s="677">
        <v>0.5</v>
      </c>
      <c r="T1026" s="744">
        <v>3</v>
      </c>
      <c r="U1026" s="700">
        <v>0.5</v>
      </c>
    </row>
    <row r="1027" spans="1:21" ht="14.4" customHeight="1" x14ac:dyDescent="0.3">
      <c r="A1027" s="660">
        <v>21</v>
      </c>
      <c r="B1027" s="661" t="s">
        <v>578</v>
      </c>
      <c r="C1027" s="661" t="s">
        <v>3538</v>
      </c>
      <c r="D1027" s="742" t="s">
        <v>5397</v>
      </c>
      <c r="E1027" s="743" t="s">
        <v>3553</v>
      </c>
      <c r="F1027" s="661" t="s">
        <v>3533</v>
      </c>
      <c r="G1027" s="661" t="s">
        <v>3605</v>
      </c>
      <c r="H1027" s="661" t="s">
        <v>579</v>
      </c>
      <c r="I1027" s="661" t="s">
        <v>2910</v>
      </c>
      <c r="J1027" s="661" t="s">
        <v>781</v>
      </c>
      <c r="K1027" s="661" t="s">
        <v>2164</v>
      </c>
      <c r="L1027" s="662">
        <v>0</v>
      </c>
      <c r="M1027" s="662">
        <v>0</v>
      </c>
      <c r="N1027" s="661">
        <v>1</v>
      </c>
      <c r="O1027" s="744">
        <v>0.5</v>
      </c>
      <c r="P1027" s="662">
        <v>0</v>
      </c>
      <c r="Q1027" s="677"/>
      <c r="R1027" s="661">
        <v>1</v>
      </c>
      <c r="S1027" s="677">
        <v>1</v>
      </c>
      <c r="T1027" s="744">
        <v>0.5</v>
      </c>
      <c r="U1027" s="700">
        <v>1</v>
      </c>
    </row>
    <row r="1028" spans="1:21" ht="14.4" customHeight="1" x14ac:dyDescent="0.3">
      <c r="A1028" s="660">
        <v>21</v>
      </c>
      <c r="B1028" s="661" t="s">
        <v>578</v>
      </c>
      <c r="C1028" s="661" t="s">
        <v>3538</v>
      </c>
      <c r="D1028" s="742" t="s">
        <v>5397</v>
      </c>
      <c r="E1028" s="743" t="s">
        <v>3553</v>
      </c>
      <c r="F1028" s="661" t="s">
        <v>3533</v>
      </c>
      <c r="G1028" s="661" t="s">
        <v>3605</v>
      </c>
      <c r="H1028" s="661" t="s">
        <v>579</v>
      </c>
      <c r="I1028" s="661" t="s">
        <v>3682</v>
      </c>
      <c r="J1028" s="661" t="s">
        <v>3607</v>
      </c>
      <c r="K1028" s="661" t="s">
        <v>782</v>
      </c>
      <c r="L1028" s="662">
        <v>185.26</v>
      </c>
      <c r="M1028" s="662">
        <v>185.26</v>
      </c>
      <c r="N1028" s="661">
        <v>1</v>
      </c>
      <c r="O1028" s="744">
        <v>0.5</v>
      </c>
      <c r="P1028" s="662"/>
      <c r="Q1028" s="677">
        <v>0</v>
      </c>
      <c r="R1028" s="661"/>
      <c r="S1028" s="677">
        <v>0</v>
      </c>
      <c r="T1028" s="744"/>
      <c r="U1028" s="700">
        <v>0</v>
      </c>
    </row>
    <row r="1029" spans="1:21" ht="14.4" customHeight="1" x14ac:dyDescent="0.3">
      <c r="A1029" s="660">
        <v>21</v>
      </c>
      <c r="B1029" s="661" t="s">
        <v>578</v>
      </c>
      <c r="C1029" s="661" t="s">
        <v>3538</v>
      </c>
      <c r="D1029" s="742" t="s">
        <v>5397</v>
      </c>
      <c r="E1029" s="743" t="s">
        <v>3553</v>
      </c>
      <c r="F1029" s="661" t="s">
        <v>3533</v>
      </c>
      <c r="G1029" s="661" t="s">
        <v>3605</v>
      </c>
      <c r="H1029" s="661" t="s">
        <v>579</v>
      </c>
      <c r="I1029" s="661" t="s">
        <v>2163</v>
      </c>
      <c r="J1029" s="661" t="s">
        <v>781</v>
      </c>
      <c r="K1029" s="661" t="s">
        <v>2164</v>
      </c>
      <c r="L1029" s="662">
        <v>93.71</v>
      </c>
      <c r="M1029" s="662">
        <v>93.71</v>
      </c>
      <c r="N1029" s="661">
        <v>1</v>
      </c>
      <c r="O1029" s="744">
        <v>1</v>
      </c>
      <c r="P1029" s="662"/>
      <c r="Q1029" s="677">
        <v>0</v>
      </c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21</v>
      </c>
      <c r="B1030" s="661" t="s">
        <v>578</v>
      </c>
      <c r="C1030" s="661" t="s">
        <v>3538</v>
      </c>
      <c r="D1030" s="742" t="s">
        <v>5397</v>
      </c>
      <c r="E1030" s="743" t="s">
        <v>3553</v>
      </c>
      <c r="F1030" s="661" t="s">
        <v>3533</v>
      </c>
      <c r="G1030" s="661" t="s">
        <v>3605</v>
      </c>
      <c r="H1030" s="661" t="s">
        <v>579</v>
      </c>
      <c r="I1030" s="661" t="s">
        <v>780</v>
      </c>
      <c r="J1030" s="661" t="s">
        <v>781</v>
      </c>
      <c r="K1030" s="661" t="s">
        <v>782</v>
      </c>
      <c r="L1030" s="662">
        <v>301.2</v>
      </c>
      <c r="M1030" s="662">
        <v>602.4</v>
      </c>
      <c r="N1030" s="661">
        <v>2</v>
      </c>
      <c r="O1030" s="744">
        <v>1.5</v>
      </c>
      <c r="P1030" s="662">
        <v>301.2</v>
      </c>
      <c r="Q1030" s="677">
        <v>0.5</v>
      </c>
      <c r="R1030" s="661">
        <v>1</v>
      </c>
      <c r="S1030" s="677">
        <v>0.5</v>
      </c>
      <c r="T1030" s="744">
        <v>1</v>
      </c>
      <c r="U1030" s="700">
        <v>0.66666666666666663</v>
      </c>
    </row>
    <row r="1031" spans="1:21" ht="14.4" customHeight="1" x14ac:dyDescent="0.3">
      <c r="A1031" s="660">
        <v>21</v>
      </c>
      <c r="B1031" s="661" t="s">
        <v>578</v>
      </c>
      <c r="C1031" s="661" t="s">
        <v>3538</v>
      </c>
      <c r="D1031" s="742" t="s">
        <v>5397</v>
      </c>
      <c r="E1031" s="743" t="s">
        <v>3553</v>
      </c>
      <c r="F1031" s="661" t="s">
        <v>3533</v>
      </c>
      <c r="G1031" s="661" t="s">
        <v>3605</v>
      </c>
      <c r="H1031" s="661" t="s">
        <v>579</v>
      </c>
      <c r="I1031" s="661" t="s">
        <v>780</v>
      </c>
      <c r="J1031" s="661" t="s">
        <v>781</v>
      </c>
      <c r="K1031" s="661" t="s">
        <v>782</v>
      </c>
      <c r="L1031" s="662">
        <v>185.26</v>
      </c>
      <c r="M1031" s="662">
        <v>185.26</v>
      </c>
      <c r="N1031" s="661">
        <v>1</v>
      </c>
      <c r="O1031" s="744">
        <v>1</v>
      </c>
      <c r="P1031" s="662"/>
      <c r="Q1031" s="677">
        <v>0</v>
      </c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21</v>
      </c>
      <c r="B1032" s="661" t="s">
        <v>578</v>
      </c>
      <c r="C1032" s="661" t="s">
        <v>3538</v>
      </c>
      <c r="D1032" s="742" t="s">
        <v>5397</v>
      </c>
      <c r="E1032" s="743" t="s">
        <v>3553</v>
      </c>
      <c r="F1032" s="661" t="s">
        <v>3533</v>
      </c>
      <c r="G1032" s="661" t="s">
        <v>3589</v>
      </c>
      <c r="H1032" s="661" t="s">
        <v>1684</v>
      </c>
      <c r="I1032" s="661" t="s">
        <v>1848</v>
      </c>
      <c r="J1032" s="661" t="s">
        <v>1849</v>
      </c>
      <c r="K1032" s="661" t="s">
        <v>1850</v>
      </c>
      <c r="L1032" s="662">
        <v>475.77</v>
      </c>
      <c r="M1032" s="662">
        <v>48052.770000000004</v>
      </c>
      <c r="N1032" s="661">
        <v>101</v>
      </c>
      <c r="O1032" s="744">
        <v>48</v>
      </c>
      <c r="P1032" s="662">
        <v>39964.68</v>
      </c>
      <c r="Q1032" s="677">
        <v>0.83168316831683164</v>
      </c>
      <c r="R1032" s="661">
        <v>84</v>
      </c>
      <c r="S1032" s="677">
        <v>0.83168316831683164</v>
      </c>
      <c r="T1032" s="744">
        <v>39</v>
      </c>
      <c r="U1032" s="700">
        <v>0.8125</v>
      </c>
    </row>
    <row r="1033" spans="1:21" ht="14.4" customHeight="1" x14ac:dyDescent="0.3">
      <c r="A1033" s="660">
        <v>21</v>
      </c>
      <c r="B1033" s="661" t="s">
        <v>578</v>
      </c>
      <c r="C1033" s="661" t="s">
        <v>3538</v>
      </c>
      <c r="D1033" s="742" t="s">
        <v>5397</v>
      </c>
      <c r="E1033" s="743" t="s">
        <v>3553</v>
      </c>
      <c r="F1033" s="661" t="s">
        <v>3533</v>
      </c>
      <c r="G1033" s="661" t="s">
        <v>3589</v>
      </c>
      <c r="H1033" s="661" t="s">
        <v>1684</v>
      </c>
      <c r="I1033" s="661" t="s">
        <v>1867</v>
      </c>
      <c r="J1033" s="661" t="s">
        <v>1868</v>
      </c>
      <c r="K1033" s="661" t="s">
        <v>3353</v>
      </c>
      <c r="L1033" s="662">
        <v>1300.49</v>
      </c>
      <c r="M1033" s="662">
        <v>31211.760000000006</v>
      </c>
      <c r="N1033" s="661">
        <v>24</v>
      </c>
      <c r="O1033" s="744">
        <v>10.5</v>
      </c>
      <c r="P1033" s="662">
        <v>24709.310000000005</v>
      </c>
      <c r="Q1033" s="677">
        <v>0.79166666666666663</v>
      </c>
      <c r="R1033" s="661">
        <v>19</v>
      </c>
      <c r="S1033" s="677">
        <v>0.79166666666666663</v>
      </c>
      <c r="T1033" s="744">
        <v>7.5</v>
      </c>
      <c r="U1033" s="700">
        <v>0.7142857142857143</v>
      </c>
    </row>
    <row r="1034" spans="1:21" ht="14.4" customHeight="1" x14ac:dyDescent="0.3">
      <c r="A1034" s="660">
        <v>21</v>
      </c>
      <c r="B1034" s="661" t="s">
        <v>578</v>
      </c>
      <c r="C1034" s="661" t="s">
        <v>3538</v>
      </c>
      <c r="D1034" s="742" t="s">
        <v>5397</v>
      </c>
      <c r="E1034" s="743" t="s">
        <v>3553</v>
      </c>
      <c r="F1034" s="661" t="s">
        <v>3533</v>
      </c>
      <c r="G1034" s="661" t="s">
        <v>3589</v>
      </c>
      <c r="H1034" s="661" t="s">
        <v>1684</v>
      </c>
      <c r="I1034" s="661" t="s">
        <v>1867</v>
      </c>
      <c r="J1034" s="661" t="s">
        <v>1868</v>
      </c>
      <c r="K1034" s="661" t="s">
        <v>3353</v>
      </c>
      <c r="L1034" s="662">
        <v>668.54</v>
      </c>
      <c r="M1034" s="662">
        <v>5348.32</v>
      </c>
      <c r="N1034" s="661">
        <v>8</v>
      </c>
      <c r="O1034" s="744">
        <v>2.5</v>
      </c>
      <c r="P1034" s="662">
        <v>4679.78</v>
      </c>
      <c r="Q1034" s="677">
        <v>0.875</v>
      </c>
      <c r="R1034" s="661">
        <v>7</v>
      </c>
      <c r="S1034" s="677">
        <v>0.875</v>
      </c>
      <c r="T1034" s="744">
        <v>2</v>
      </c>
      <c r="U1034" s="700">
        <v>0.8</v>
      </c>
    </row>
    <row r="1035" spans="1:21" ht="14.4" customHeight="1" x14ac:dyDescent="0.3">
      <c r="A1035" s="660">
        <v>21</v>
      </c>
      <c r="B1035" s="661" t="s">
        <v>578</v>
      </c>
      <c r="C1035" s="661" t="s">
        <v>3538</v>
      </c>
      <c r="D1035" s="742" t="s">
        <v>5397</v>
      </c>
      <c r="E1035" s="743" t="s">
        <v>3553</v>
      </c>
      <c r="F1035" s="661" t="s">
        <v>3533</v>
      </c>
      <c r="G1035" s="661" t="s">
        <v>3589</v>
      </c>
      <c r="H1035" s="661" t="s">
        <v>1684</v>
      </c>
      <c r="I1035" s="661" t="s">
        <v>3796</v>
      </c>
      <c r="J1035" s="661" t="s">
        <v>3797</v>
      </c>
      <c r="K1035" s="661" t="s">
        <v>3798</v>
      </c>
      <c r="L1035" s="662">
        <v>1300.49</v>
      </c>
      <c r="M1035" s="662">
        <v>37714.210000000006</v>
      </c>
      <c r="N1035" s="661">
        <v>29</v>
      </c>
      <c r="O1035" s="744">
        <v>14</v>
      </c>
      <c r="P1035" s="662">
        <v>31211.760000000009</v>
      </c>
      <c r="Q1035" s="677">
        <v>0.82758620689655182</v>
      </c>
      <c r="R1035" s="661">
        <v>24</v>
      </c>
      <c r="S1035" s="677">
        <v>0.82758620689655171</v>
      </c>
      <c r="T1035" s="744">
        <v>10.5</v>
      </c>
      <c r="U1035" s="700">
        <v>0.75</v>
      </c>
    </row>
    <row r="1036" spans="1:21" ht="14.4" customHeight="1" x14ac:dyDescent="0.3">
      <c r="A1036" s="660">
        <v>21</v>
      </c>
      <c r="B1036" s="661" t="s">
        <v>578</v>
      </c>
      <c r="C1036" s="661" t="s">
        <v>3538</v>
      </c>
      <c r="D1036" s="742" t="s">
        <v>5397</v>
      </c>
      <c r="E1036" s="743" t="s">
        <v>3553</v>
      </c>
      <c r="F1036" s="661" t="s">
        <v>3533</v>
      </c>
      <c r="G1036" s="661" t="s">
        <v>3589</v>
      </c>
      <c r="H1036" s="661" t="s">
        <v>1684</v>
      </c>
      <c r="I1036" s="661" t="s">
        <v>3796</v>
      </c>
      <c r="J1036" s="661" t="s">
        <v>3797</v>
      </c>
      <c r="K1036" s="661" t="s">
        <v>3798</v>
      </c>
      <c r="L1036" s="662">
        <v>668.54</v>
      </c>
      <c r="M1036" s="662">
        <v>10696.640000000003</v>
      </c>
      <c r="N1036" s="661">
        <v>16</v>
      </c>
      <c r="O1036" s="744">
        <v>6.5</v>
      </c>
      <c r="P1036" s="662">
        <v>10028.100000000002</v>
      </c>
      <c r="Q1036" s="677">
        <v>0.93749999999999989</v>
      </c>
      <c r="R1036" s="661">
        <v>15</v>
      </c>
      <c r="S1036" s="677">
        <v>0.9375</v>
      </c>
      <c r="T1036" s="744">
        <v>6</v>
      </c>
      <c r="U1036" s="700">
        <v>0.92307692307692313</v>
      </c>
    </row>
    <row r="1037" spans="1:21" ht="14.4" customHeight="1" x14ac:dyDescent="0.3">
      <c r="A1037" s="660">
        <v>21</v>
      </c>
      <c r="B1037" s="661" t="s">
        <v>578</v>
      </c>
      <c r="C1037" s="661" t="s">
        <v>3538</v>
      </c>
      <c r="D1037" s="742" t="s">
        <v>5397</v>
      </c>
      <c r="E1037" s="743" t="s">
        <v>3553</v>
      </c>
      <c r="F1037" s="661" t="s">
        <v>3533</v>
      </c>
      <c r="G1037" s="661" t="s">
        <v>4562</v>
      </c>
      <c r="H1037" s="661" t="s">
        <v>579</v>
      </c>
      <c r="I1037" s="661" t="s">
        <v>714</v>
      </c>
      <c r="J1037" s="661" t="s">
        <v>4563</v>
      </c>
      <c r="K1037" s="661" t="s">
        <v>3039</v>
      </c>
      <c r="L1037" s="662">
        <v>0</v>
      </c>
      <c r="M1037" s="662">
        <v>0</v>
      </c>
      <c r="N1037" s="661">
        <v>1</v>
      </c>
      <c r="O1037" s="744">
        <v>0.5</v>
      </c>
      <c r="P1037" s="662">
        <v>0</v>
      </c>
      <c r="Q1037" s="677"/>
      <c r="R1037" s="661">
        <v>1</v>
      </c>
      <c r="S1037" s="677">
        <v>1</v>
      </c>
      <c r="T1037" s="744">
        <v>0.5</v>
      </c>
      <c r="U1037" s="700">
        <v>1</v>
      </c>
    </row>
    <row r="1038" spans="1:21" ht="14.4" customHeight="1" x14ac:dyDescent="0.3">
      <c r="A1038" s="660">
        <v>21</v>
      </c>
      <c r="B1038" s="661" t="s">
        <v>578</v>
      </c>
      <c r="C1038" s="661" t="s">
        <v>3538</v>
      </c>
      <c r="D1038" s="742" t="s">
        <v>5397</v>
      </c>
      <c r="E1038" s="743" t="s">
        <v>3553</v>
      </c>
      <c r="F1038" s="661" t="s">
        <v>3533</v>
      </c>
      <c r="G1038" s="661" t="s">
        <v>4472</v>
      </c>
      <c r="H1038" s="661" t="s">
        <v>579</v>
      </c>
      <c r="I1038" s="661" t="s">
        <v>4473</v>
      </c>
      <c r="J1038" s="661" t="s">
        <v>4474</v>
      </c>
      <c r="K1038" s="661" t="s">
        <v>4475</v>
      </c>
      <c r="L1038" s="662">
        <v>998.95</v>
      </c>
      <c r="M1038" s="662">
        <v>16982.150000000001</v>
      </c>
      <c r="N1038" s="661">
        <v>17</v>
      </c>
      <c r="O1038" s="744">
        <v>4.5</v>
      </c>
      <c r="P1038" s="662">
        <v>16982.150000000001</v>
      </c>
      <c r="Q1038" s="677">
        <v>1</v>
      </c>
      <c r="R1038" s="661">
        <v>17</v>
      </c>
      <c r="S1038" s="677">
        <v>1</v>
      </c>
      <c r="T1038" s="744">
        <v>4.5</v>
      </c>
      <c r="U1038" s="700">
        <v>1</v>
      </c>
    </row>
    <row r="1039" spans="1:21" ht="14.4" customHeight="1" x14ac:dyDescent="0.3">
      <c r="A1039" s="660">
        <v>21</v>
      </c>
      <c r="B1039" s="661" t="s">
        <v>578</v>
      </c>
      <c r="C1039" s="661" t="s">
        <v>3538</v>
      </c>
      <c r="D1039" s="742" t="s">
        <v>5397</v>
      </c>
      <c r="E1039" s="743" t="s">
        <v>3553</v>
      </c>
      <c r="F1039" s="661" t="s">
        <v>3533</v>
      </c>
      <c r="G1039" s="661" t="s">
        <v>4472</v>
      </c>
      <c r="H1039" s="661" t="s">
        <v>579</v>
      </c>
      <c r="I1039" s="661" t="s">
        <v>1475</v>
      </c>
      <c r="J1039" s="661" t="s">
        <v>4476</v>
      </c>
      <c r="K1039" s="661" t="s">
        <v>4475</v>
      </c>
      <c r="L1039" s="662">
        <v>998.95</v>
      </c>
      <c r="M1039" s="662">
        <v>4994.75</v>
      </c>
      <c r="N1039" s="661">
        <v>5</v>
      </c>
      <c r="O1039" s="744">
        <v>1.5</v>
      </c>
      <c r="P1039" s="662">
        <v>4994.75</v>
      </c>
      <c r="Q1039" s="677">
        <v>1</v>
      </c>
      <c r="R1039" s="661">
        <v>5</v>
      </c>
      <c r="S1039" s="677">
        <v>1</v>
      </c>
      <c r="T1039" s="744">
        <v>1.5</v>
      </c>
      <c r="U1039" s="700">
        <v>1</v>
      </c>
    </row>
    <row r="1040" spans="1:21" ht="14.4" customHeight="1" x14ac:dyDescent="0.3">
      <c r="A1040" s="660">
        <v>21</v>
      </c>
      <c r="B1040" s="661" t="s">
        <v>578</v>
      </c>
      <c r="C1040" s="661" t="s">
        <v>3538</v>
      </c>
      <c r="D1040" s="742" t="s">
        <v>5397</v>
      </c>
      <c r="E1040" s="743" t="s">
        <v>3553</v>
      </c>
      <c r="F1040" s="661" t="s">
        <v>3533</v>
      </c>
      <c r="G1040" s="661" t="s">
        <v>4480</v>
      </c>
      <c r="H1040" s="661" t="s">
        <v>1684</v>
      </c>
      <c r="I1040" s="661" t="s">
        <v>4564</v>
      </c>
      <c r="J1040" s="661" t="s">
        <v>4565</v>
      </c>
      <c r="K1040" s="661" t="s">
        <v>4566</v>
      </c>
      <c r="L1040" s="662">
        <v>46.85</v>
      </c>
      <c r="M1040" s="662">
        <v>46.85</v>
      </c>
      <c r="N1040" s="661">
        <v>1</v>
      </c>
      <c r="O1040" s="744">
        <v>0.5</v>
      </c>
      <c r="P1040" s="662"/>
      <c r="Q1040" s="677">
        <v>0</v>
      </c>
      <c r="R1040" s="661"/>
      <c r="S1040" s="677">
        <v>0</v>
      </c>
      <c r="T1040" s="744"/>
      <c r="U1040" s="700">
        <v>0</v>
      </c>
    </row>
    <row r="1041" spans="1:21" ht="14.4" customHeight="1" x14ac:dyDescent="0.3">
      <c r="A1041" s="660">
        <v>21</v>
      </c>
      <c r="B1041" s="661" t="s">
        <v>578</v>
      </c>
      <c r="C1041" s="661" t="s">
        <v>3538</v>
      </c>
      <c r="D1041" s="742" t="s">
        <v>5397</v>
      </c>
      <c r="E1041" s="743" t="s">
        <v>3553</v>
      </c>
      <c r="F1041" s="661" t="s">
        <v>3533</v>
      </c>
      <c r="G1041" s="661" t="s">
        <v>4567</v>
      </c>
      <c r="H1041" s="661" t="s">
        <v>579</v>
      </c>
      <c r="I1041" s="661" t="s">
        <v>4568</v>
      </c>
      <c r="J1041" s="661" t="s">
        <v>4569</v>
      </c>
      <c r="K1041" s="661" t="s">
        <v>4570</v>
      </c>
      <c r="L1041" s="662">
        <v>0</v>
      </c>
      <c r="M1041" s="662">
        <v>0</v>
      </c>
      <c r="N1041" s="661">
        <v>1</v>
      </c>
      <c r="O1041" s="744">
        <v>1</v>
      </c>
      <c r="P1041" s="662"/>
      <c r="Q1041" s="677"/>
      <c r="R1041" s="661"/>
      <c r="S1041" s="677">
        <v>0</v>
      </c>
      <c r="T1041" s="744"/>
      <c r="U1041" s="700">
        <v>0</v>
      </c>
    </row>
    <row r="1042" spans="1:21" ht="14.4" customHeight="1" x14ac:dyDescent="0.3">
      <c r="A1042" s="660">
        <v>21</v>
      </c>
      <c r="B1042" s="661" t="s">
        <v>578</v>
      </c>
      <c r="C1042" s="661" t="s">
        <v>3538</v>
      </c>
      <c r="D1042" s="742" t="s">
        <v>5397</v>
      </c>
      <c r="E1042" s="743" t="s">
        <v>3553</v>
      </c>
      <c r="F1042" s="661" t="s">
        <v>3533</v>
      </c>
      <c r="G1042" s="661" t="s">
        <v>3684</v>
      </c>
      <c r="H1042" s="661" t="s">
        <v>579</v>
      </c>
      <c r="I1042" s="661" t="s">
        <v>3751</v>
      </c>
      <c r="J1042" s="661" t="s">
        <v>1560</v>
      </c>
      <c r="K1042" s="661" t="s">
        <v>1276</v>
      </c>
      <c r="L1042" s="662">
        <v>54.23</v>
      </c>
      <c r="M1042" s="662">
        <v>162.69</v>
      </c>
      <c r="N1042" s="661">
        <v>3</v>
      </c>
      <c r="O1042" s="744">
        <v>2.5</v>
      </c>
      <c r="P1042" s="662">
        <v>108.46</v>
      </c>
      <c r="Q1042" s="677">
        <v>0.66666666666666663</v>
      </c>
      <c r="R1042" s="661">
        <v>2</v>
      </c>
      <c r="S1042" s="677">
        <v>0.66666666666666663</v>
      </c>
      <c r="T1042" s="744">
        <v>1.5</v>
      </c>
      <c r="U1042" s="700">
        <v>0.6</v>
      </c>
    </row>
    <row r="1043" spans="1:21" ht="14.4" customHeight="1" x14ac:dyDescent="0.3">
      <c r="A1043" s="660">
        <v>21</v>
      </c>
      <c r="B1043" s="661" t="s">
        <v>578</v>
      </c>
      <c r="C1043" s="661" t="s">
        <v>3538</v>
      </c>
      <c r="D1043" s="742" t="s">
        <v>5397</v>
      </c>
      <c r="E1043" s="743" t="s">
        <v>3553</v>
      </c>
      <c r="F1043" s="661" t="s">
        <v>3533</v>
      </c>
      <c r="G1043" s="661" t="s">
        <v>3708</v>
      </c>
      <c r="H1043" s="661" t="s">
        <v>579</v>
      </c>
      <c r="I1043" s="661" t="s">
        <v>646</v>
      </c>
      <c r="J1043" s="661" t="s">
        <v>3994</v>
      </c>
      <c r="K1043" s="661" t="s">
        <v>3995</v>
      </c>
      <c r="L1043" s="662">
        <v>24.78</v>
      </c>
      <c r="M1043" s="662">
        <v>520.38</v>
      </c>
      <c r="N1043" s="661">
        <v>21</v>
      </c>
      <c r="O1043" s="744">
        <v>7</v>
      </c>
      <c r="P1043" s="662">
        <v>223.02</v>
      </c>
      <c r="Q1043" s="677">
        <v>0.4285714285714286</v>
      </c>
      <c r="R1043" s="661">
        <v>9</v>
      </c>
      <c r="S1043" s="677">
        <v>0.42857142857142855</v>
      </c>
      <c r="T1043" s="744">
        <v>3</v>
      </c>
      <c r="U1043" s="700">
        <v>0.42857142857142855</v>
      </c>
    </row>
    <row r="1044" spans="1:21" ht="14.4" customHeight="1" x14ac:dyDescent="0.3">
      <c r="A1044" s="660">
        <v>21</v>
      </c>
      <c r="B1044" s="661" t="s">
        <v>578</v>
      </c>
      <c r="C1044" s="661" t="s">
        <v>3538</v>
      </c>
      <c r="D1044" s="742" t="s">
        <v>5397</v>
      </c>
      <c r="E1044" s="743" t="s">
        <v>3553</v>
      </c>
      <c r="F1044" s="661" t="s">
        <v>3533</v>
      </c>
      <c r="G1044" s="661" t="s">
        <v>3708</v>
      </c>
      <c r="H1044" s="661" t="s">
        <v>579</v>
      </c>
      <c r="I1044" s="661" t="s">
        <v>1167</v>
      </c>
      <c r="J1044" s="661" t="s">
        <v>3709</v>
      </c>
      <c r="K1044" s="661" t="s">
        <v>3710</v>
      </c>
      <c r="L1044" s="662">
        <v>99.11</v>
      </c>
      <c r="M1044" s="662">
        <v>396.44</v>
      </c>
      <c r="N1044" s="661">
        <v>4</v>
      </c>
      <c r="O1044" s="744">
        <v>1.5</v>
      </c>
      <c r="P1044" s="662"/>
      <c r="Q1044" s="677">
        <v>0</v>
      </c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21</v>
      </c>
      <c r="B1045" s="661" t="s">
        <v>578</v>
      </c>
      <c r="C1045" s="661" t="s">
        <v>3538</v>
      </c>
      <c r="D1045" s="742" t="s">
        <v>5397</v>
      </c>
      <c r="E1045" s="743" t="s">
        <v>3553</v>
      </c>
      <c r="F1045" s="661" t="s">
        <v>3533</v>
      </c>
      <c r="G1045" s="661" t="s">
        <v>3685</v>
      </c>
      <c r="H1045" s="661" t="s">
        <v>1684</v>
      </c>
      <c r="I1045" s="661" t="s">
        <v>4185</v>
      </c>
      <c r="J1045" s="661" t="s">
        <v>4186</v>
      </c>
      <c r="K1045" s="661" t="s">
        <v>4187</v>
      </c>
      <c r="L1045" s="662">
        <v>1715.48</v>
      </c>
      <c r="M1045" s="662">
        <v>6861.92</v>
      </c>
      <c r="N1045" s="661">
        <v>4</v>
      </c>
      <c r="O1045" s="744">
        <v>3</v>
      </c>
      <c r="P1045" s="662">
        <v>6861.92</v>
      </c>
      <c r="Q1045" s="677">
        <v>1</v>
      </c>
      <c r="R1045" s="661">
        <v>4</v>
      </c>
      <c r="S1045" s="677">
        <v>1</v>
      </c>
      <c r="T1045" s="744">
        <v>3</v>
      </c>
      <c r="U1045" s="700">
        <v>1</v>
      </c>
    </row>
    <row r="1046" spans="1:21" ht="14.4" customHeight="1" x14ac:dyDescent="0.3">
      <c r="A1046" s="660">
        <v>21</v>
      </c>
      <c r="B1046" s="661" t="s">
        <v>578</v>
      </c>
      <c r="C1046" s="661" t="s">
        <v>3538</v>
      </c>
      <c r="D1046" s="742" t="s">
        <v>5397</v>
      </c>
      <c r="E1046" s="743" t="s">
        <v>3553</v>
      </c>
      <c r="F1046" s="661" t="s">
        <v>3533</v>
      </c>
      <c r="G1046" s="661" t="s">
        <v>4040</v>
      </c>
      <c r="H1046" s="661" t="s">
        <v>579</v>
      </c>
      <c r="I1046" s="661" t="s">
        <v>4041</v>
      </c>
      <c r="J1046" s="661" t="s">
        <v>2236</v>
      </c>
      <c r="K1046" s="661" t="s">
        <v>4042</v>
      </c>
      <c r="L1046" s="662">
        <v>0</v>
      </c>
      <c r="M1046" s="662">
        <v>0</v>
      </c>
      <c r="N1046" s="661">
        <v>8</v>
      </c>
      <c r="O1046" s="744">
        <v>6</v>
      </c>
      <c r="P1046" s="662">
        <v>0</v>
      </c>
      <c r="Q1046" s="677"/>
      <c r="R1046" s="661">
        <v>5</v>
      </c>
      <c r="S1046" s="677">
        <v>0.625</v>
      </c>
      <c r="T1046" s="744">
        <v>3.5</v>
      </c>
      <c r="U1046" s="700">
        <v>0.58333333333333337</v>
      </c>
    </row>
    <row r="1047" spans="1:21" ht="14.4" customHeight="1" x14ac:dyDescent="0.3">
      <c r="A1047" s="660">
        <v>21</v>
      </c>
      <c r="B1047" s="661" t="s">
        <v>578</v>
      </c>
      <c r="C1047" s="661" t="s">
        <v>3538</v>
      </c>
      <c r="D1047" s="742" t="s">
        <v>5397</v>
      </c>
      <c r="E1047" s="743" t="s">
        <v>3553</v>
      </c>
      <c r="F1047" s="661" t="s">
        <v>3533</v>
      </c>
      <c r="G1047" s="661" t="s">
        <v>3803</v>
      </c>
      <c r="H1047" s="661" t="s">
        <v>1684</v>
      </c>
      <c r="I1047" s="661" t="s">
        <v>1863</v>
      </c>
      <c r="J1047" s="661" t="s">
        <v>3442</v>
      </c>
      <c r="K1047" s="661" t="s">
        <v>3443</v>
      </c>
      <c r="L1047" s="662">
        <v>123.2</v>
      </c>
      <c r="M1047" s="662">
        <v>123.2</v>
      </c>
      <c r="N1047" s="661">
        <v>1</v>
      </c>
      <c r="O1047" s="744">
        <v>0.5</v>
      </c>
      <c r="P1047" s="662"/>
      <c r="Q1047" s="677">
        <v>0</v>
      </c>
      <c r="R1047" s="661"/>
      <c r="S1047" s="677">
        <v>0</v>
      </c>
      <c r="T1047" s="744"/>
      <c r="U1047" s="700">
        <v>0</v>
      </c>
    </row>
    <row r="1048" spans="1:21" ht="14.4" customHeight="1" x14ac:dyDescent="0.3">
      <c r="A1048" s="660">
        <v>21</v>
      </c>
      <c r="B1048" s="661" t="s">
        <v>578</v>
      </c>
      <c r="C1048" s="661" t="s">
        <v>3538</v>
      </c>
      <c r="D1048" s="742" t="s">
        <v>5397</v>
      </c>
      <c r="E1048" s="743" t="s">
        <v>3553</v>
      </c>
      <c r="F1048" s="661" t="s">
        <v>3533</v>
      </c>
      <c r="G1048" s="661" t="s">
        <v>3686</v>
      </c>
      <c r="H1048" s="661" t="s">
        <v>579</v>
      </c>
      <c r="I1048" s="661" t="s">
        <v>834</v>
      </c>
      <c r="J1048" s="661" t="s">
        <v>3687</v>
      </c>
      <c r="K1048" s="661" t="s">
        <v>3688</v>
      </c>
      <c r="L1048" s="662">
        <v>0</v>
      </c>
      <c r="M1048" s="662">
        <v>0</v>
      </c>
      <c r="N1048" s="661">
        <v>4</v>
      </c>
      <c r="O1048" s="744">
        <v>2</v>
      </c>
      <c r="P1048" s="662">
        <v>0</v>
      </c>
      <c r="Q1048" s="677"/>
      <c r="R1048" s="661">
        <v>4</v>
      </c>
      <c r="S1048" s="677">
        <v>1</v>
      </c>
      <c r="T1048" s="744">
        <v>2</v>
      </c>
      <c r="U1048" s="700">
        <v>1</v>
      </c>
    </row>
    <row r="1049" spans="1:21" ht="14.4" customHeight="1" x14ac:dyDescent="0.3">
      <c r="A1049" s="660">
        <v>21</v>
      </c>
      <c r="B1049" s="661" t="s">
        <v>578</v>
      </c>
      <c r="C1049" s="661" t="s">
        <v>3538</v>
      </c>
      <c r="D1049" s="742" t="s">
        <v>5397</v>
      </c>
      <c r="E1049" s="743" t="s">
        <v>3553</v>
      </c>
      <c r="F1049" s="661" t="s">
        <v>3533</v>
      </c>
      <c r="G1049" s="661" t="s">
        <v>3959</v>
      </c>
      <c r="H1049" s="661" t="s">
        <v>1684</v>
      </c>
      <c r="I1049" s="661" t="s">
        <v>4206</v>
      </c>
      <c r="J1049" s="661" t="s">
        <v>3961</v>
      </c>
      <c r="K1049" s="661" t="s">
        <v>4207</v>
      </c>
      <c r="L1049" s="662">
        <v>492.3</v>
      </c>
      <c r="M1049" s="662">
        <v>85660.200000000055</v>
      </c>
      <c r="N1049" s="661">
        <v>174</v>
      </c>
      <c r="O1049" s="744">
        <v>173.5</v>
      </c>
      <c r="P1049" s="662">
        <v>43322.400000000031</v>
      </c>
      <c r="Q1049" s="677">
        <v>0.50574712643678166</v>
      </c>
      <c r="R1049" s="661">
        <v>88</v>
      </c>
      <c r="S1049" s="677">
        <v>0.50574712643678166</v>
      </c>
      <c r="T1049" s="744">
        <v>88</v>
      </c>
      <c r="U1049" s="700">
        <v>0.50720461095100866</v>
      </c>
    </row>
    <row r="1050" spans="1:21" ht="14.4" customHeight="1" x14ac:dyDescent="0.3">
      <c r="A1050" s="660">
        <v>21</v>
      </c>
      <c r="B1050" s="661" t="s">
        <v>578</v>
      </c>
      <c r="C1050" s="661" t="s">
        <v>3538</v>
      </c>
      <c r="D1050" s="742" t="s">
        <v>5397</v>
      </c>
      <c r="E1050" s="743" t="s">
        <v>3553</v>
      </c>
      <c r="F1050" s="661" t="s">
        <v>3533</v>
      </c>
      <c r="G1050" s="661" t="s">
        <v>3610</v>
      </c>
      <c r="H1050" s="661" t="s">
        <v>579</v>
      </c>
      <c r="I1050" s="661" t="s">
        <v>729</v>
      </c>
      <c r="J1050" s="661" t="s">
        <v>730</v>
      </c>
      <c r="K1050" s="661" t="s">
        <v>3762</v>
      </c>
      <c r="L1050" s="662">
        <v>55.16</v>
      </c>
      <c r="M1050" s="662">
        <v>496.43999999999994</v>
      </c>
      <c r="N1050" s="661">
        <v>9</v>
      </c>
      <c r="O1050" s="744">
        <v>5</v>
      </c>
      <c r="P1050" s="662">
        <v>386.11999999999995</v>
      </c>
      <c r="Q1050" s="677">
        <v>0.77777777777777779</v>
      </c>
      <c r="R1050" s="661">
        <v>7</v>
      </c>
      <c r="S1050" s="677">
        <v>0.77777777777777779</v>
      </c>
      <c r="T1050" s="744">
        <v>4</v>
      </c>
      <c r="U1050" s="700">
        <v>0.8</v>
      </c>
    </row>
    <row r="1051" spans="1:21" ht="14.4" customHeight="1" x14ac:dyDescent="0.3">
      <c r="A1051" s="660">
        <v>21</v>
      </c>
      <c r="B1051" s="661" t="s">
        <v>578</v>
      </c>
      <c r="C1051" s="661" t="s">
        <v>3538</v>
      </c>
      <c r="D1051" s="742" t="s">
        <v>5397</v>
      </c>
      <c r="E1051" s="743" t="s">
        <v>3553</v>
      </c>
      <c r="F1051" s="661" t="s">
        <v>3533</v>
      </c>
      <c r="G1051" s="661" t="s">
        <v>3693</v>
      </c>
      <c r="H1051" s="661" t="s">
        <v>1684</v>
      </c>
      <c r="I1051" s="661" t="s">
        <v>1859</v>
      </c>
      <c r="J1051" s="661" t="s">
        <v>1860</v>
      </c>
      <c r="K1051" s="661" t="s">
        <v>3418</v>
      </c>
      <c r="L1051" s="662">
        <v>31.32</v>
      </c>
      <c r="M1051" s="662">
        <v>62.64</v>
      </c>
      <c r="N1051" s="661">
        <v>2</v>
      </c>
      <c r="O1051" s="744">
        <v>1.5</v>
      </c>
      <c r="P1051" s="662">
        <v>62.64</v>
      </c>
      <c r="Q1051" s="677">
        <v>1</v>
      </c>
      <c r="R1051" s="661">
        <v>2</v>
      </c>
      <c r="S1051" s="677">
        <v>1</v>
      </c>
      <c r="T1051" s="744">
        <v>1.5</v>
      </c>
      <c r="U1051" s="700">
        <v>1</v>
      </c>
    </row>
    <row r="1052" spans="1:21" ht="14.4" customHeight="1" x14ac:dyDescent="0.3">
      <c r="A1052" s="660">
        <v>21</v>
      </c>
      <c r="B1052" s="661" t="s">
        <v>578</v>
      </c>
      <c r="C1052" s="661" t="s">
        <v>3538</v>
      </c>
      <c r="D1052" s="742" t="s">
        <v>5397</v>
      </c>
      <c r="E1052" s="743" t="s">
        <v>3553</v>
      </c>
      <c r="F1052" s="661" t="s">
        <v>3533</v>
      </c>
      <c r="G1052" s="661" t="s">
        <v>3693</v>
      </c>
      <c r="H1052" s="661" t="s">
        <v>1684</v>
      </c>
      <c r="I1052" s="661" t="s">
        <v>3962</v>
      </c>
      <c r="J1052" s="661" t="s">
        <v>1860</v>
      </c>
      <c r="K1052" s="661" t="s">
        <v>3963</v>
      </c>
      <c r="L1052" s="662">
        <v>300.68</v>
      </c>
      <c r="M1052" s="662">
        <v>300.68</v>
      </c>
      <c r="N1052" s="661">
        <v>1</v>
      </c>
      <c r="O1052" s="744">
        <v>1</v>
      </c>
      <c r="P1052" s="662">
        <v>300.68</v>
      </c>
      <c r="Q1052" s="677">
        <v>1</v>
      </c>
      <c r="R1052" s="661">
        <v>1</v>
      </c>
      <c r="S1052" s="677">
        <v>1</v>
      </c>
      <c r="T1052" s="744">
        <v>1</v>
      </c>
      <c r="U1052" s="700">
        <v>1</v>
      </c>
    </row>
    <row r="1053" spans="1:21" ht="14.4" customHeight="1" x14ac:dyDescent="0.3">
      <c r="A1053" s="660">
        <v>21</v>
      </c>
      <c r="B1053" s="661" t="s">
        <v>578</v>
      </c>
      <c r="C1053" s="661" t="s">
        <v>3538</v>
      </c>
      <c r="D1053" s="742" t="s">
        <v>5397</v>
      </c>
      <c r="E1053" s="743" t="s">
        <v>3553</v>
      </c>
      <c r="F1053" s="661" t="s">
        <v>3533</v>
      </c>
      <c r="G1053" s="661" t="s">
        <v>3612</v>
      </c>
      <c r="H1053" s="661" t="s">
        <v>579</v>
      </c>
      <c r="I1053" s="661" t="s">
        <v>3694</v>
      </c>
      <c r="J1053" s="661" t="s">
        <v>1672</v>
      </c>
      <c r="K1053" s="661" t="s">
        <v>1129</v>
      </c>
      <c r="L1053" s="662">
        <v>75.22</v>
      </c>
      <c r="M1053" s="662">
        <v>225.66</v>
      </c>
      <c r="N1053" s="661">
        <v>3</v>
      </c>
      <c r="O1053" s="744">
        <v>2</v>
      </c>
      <c r="P1053" s="662">
        <v>75.22</v>
      </c>
      <c r="Q1053" s="677">
        <v>0.33333333333333331</v>
      </c>
      <c r="R1053" s="661">
        <v>1</v>
      </c>
      <c r="S1053" s="677">
        <v>0.33333333333333331</v>
      </c>
      <c r="T1053" s="744">
        <v>1</v>
      </c>
      <c r="U1053" s="700">
        <v>0.5</v>
      </c>
    </row>
    <row r="1054" spans="1:21" ht="14.4" customHeight="1" x14ac:dyDescent="0.3">
      <c r="A1054" s="660">
        <v>21</v>
      </c>
      <c r="B1054" s="661" t="s">
        <v>578</v>
      </c>
      <c r="C1054" s="661" t="s">
        <v>3538</v>
      </c>
      <c r="D1054" s="742" t="s">
        <v>5397</v>
      </c>
      <c r="E1054" s="743" t="s">
        <v>3553</v>
      </c>
      <c r="F1054" s="661" t="s">
        <v>3533</v>
      </c>
      <c r="G1054" s="661" t="s">
        <v>3612</v>
      </c>
      <c r="H1054" s="661" t="s">
        <v>579</v>
      </c>
      <c r="I1054" s="661" t="s">
        <v>4571</v>
      </c>
      <c r="J1054" s="661" t="s">
        <v>1088</v>
      </c>
      <c r="K1054" s="661" t="s">
        <v>4572</v>
      </c>
      <c r="L1054" s="662">
        <v>0</v>
      </c>
      <c r="M1054" s="662">
        <v>0</v>
      </c>
      <c r="N1054" s="661">
        <v>1</v>
      </c>
      <c r="O1054" s="744">
        <v>0.5</v>
      </c>
      <c r="P1054" s="662"/>
      <c r="Q1054" s="677"/>
      <c r="R1054" s="661"/>
      <c r="S1054" s="677">
        <v>0</v>
      </c>
      <c r="T1054" s="744"/>
      <c r="U1054" s="700">
        <v>0</v>
      </c>
    </row>
    <row r="1055" spans="1:21" ht="14.4" customHeight="1" x14ac:dyDescent="0.3">
      <c r="A1055" s="660">
        <v>21</v>
      </c>
      <c r="B1055" s="661" t="s">
        <v>578</v>
      </c>
      <c r="C1055" s="661" t="s">
        <v>3538</v>
      </c>
      <c r="D1055" s="742" t="s">
        <v>5397</v>
      </c>
      <c r="E1055" s="743" t="s">
        <v>3553</v>
      </c>
      <c r="F1055" s="661" t="s">
        <v>3533</v>
      </c>
      <c r="G1055" s="661" t="s">
        <v>4507</v>
      </c>
      <c r="H1055" s="661" t="s">
        <v>579</v>
      </c>
      <c r="I1055" s="661" t="s">
        <v>2351</v>
      </c>
      <c r="J1055" s="661" t="s">
        <v>2352</v>
      </c>
      <c r="K1055" s="661" t="s">
        <v>1652</v>
      </c>
      <c r="L1055" s="662">
        <v>271.94</v>
      </c>
      <c r="M1055" s="662">
        <v>271.94</v>
      </c>
      <c r="N1055" s="661">
        <v>1</v>
      </c>
      <c r="O1055" s="744">
        <v>1</v>
      </c>
      <c r="P1055" s="662">
        <v>271.94</v>
      </c>
      <c r="Q1055" s="677">
        <v>1</v>
      </c>
      <c r="R1055" s="661">
        <v>1</v>
      </c>
      <c r="S1055" s="677">
        <v>1</v>
      </c>
      <c r="T1055" s="744">
        <v>1</v>
      </c>
      <c r="U1055" s="700">
        <v>1</v>
      </c>
    </row>
    <row r="1056" spans="1:21" ht="14.4" customHeight="1" x14ac:dyDescent="0.3">
      <c r="A1056" s="660">
        <v>21</v>
      </c>
      <c r="B1056" s="661" t="s">
        <v>578</v>
      </c>
      <c r="C1056" s="661" t="s">
        <v>3538</v>
      </c>
      <c r="D1056" s="742" t="s">
        <v>5397</v>
      </c>
      <c r="E1056" s="743" t="s">
        <v>3553</v>
      </c>
      <c r="F1056" s="661" t="s">
        <v>3533</v>
      </c>
      <c r="G1056" s="661" t="s">
        <v>4507</v>
      </c>
      <c r="H1056" s="661" t="s">
        <v>579</v>
      </c>
      <c r="I1056" s="661" t="s">
        <v>4508</v>
      </c>
      <c r="J1056" s="661" t="s">
        <v>4509</v>
      </c>
      <c r="K1056" s="661" t="s">
        <v>4510</v>
      </c>
      <c r="L1056" s="662">
        <v>151.62</v>
      </c>
      <c r="M1056" s="662">
        <v>151.62</v>
      </c>
      <c r="N1056" s="661">
        <v>1</v>
      </c>
      <c r="O1056" s="744">
        <v>0.5</v>
      </c>
      <c r="P1056" s="662">
        <v>151.62</v>
      </c>
      <c r="Q1056" s="677">
        <v>1</v>
      </c>
      <c r="R1056" s="661">
        <v>1</v>
      </c>
      <c r="S1056" s="677">
        <v>1</v>
      </c>
      <c r="T1056" s="744">
        <v>0.5</v>
      </c>
      <c r="U1056" s="700">
        <v>1</v>
      </c>
    </row>
    <row r="1057" spans="1:21" ht="14.4" customHeight="1" x14ac:dyDescent="0.3">
      <c r="A1057" s="660">
        <v>21</v>
      </c>
      <c r="B1057" s="661" t="s">
        <v>578</v>
      </c>
      <c r="C1057" s="661" t="s">
        <v>3538</v>
      </c>
      <c r="D1057" s="742" t="s">
        <v>5397</v>
      </c>
      <c r="E1057" s="743" t="s">
        <v>3553</v>
      </c>
      <c r="F1057" s="661" t="s">
        <v>3533</v>
      </c>
      <c r="G1057" s="661" t="s">
        <v>4507</v>
      </c>
      <c r="H1057" s="661" t="s">
        <v>579</v>
      </c>
      <c r="I1057" s="661" t="s">
        <v>4573</v>
      </c>
      <c r="J1057" s="661" t="s">
        <v>4509</v>
      </c>
      <c r="K1057" s="661" t="s">
        <v>4574</v>
      </c>
      <c r="L1057" s="662">
        <v>0</v>
      </c>
      <c r="M1057" s="662">
        <v>0</v>
      </c>
      <c r="N1057" s="661">
        <v>33</v>
      </c>
      <c r="O1057" s="744">
        <v>21.5</v>
      </c>
      <c r="P1057" s="662">
        <v>0</v>
      </c>
      <c r="Q1057" s="677"/>
      <c r="R1057" s="661">
        <v>21</v>
      </c>
      <c r="S1057" s="677">
        <v>0.63636363636363635</v>
      </c>
      <c r="T1057" s="744">
        <v>12.5</v>
      </c>
      <c r="U1057" s="700">
        <v>0.58139534883720934</v>
      </c>
    </row>
    <row r="1058" spans="1:21" ht="14.4" customHeight="1" x14ac:dyDescent="0.3">
      <c r="A1058" s="660">
        <v>21</v>
      </c>
      <c r="B1058" s="661" t="s">
        <v>578</v>
      </c>
      <c r="C1058" s="661" t="s">
        <v>3538</v>
      </c>
      <c r="D1058" s="742" t="s">
        <v>5397</v>
      </c>
      <c r="E1058" s="743" t="s">
        <v>3553</v>
      </c>
      <c r="F1058" s="661" t="s">
        <v>3533</v>
      </c>
      <c r="G1058" s="661" t="s">
        <v>4575</v>
      </c>
      <c r="H1058" s="661" t="s">
        <v>1684</v>
      </c>
      <c r="I1058" s="661" t="s">
        <v>4576</v>
      </c>
      <c r="J1058" s="661" t="s">
        <v>2747</v>
      </c>
      <c r="K1058" s="661" t="s">
        <v>4577</v>
      </c>
      <c r="L1058" s="662">
        <v>0</v>
      </c>
      <c r="M1058" s="662">
        <v>0</v>
      </c>
      <c r="N1058" s="661">
        <v>6</v>
      </c>
      <c r="O1058" s="744">
        <v>5</v>
      </c>
      <c r="P1058" s="662">
        <v>0</v>
      </c>
      <c r="Q1058" s="677"/>
      <c r="R1058" s="661">
        <v>3</v>
      </c>
      <c r="S1058" s="677">
        <v>0.5</v>
      </c>
      <c r="T1058" s="744">
        <v>2.5</v>
      </c>
      <c r="U1058" s="700">
        <v>0.5</v>
      </c>
    </row>
    <row r="1059" spans="1:21" ht="14.4" customHeight="1" x14ac:dyDescent="0.3">
      <c r="A1059" s="660">
        <v>21</v>
      </c>
      <c r="B1059" s="661" t="s">
        <v>578</v>
      </c>
      <c r="C1059" s="661" t="s">
        <v>3538</v>
      </c>
      <c r="D1059" s="742" t="s">
        <v>5397</v>
      </c>
      <c r="E1059" s="743" t="s">
        <v>3553</v>
      </c>
      <c r="F1059" s="661" t="s">
        <v>3533</v>
      </c>
      <c r="G1059" s="661" t="s">
        <v>4575</v>
      </c>
      <c r="H1059" s="661" t="s">
        <v>1684</v>
      </c>
      <c r="I1059" s="661" t="s">
        <v>4578</v>
      </c>
      <c r="J1059" s="661" t="s">
        <v>2747</v>
      </c>
      <c r="K1059" s="661" t="s">
        <v>4577</v>
      </c>
      <c r="L1059" s="662">
        <v>0</v>
      </c>
      <c r="M1059" s="662">
        <v>0</v>
      </c>
      <c r="N1059" s="661">
        <v>1</v>
      </c>
      <c r="O1059" s="744">
        <v>1</v>
      </c>
      <c r="P1059" s="662"/>
      <c r="Q1059" s="677"/>
      <c r="R1059" s="661"/>
      <c r="S1059" s="677">
        <v>0</v>
      </c>
      <c r="T1059" s="744"/>
      <c r="U1059" s="700">
        <v>0</v>
      </c>
    </row>
    <row r="1060" spans="1:21" ht="14.4" customHeight="1" x14ac:dyDescent="0.3">
      <c r="A1060" s="660">
        <v>21</v>
      </c>
      <c r="B1060" s="661" t="s">
        <v>578</v>
      </c>
      <c r="C1060" s="661" t="s">
        <v>3538</v>
      </c>
      <c r="D1060" s="742" t="s">
        <v>5397</v>
      </c>
      <c r="E1060" s="743" t="s">
        <v>3553</v>
      </c>
      <c r="F1060" s="661" t="s">
        <v>3533</v>
      </c>
      <c r="G1060" s="661" t="s">
        <v>3940</v>
      </c>
      <c r="H1060" s="661" t="s">
        <v>579</v>
      </c>
      <c r="I1060" s="661" t="s">
        <v>4579</v>
      </c>
      <c r="J1060" s="661" t="s">
        <v>4580</v>
      </c>
      <c r="K1060" s="661" t="s">
        <v>1606</v>
      </c>
      <c r="L1060" s="662">
        <v>0</v>
      </c>
      <c r="M1060" s="662">
        <v>0</v>
      </c>
      <c r="N1060" s="661">
        <v>3</v>
      </c>
      <c r="O1060" s="744">
        <v>1</v>
      </c>
      <c r="P1060" s="662">
        <v>0</v>
      </c>
      <c r="Q1060" s="677"/>
      <c r="R1060" s="661">
        <v>3</v>
      </c>
      <c r="S1060" s="677">
        <v>1</v>
      </c>
      <c r="T1060" s="744">
        <v>1</v>
      </c>
      <c r="U1060" s="700">
        <v>1</v>
      </c>
    </row>
    <row r="1061" spans="1:21" ht="14.4" customHeight="1" x14ac:dyDescent="0.3">
      <c r="A1061" s="660">
        <v>21</v>
      </c>
      <c r="B1061" s="661" t="s">
        <v>578</v>
      </c>
      <c r="C1061" s="661" t="s">
        <v>3538</v>
      </c>
      <c r="D1061" s="742" t="s">
        <v>5397</v>
      </c>
      <c r="E1061" s="743" t="s">
        <v>3553</v>
      </c>
      <c r="F1061" s="661" t="s">
        <v>3533</v>
      </c>
      <c r="G1061" s="661" t="s">
        <v>3940</v>
      </c>
      <c r="H1061" s="661" t="s">
        <v>579</v>
      </c>
      <c r="I1061" s="661" t="s">
        <v>4581</v>
      </c>
      <c r="J1061" s="661" t="s">
        <v>4217</v>
      </c>
      <c r="K1061" s="661" t="s">
        <v>3825</v>
      </c>
      <c r="L1061" s="662">
        <v>0</v>
      </c>
      <c r="M1061" s="662">
        <v>0</v>
      </c>
      <c r="N1061" s="661">
        <v>4</v>
      </c>
      <c r="O1061" s="744">
        <v>3</v>
      </c>
      <c r="P1061" s="662">
        <v>0</v>
      </c>
      <c r="Q1061" s="677"/>
      <c r="R1061" s="661">
        <v>3</v>
      </c>
      <c r="S1061" s="677">
        <v>0.75</v>
      </c>
      <c r="T1061" s="744">
        <v>2</v>
      </c>
      <c r="U1061" s="700">
        <v>0.66666666666666663</v>
      </c>
    </row>
    <row r="1062" spans="1:21" ht="14.4" customHeight="1" x14ac:dyDescent="0.3">
      <c r="A1062" s="660">
        <v>21</v>
      </c>
      <c r="B1062" s="661" t="s">
        <v>578</v>
      </c>
      <c r="C1062" s="661" t="s">
        <v>3538</v>
      </c>
      <c r="D1062" s="742" t="s">
        <v>5397</v>
      </c>
      <c r="E1062" s="743" t="s">
        <v>3553</v>
      </c>
      <c r="F1062" s="661" t="s">
        <v>3533</v>
      </c>
      <c r="G1062" s="661" t="s">
        <v>3940</v>
      </c>
      <c r="H1062" s="661" t="s">
        <v>579</v>
      </c>
      <c r="I1062" s="661" t="s">
        <v>4216</v>
      </c>
      <c r="J1062" s="661" t="s">
        <v>4217</v>
      </c>
      <c r="K1062" s="661" t="s">
        <v>1606</v>
      </c>
      <c r="L1062" s="662">
        <v>0</v>
      </c>
      <c r="M1062" s="662">
        <v>0</v>
      </c>
      <c r="N1062" s="661">
        <v>5</v>
      </c>
      <c r="O1062" s="744">
        <v>3</v>
      </c>
      <c r="P1062" s="662">
        <v>0</v>
      </c>
      <c r="Q1062" s="677"/>
      <c r="R1062" s="661">
        <v>3</v>
      </c>
      <c r="S1062" s="677">
        <v>0.6</v>
      </c>
      <c r="T1062" s="744">
        <v>2</v>
      </c>
      <c r="U1062" s="700">
        <v>0.66666666666666663</v>
      </c>
    </row>
    <row r="1063" spans="1:21" ht="14.4" customHeight="1" x14ac:dyDescent="0.3">
      <c r="A1063" s="660">
        <v>21</v>
      </c>
      <c r="B1063" s="661" t="s">
        <v>578</v>
      </c>
      <c r="C1063" s="661" t="s">
        <v>3538</v>
      </c>
      <c r="D1063" s="742" t="s">
        <v>5397</v>
      </c>
      <c r="E1063" s="743" t="s">
        <v>3553</v>
      </c>
      <c r="F1063" s="661" t="s">
        <v>3533</v>
      </c>
      <c r="G1063" s="661" t="s">
        <v>3940</v>
      </c>
      <c r="H1063" s="661" t="s">
        <v>579</v>
      </c>
      <c r="I1063" s="661" t="s">
        <v>4582</v>
      </c>
      <c r="J1063" s="661" t="s">
        <v>4217</v>
      </c>
      <c r="K1063" s="661" t="s">
        <v>1606</v>
      </c>
      <c r="L1063" s="662">
        <v>0</v>
      </c>
      <c r="M1063" s="662">
        <v>0</v>
      </c>
      <c r="N1063" s="661">
        <v>3</v>
      </c>
      <c r="O1063" s="744">
        <v>1.5</v>
      </c>
      <c r="P1063" s="662">
        <v>0</v>
      </c>
      <c r="Q1063" s="677"/>
      <c r="R1063" s="661">
        <v>1</v>
      </c>
      <c r="S1063" s="677">
        <v>0.33333333333333331</v>
      </c>
      <c r="T1063" s="744">
        <v>0.5</v>
      </c>
      <c r="U1063" s="700">
        <v>0.33333333333333331</v>
      </c>
    </row>
    <row r="1064" spans="1:21" ht="14.4" customHeight="1" x14ac:dyDescent="0.3">
      <c r="A1064" s="660">
        <v>21</v>
      </c>
      <c r="B1064" s="661" t="s">
        <v>578</v>
      </c>
      <c r="C1064" s="661" t="s">
        <v>3538</v>
      </c>
      <c r="D1064" s="742" t="s">
        <v>5397</v>
      </c>
      <c r="E1064" s="743" t="s">
        <v>3553</v>
      </c>
      <c r="F1064" s="661" t="s">
        <v>3533</v>
      </c>
      <c r="G1064" s="661" t="s">
        <v>3940</v>
      </c>
      <c r="H1064" s="661" t="s">
        <v>579</v>
      </c>
      <c r="I1064" s="661" t="s">
        <v>4218</v>
      </c>
      <c r="J1064" s="661" t="s">
        <v>4219</v>
      </c>
      <c r="K1064" s="661" t="s">
        <v>1606</v>
      </c>
      <c r="L1064" s="662">
        <v>0</v>
      </c>
      <c r="M1064" s="662">
        <v>0</v>
      </c>
      <c r="N1064" s="661">
        <v>4</v>
      </c>
      <c r="O1064" s="744">
        <v>2.5</v>
      </c>
      <c r="P1064" s="662"/>
      <c r="Q1064" s="677"/>
      <c r="R1064" s="661"/>
      <c r="S1064" s="677">
        <v>0</v>
      </c>
      <c r="T1064" s="744"/>
      <c r="U1064" s="700">
        <v>0</v>
      </c>
    </row>
    <row r="1065" spans="1:21" ht="14.4" customHeight="1" x14ac:dyDescent="0.3">
      <c r="A1065" s="660">
        <v>21</v>
      </c>
      <c r="B1065" s="661" t="s">
        <v>578</v>
      </c>
      <c r="C1065" s="661" t="s">
        <v>3538</v>
      </c>
      <c r="D1065" s="742" t="s">
        <v>5397</v>
      </c>
      <c r="E1065" s="743" t="s">
        <v>3553</v>
      </c>
      <c r="F1065" s="661" t="s">
        <v>3533</v>
      </c>
      <c r="G1065" s="661" t="s">
        <v>3940</v>
      </c>
      <c r="H1065" s="661" t="s">
        <v>579</v>
      </c>
      <c r="I1065" s="661" t="s">
        <v>4583</v>
      </c>
      <c r="J1065" s="661" t="s">
        <v>4516</v>
      </c>
      <c r="K1065" s="661" t="s">
        <v>3825</v>
      </c>
      <c r="L1065" s="662">
        <v>0</v>
      </c>
      <c r="M1065" s="662">
        <v>0</v>
      </c>
      <c r="N1065" s="661">
        <v>1</v>
      </c>
      <c r="O1065" s="744">
        <v>0.5</v>
      </c>
      <c r="P1065" s="662">
        <v>0</v>
      </c>
      <c r="Q1065" s="677"/>
      <c r="R1065" s="661">
        <v>1</v>
      </c>
      <c r="S1065" s="677">
        <v>1</v>
      </c>
      <c r="T1065" s="744">
        <v>0.5</v>
      </c>
      <c r="U1065" s="700">
        <v>1</v>
      </c>
    </row>
    <row r="1066" spans="1:21" ht="14.4" customHeight="1" x14ac:dyDescent="0.3">
      <c r="A1066" s="660">
        <v>21</v>
      </c>
      <c r="B1066" s="661" t="s">
        <v>578</v>
      </c>
      <c r="C1066" s="661" t="s">
        <v>3538</v>
      </c>
      <c r="D1066" s="742" t="s">
        <v>5397</v>
      </c>
      <c r="E1066" s="743" t="s">
        <v>3553</v>
      </c>
      <c r="F1066" s="661" t="s">
        <v>3533</v>
      </c>
      <c r="G1066" s="661" t="s">
        <v>3940</v>
      </c>
      <c r="H1066" s="661" t="s">
        <v>579</v>
      </c>
      <c r="I1066" s="661" t="s">
        <v>4584</v>
      </c>
      <c r="J1066" s="661" t="s">
        <v>4516</v>
      </c>
      <c r="K1066" s="661" t="s">
        <v>1606</v>
      </c>
      <c r="L1066" s="662">
        <v>0</v>
      </c>
      <c r="M1066" s="662">
        <v>0</v>
      </c>
      <c r="N1066" s="661">
        <v>1</v>
      </c>
      <c r="O1066" s="744">
        <v>1</v>
      </c>
      <c r="P1066" s="662"/>
      <c r="Q1066" s="677"/>
      <c r="R1066" s="661"/>
      <c r="S1066" s="677">
        <v>0</v>
      </c>
      <c r="T1066" s="744"/>
      <c r="U1066" s="700">
        <v>0</v>
      </c>
    </row>
    <row r="1067" spans="1:21" ht="14.4" customHeight="1" x14ac:dyDescent="0.3">
      <c r="A1067" s="660">
        <v>21</v>
      </c>
      <c r="B1067" s="661" t="s">
        <v>578</v>
      </c>
      <c r="C1067" s="661" t="s">
        <v>3538</v>
      </c>
      <c r="D1067" s="742" t="s">
        <v>5397</v>
      </c>
      <c r="E1067" s="743" t="s">
        <v>3553</v>
      </c>
      <c r="F1067" s="661" t="s">
        <v>3535</v>
      </c>
      <c r="G1067" s="661" t="s">
        <v>3700</v>
      </c>
      <c r="H1067" s="661" t="s">
        <v>579</v>
      </c>
      <c r="I1067" s="661" t="s">
        <v>4585</v>
      </c>
      <c r="J1067" s="661" t="s">
        <v>3702</v>
      </c>
      <c r="K1067" s="661"/>
      <c r="L1067" s="662">
        <v>1800</v>
      </c>
      <c r="M1067" s="662">
        <v>1800</v>
      </c>
      <c r="N1067" s="661">
        <v>1</v>
      </c>
      <c r="O1067" s="744">
        <v>1</v>
      </c>
      <c r="P1067" s="662"/>
      <c r="Q1067" s="677">
        <v>0</v>
      </c>
      <c r="R1067" s="661"/>
      <c r="S1067" s="677">
        <v>0</v>
      </c>
      <c r="T1067" s="744"/>
      <c r="U1067" s="700">
        <v>0</v>
      </c>
    </row>
    <row r="1068" spans="1:21" ht="14.4" customHeight="1" x14ac:dyDescent="0.3">
      <c r="A1068" s="660">
        <v>21</v>
      </c>
      <c r="B1068" s="661" t="s">
        <v>578</v>
      </c>
      <c r="C1068" s="661" t="s">
        <v>3538</v>
      </c>
      <c r="D1068" s="742" t="s">
        <v>5397</v>
      </c>
      <c r="E1068" s="743" t="s">
        <v>3553</v>
      </c>
      <c r="F1068" s="661" t="s">
        <v>3535</v>
      </c>
      <c r="G1068" s="661" t="s">
        <v>4221</v>
      </c>
      <c r="H1068" s="661" t="s">
        <v>579</v>
      </c>
      <c r="I1068" s="661" t="s">
        <v>4222</v>
      </c>
      <c r="J1068" s="661" t="s">
        <v>4223</v>
      </c>
      <c r="K1068" s="661" t="s">
        <v>4224</v>
      </c>
      <c r="L1068" s="662">
        <v>1300</v>
      </c>
      <c r="M1068" s="662">
        <v>6500</v>
      </c>
      <c r="N1068" s="661">
        <v>5</v>
      </c>
      <c r="O1068" s="744">
        <v>5</v>
      </c>
      <c r="P1068" s="662">
        <v>1300</v>
      </c>
      <c r="Q1068" s="677">
        <v>0.2</v>
      </c>
      <c r="R1068" s="661">
        <v>1</v>
      </c>
      <c r="S1068" s="677">
        <v>0.2</v>
      </c>
      <c r="T1068" s="744">
        <v>1</v>
      </c>
      <c r="U1068" s="700">
        <v>0.2</v>
      </c>
    </row>
    <row r="1069" spans="1:21" ht="14.4" customHeight="1" x14ac:dyDescent="0.3">
      <c r="A1069" s="660">
        <v>21</v>
      </c>
      <c r="B1069" s="661" t="s">
        <v>578</v>
      </c>
      <c r="C1069" s="661" t="s">
        <v>3538</v>
      </c>
      <c r="D1069" s="742" t="s">
        <v>5397</v>
      </c>
      <c r="E1069" s="743" t="s">
        <v>3553</v>
      </c>
      <c r="F1069" s="661" t="s">
        <v>3535</v>
      </c>
      <c r="G1069" s="661" t="s">
        <v>4221</v>
      </c>
      <c r="H1069" s="661" t="s">
        <v>579</v>
      </c>
      <c r="I1069" s="661" t="s">
        <v>4225</v>
      </c>
      <c r="J1069" s="661" t="s">
        <v>4226</v>
      </c>
      <c r="K1069" s="661" t="s">
        <v>4227</v>
      </c>
      <c r="L1069" s="662">
        <v>1800</v>
      </c>
      <c r="M1069" s="662">
        <v>79200</v>
      </c>
      <c r="N1069" s="661">
        <v>44</v>
      </c>
      <c r="O1069" s="744">
        <v>39</v>
      </c>
      <c r="P1069" s="662">
        <v>30600</v>
      </c>
      <c r="Q1069" s="677">
        <v>0.38636363636363635</v>
      </c>
      <c r="R1069" s="661">
        <v>17</v>
      </c>
      <c r="S1069" s="677">
        <v>0.38636363636363635</v>
      </c>
      <c r="T1069" s="744">
        <v>14</v>
      </c>
      <c r="U1069" s="700">
        <v>0.35897435897435898</v>
      </c>
    </row>
    <row r="1070" spans="1:21" ht="14.4" customHeight="1" x14ac:dyDescent="0.3">
      <c r="A1070" s="660">
        <v>21</v>
      </c>
      <c r="B1070" s="661" t="s">
        <v>578</v>
      </c>
      <c r="C1070" s="661" t="s">
        <v>3538</v>
      </c>
      <c r="D1070" s="742" t="s">
        <v>5397</v>
      </c>
      <c r="E1070" s="743" t="s">
        <v>3553</v>
      </c>
      <c r="F1070" s="661" t="s">
        <v>3535</v>
      </c>
      <c r="G1070" s="661" t="s">
        <v>4221</v>
      </c>
      <c r="H1070" s="661" t="s">
        <v>579</v>
      </c>
      <c r="I1070" s="661" t="s">
        <v>4586</v>
      </c>
      <c r="J1070" s="661" t="s">
        <v>4587</v>
      </c>
      <c r="K1070" s="661" t="s">
        <v>4588</v>
      </c>
      <c r="L1070" s="662">
        <v>500</v>
      </c>
      <c r="M1070" s="662">
        <v>2500</v>
      </c>
      <c r="N1070" s="661">
        <v>5</v>
      </c>
      <c r="O1070" s="744">
        <v>4</v>
      </c>
      <c r="P1070" s="662">
        <v>1500</v>
      </c>
      <c r="Q1070" s="677">
        <v>0.6</v>
      </c>
      <c r="R1070" s="661">
        <v>3</v>
      </c>
      <c r="S1070" s="677">
        <v>0.6</v>
      </c>
      <c r="T1070" s="744">
        <v>3</v>
      </c>
      <c r="U1070" s="700">
        <v>0.75</v>
      </c>
    </row>
    <row r="1071" spans="1:21" ht="14.4" customHeight="1" x14ac:dyDescent="0.3">
      <c r="A1071" s="660">
        <v>21</v>
      </c>
      <c r="B1071" s="661" t="s">
        <v>578</v>
      </c>
      <c r="C1071" s="661" t="s">
        <v>3538</v>
      </c>
      <c r="D1071" s="742" t="s">
        <v>5397</v>
      </c>
      <c r="E1071" s="743" t="s">
        <v>3553</v>
      </c>
      <c r="F1071" s="661" t="s">
        <v>3535</v>
      </c>
      <c r="G1071" s="661" t="s">
        <v>4221</v>
      </c>
      <c r="H1071" s="661" t="s">
        <v>579</v>
      </c>
      <c r="I1071" s="661" t="s">
        <v>4585</v>
      </c>
      <c r="J1071" s="661" t="s">
        <v>3702</v>
      </c>
      <c r="K1071" s="661"/>
      <c r="L1071" s="662">
        <v>1800</v>
      </c>
      <c r="M1071" s="662">
        <v>1800</v>
      </c>
      <c r="N1071" s="661">
        <v>1</v>
      </c>
      <c r="O1071" s="744">
        <v>1</v>
      </c>
      <c r="P1071" s="662"/>
      <c r="Q1071" s="677">
        <v>0</v>
      </c>
      <c r="R1071" s="661"/>
      <c r="S1071" s="677">
        <v>0</v>
      </c>
      <c r="T1071" s="744"/>
      <c r="U1071" s="700">
        <v>0</v>
      </c>
    </row>
    <row r="1072" spans="1:21" ht="14.4" customHeight="1" x14ac:dyDescent="0.3">
      <c r="A1072" s="660">
        <v>21</v>
      </c>
      <c r="B1072" s="661" t="s">
        <v>578</v>
      </c>
      <c r="C1072" s="661" t="s">
        <v>3538</v>
      </c>
      <c r="D1072" s="742" t="s">
        <v>5397</v>
      </c>
      <c r="E1072" s="743" t="s">
        <v>3553</v>
      </c>
      <c r="F1072" s="661" t="s">
        <v>3535</v>
      </c>
      <c r="G1072" s="661" t="s">
        <v>4221</v>
      </c>
      <c r="H1072" s="661" t="s">
        <v>579</v>
      </c>
      <c r="I1072" s="661" t="s">
        <v>4585</v>
      </c>
      <c r="J1072" s="661" t="s">
        <v>4589</v>
      </c>
      <c r="K1072" s="661" t="s">
        <v>4590</v>
      </c>
      <c r="L1072" s="662">
        <v>1800</v>
      </c>
      <c r="M1072" s="662">
        <v>1800</v>
      </c>
      <c r="N1072" s="661">
        <v>1</v>
      </c>
      <c r="O1072" s="744">
        <v>1</v>
      </c>
      <c r="P1072" s="662">
        <v>1800</v>
      </c>
      <c r="Q1072" s="677">
        <v>1</v>
      </c>
      <c r="R1072" s="661">
        <v>1</v>
      </c>
      <c r="S1072" s="677">
        <v>1</v>
      </c>
      <c r="T1072" s="744">
        <v>1</v>
      </c>
      <c r="U1072" s="700">
        <v>1</v>
      </c>
    </row>
    <row r="1073" spans="1:21" ht="14.4" customHeight="1" x14ac:dyDescent="0.3">
      <c r="A1073" s="660">
        <v>21</v>
      </c>
      <c r="B1073" s="661" t="s">
        <v>578</v>
      </c>
      <c r="C1073" s="661" t="s">
        <v>3538</v>
      </c>
      <c r="D1073" s="742" t="s">
        <v>5397</v>
      </c>
      <c r="E1073" s="743" t="s">
        <v>3553</v>
      </c>
      <c r="F1073" s="661" t="s">
        <v>3535</v>
      </c>
      <c r="G1073" s="661" t="s">
        <v>4221</v>
      </c>
      <c r="H1073" s="661" t="s">
        <v>579</v>
      </c>
      <c r="I1073" s="661" t="s">
        <v>4591</v>
      </c>
      <c r="J1073" s="661" t="s">
        <v>4592</v>
      </c>
      <c r="K1073" s="661" t="s">
        <v>4593</v>
      </c>
      <c r="L1073" s="662">
        <v>1800</v>
      </c>
      <c r="M1073" s="662">
        <v>1800</v>
      </c>
      <c r="N1073" s="661">
        <v>1</v>
      </c>
      <c r="O1073" s="744">
        <v>1</v>
      </c>
      <c r="P1073" s="662"/>
      <c r="Q1073" s="677">
        <v>0</v>
      </c>
      <c r="R1073" s="661"/>
      <c r="S1073" s="677">
        <v>0</v>
      </c>
      <c r="T1073" s="744"/>
      <c r="U1073" s="700">
        <v>0</v>
      </c>
    </row>
    <row r="1074" spans="1:21" ht="14.4" customHeight="1" x14ac:dyDescent="0.3">
      <c r="A1074" s="660">
        <v>21</v>
      </c>
      <c r="B1074" s="661" t="s">
        <v>578</v>
      </c>
      <c r="C1074" s="661" t="s">
        <v>3538</v>
      </c>
      <c r="D1074" s="742" t="s">
        <v>5397</v>
      </c>
      <c r="E1074" s="743" t="s">
        <v>3553</v>
      </c>
      <c r="F1074" s="661" t="s">
        <v>3535</v>
      </c>
      <c r="G1074" s="661" t="s">
        <v>3704</v>
      </c>
      <c r="H1074" s="661" t="s">
        <v>579</v>
      </c>
      <c r="I1074" s="661" t="s">
        <v>3705</v>
      </c>
      <c r="J1074" s="661" t="s">
        <v>3706</v>
      </c>
      <c r="K1074" s="661" t="s">
        <v>3707</v>
      </c>
      <c r="L1074" s="662">
        <v>1000</v>
      </c>
      <c r="M1074" s="662">
        <v>21000</v>
      </c>
      <c r="N1074" s="661">
        <v>21</v>
      </c>
      <c r="O1074" s="744">
        <v>21</v>
      </c>
      <c r="P1074" s="662">
        <v>2000</v>
      </c>
      <c r="Q1074" s="677">
        <v>9.5238095238095233E-2</v>
      </c>
      <c r="R1074" s="661">
        <v>2</v>
      </c>
      <c r="S1074" s="677">
        <v>9.5238095238095233E-2</v>
      </c>
      <c r="T1074" s="744">
        <v>2</v>
      </c>
      <c r="U1074" s="700">
        <v>9.5238095238095233E-2</v>
      </c>
    </row>
    <row r="1075" spans="1:21" ht="14.4" customHeight="1" x14ac:dyDescent="0.3">
      <c r="A1075" s="660">
        <v>21</v>
      </c>
      <c r="B1075" s="661" t="s">
        <v>578</v>
      </c>
      <c r="C1075" s="661" t="s">
        <v>3538</v>
      </c>
      <c r="D1075" s="742" t="s">
        <v>5397</v>
      </c>
      <c r="E1075" s="743" t="s">
        <v>3554</v>
      </c>
      <c r="F1075" s="661" t="s">
        <v>3533</v>
      </c>
      <c r="G1075" s="661" t="s">
        <v>3633</v>
      </c>
      <c r="H1075" s="661" t="s">
        <v>579</v>
      </c>
      <c r="I1075" s="661" t="s">
        <v>3008</v>
      </c>
      <c r="J1075" s="661" t="s">
        <v>3009</v>
      </c>
      <c r="K1075" s="661" t="s">
        <v>3058</v>
      </c>
      <c r="L1075" s="662">
        <v>39.049999999999997</v>
      </c>
      <c r="M1075" s="662">
        <v>78.099999999999994</v>
      </c>
      <c r="N1075" s="661">
        <v>2</v>
      </c>
      <c r="O1075" s="744">
        <v>1</v>
      </c>
      <c r="P1075" s="662">
        <v>78.099999999999994</v>
      </c>
      <c r="Q1075" s="677">
        <v>1</v>
      </c>
      <c r="R1075" s="661">
        <v>2</v>
      </c>
      <c r="S1075" s="677">
        <v>1</v>
      </c>
      <c r="T1075" s="744">
        <v>1</v>
      </c>
      <c r="U1075" s="700">
        <v>1</v>
      </c>
    </row>
    <row r="1076" spans="1:21" ht="14.4" customHeight="1" x14ac:dyDescent="0.3">
      <c r="A1076" s="660">
        <v>21</v>
      </c>
      <c r="B1076" s="661" t="s">
        <v>578</v>
      </c>
      <c r="C1076" s="661" t="s">
        <v>3538</v>
      </c>
      <c r="D1076" s="742" t="s">
        <v>5397</v>
      </c>
      <c r="E1076" s="743" t="s">
        <v>3555</v>
      </c>
      <c r="F1076" s="661" t="s">
        <v>3533</v>
      </c>
      <c r="G1076" s="661" t="s">
        <v>4529</v>
      </c>
      <c r="H1076" s="661" t="s">
        <v>579</v>
      </c>
      <c r="I1076" s="661" t="s">
        <v>4594</v>
      </c>
      <c r="J1076" s="661" t="s">
        <v>4595</v>
      </c>
      <c r="K1076" s="661" t="s">
        <v>4596</v>
      </c>
      <c r="L1076" s="662">
        <v>0</v>
      </c>
      <c r="M1076" s="662">
        <v>0</v>
      </c>
      <c r="N1076" s="661">
        <v>1</v>
      </c>
      <c r="O1076" s="744">
        <v>0.5</v>
      </c>
      <c r="P1076" s="662">
        <v>0</v>
      </c>
      <c r="Q1076" s="677"/>
      <c r="R1076" s="661">
        <v>1</v>
      </c>
      <c r="S1076" s="677">
        <v>1</v>
      </c>
      <c r="T1076" s="744">
        <v>0.5</v>
      </c>
      <c r="U1076" s="700">
        <v>1</v>
      </c>
    </row>
    <row r="1077" spans="1:21" ht="14.4" customHeight="1" x14ac:dyDescent="0.3">
      <c r="A1077" s="660">
        <v>21</v>
      </c>
      <c r="B1077" s="661" t="s">
        <v>578</v>
      </c>
      <c r="C1077" s="661" t="s">
        <v>3538</v>
      </c>
      <c r="D1077" s="742" t="s">
        <v>5397</v>
      </c>
      <c r="E1077" s="743" t="s">
        <v>3555</v>
      </c>
      <c r="F1077" s="661" t="s">
        <v>3533</v>
      </c>
      <c r="G1077" s="661" t="s">
        <v>4529</v>
      </c>
      <c r="H1077" s="661" t="s">
        <v>579</v>
      </c>
      <c r="I1077" s="661" t="s">
        <v>2194</v>
      </c>
      <c r="J1077" s="661" t="s">
        <v>850</v>
      </c>
      <c r="K1077" s="661" t="s">
        <v>4530</v>
      </c>
      <c r="L1077" s="662">
        <v>0</v>
      </c>
      <c r="M1077" s="662">
        <v>0</v>
      </c>
      <c r="N1077" s="661">
        <v>1</v>
      </c>
      <c r="O1077" s="744">
        <v>1</v>
      </c>
      <c r="P1077" s="662">
        <v>0</v>
      </c>
      <c r="Q1077" s="677"/>
      <c r="R1077" s="661">
        <v>1</v>
      </c>
      <c r="S1077" s="677">
        <v>1</v>
      </c>
      <c r="T1077" s="744">
        <v>1</v>
      </c>
      <c r="U1077" s="700">
        <v>1</v>
      </c>
    </row>
    <row r="1078" spans="1:21" ht="14.4" customHeight="1" x14ac:dyDescent="0.3">
      <c r="A1078" s="660">
        <v>21</v>
      </c>
      <c r="B1078" s="661" t="s">
        <v>578</v>
      </c>
      <c r="C1078" s="661" t="s">
        <v>3538</v>
      </c>
      <c r="D1078" s="742" t="s">
        <v>5397</v>
      </c>
      <c r="E1078" s="743" t="s">
        <v>3555</v>
      </c>
      <c r="F1078" s="661" t="s">
        <v>3533</v>
      </c>
      <c r="G1078" s="661" t="s">
        <v>4529</v>
      </c>
      <c r="H1078" s="661" t="s">
        <v>579</v>
      </c>
      <c r="I1078" s="661" t="s">
        <v>4597</v>
      </c>
      <c r="J1078" s="661" t="s">
        <v>850</v>
      </c>
      <c r="K1078" s="661" t="s">
        <v>4598</v>
      </c>
      <c r="L1078" s="662">
        <v>0</v>
      </c>
      <c r="M1078" s="662">
        <v>0</v>
      </c>
      <c r="N1078" s="661">
        <v>1</v>
      </c>
      <c r="O1078" s="744">
        <v>0.5</v>
      </c>
      <c r="P1078" s="662"/>
      <c r="Q1078" s="677"/>
      <c r="R1078" s="661"/>
      <c r="S1078" s="677">
        <v>0</v>
      </c>
      <c r="T1078" s="744"/>
      <c r="U1078" s="700">
        <v>0</v>
      </c>
    </row>
    <row r="1079" spans="1:21" ht="14.4" customHeight="1" x14ac:dyDescent="0.3">
      <c r="A1079" s="660">
        <v>21</v>
      </c>
      <c r="B1079" s="661" t="s">
        <v>578</v>
      </c>
      <c r="C1079" s="661" t="s">
        <v>3538</v>
      </c>
      <c r="D1079" s="742" t="s">
        <v>5397</v>
      </c>
      <c r="E1079" s="743" t="s">
        <v>3555</v>
      </c>
      <c r="F1079" s="661" t="s">
        <v>3533</v>
      </c>
      <c r="G1079" s="661" t="s">
        <v>4529</v>
      </c>
      <c r="H1079" s="661" t="s">
        <v>579</v>
      </c>
      <c r="I1079" s="661" t="s">
        <v>4599</v>
      </c>
      <c r="J1079" s="661" t="s">
        <v>4600</v>
      </c>
      <c r="K1079" s="661" t="s">
        <v>4601</v>
      </c>
      <c r="L1079" s="662">
        <v>0</v>
      </c>
      <c r="M1079" s="662">
        <v>0</v>
      </c>
      <c r="N1079" s="661">
        <v>1</v>
      </c>
      <c r="O1079" s="744">
        <v>1</v>
      </c>
      <c r="P1079" s="662">
        <v>0</v>
      </c>
      <c r="Q1079" s="677"/>
      <c r="R1079" s="661">
        <v>1</v>
      </c>
      <c r="S1079" s="677">
        <v>1</v>
      </c>
      <c r="T1079" s="744">
        <v>1</v>
      </c>
      <c r="U1079" s="700">
        <v>1</v>
      </c>
    </row>
    <row r="1080" spans="1:21" ht="14.4" customHeight="1" x14ac:dyDescent="0.3">
      <c r="A1080" s="660">
        <v>21</v>
      </c>
      <c r="B1080" s="661" t="s">
        <v>578</v>
      </c>
      <c r="C1080" s="661" t="s">
        <v>3538</v>
      </c>
      <c r="D1080" s="742" t="s">
        <v>5397</v>
      </c>
      <c r="E1080" s="743" t="s">
        <v>3555</v>
      </c>
      <c r="F1080" s="661" t="s">
        <v>3533</v>
      </c>
      <c r="G1080" s="661" t="s">
        <v>3591</v>
      </c>
      <c r="H1080" s="661" t="s">
        <v>579</v>
      </c>
      <c r="I1080" s="661" t="s">
        <v>1012</v>
      </c>
      <c r="J1080" s="661" t="s">
        <v>1013</v>
      </c>
      <c r="K1080" s="661" t="s">
        <v>1014</v>
      </c>
      <c r="L1080" s="662">
        <v>85.71</v>
      </c>
      <c r="M1080" s="662">
        <v>171.42</v>
      </c>
      <c r="N1080" s="661">
        <v>2</v>
      </c>
      <c r="O1080" s="744">
        <v>2</v>
      </c>
      <c r="P1080" s="662">
        <v>171.42</v>
      </c>
      <c r="Q1080" s="677">
        <v>1</v>
      </c>
      <c r="R1080" s="661">
        <v>2</v>
      </c>
      <c r="S1080" s="677">
        <v>1</v>
      </c>
      <c r="T1080" s="744">
        <v>2</v>
      </c>
      <c r="U1080" s="700">
        <v>1</v>
      </c>
    </row>
    <row r="1081" spans="1:21" ht="14.4" customHeight="1" x14ac:dyDescent="0.3">
      <c r="A1081" s="660">
        <v>21</v>
      </c>
      <c r="B1081" s="661" t="s">
        <v>578</v>
      </c>
      <c r="C1081" s="661" t="s">
        <v>3538</v>
      </c>
      <c r="D1081" s="742" t="s">
        <v>5397</v>
      </c>
      <c r="E1081" s="743" t="s">
        <v>3555</v>
      </c>
      <c r="F1081" s="661" t="s">
        <v>3533</v>
      </c>
      <c r="G1081" s="661" t="s">
        <v>3767</v>
      </c>
      <c r="H1081" s="661" t="s">
        <v>1684</v>
      </c>
      <c r="I1081" s="661" t="s">
        <v>1852</v>
      </c>
      <c r="J1081" s="661" t="s">
        <v>3436</v>
      </c>
      <c r="K1081" s="661" t="s">
        <v>3437</v>
      </c>
      <c r="L1081" s="662">
        <v>10.26</v>
      </c>
      <c r="M1081" s="662">
        <v>51.3</v>
      </c>
      <c r="N1081" s="661">
        <v>5</v>
      </c>
      <c r="O1081" s="744">
        <v>4</v>
      </c>
      <c r="P1081" s="662"/>
      <c r="Q1081" s="677">
        <v>0</v>
      </c>
      <c r="R1081" s="661"/>
      <c r="S1081" s="677">
        <v>0</v>
      </c>
      <c r="T1081" s="744"/>
      <c r="U1081" s="700">
        <v>0</v>
      </c>
    </row>
    <row r="1082" spans="1:21" ht="14.4" customHeight="1" x14ac:dyDescent="0.3">
      <c r="A1082" s="660">
        <v>21</v>
      </c>
      <c r="B1082" s="661" t="s">
        <v>578</v>
      </c>
      <c r="C1082" s="661" t="s">
        <v>3538</v>
      </c>
      <c r="D1082" s="742" t="s">
        <v>5397</v>
      </c>
      <c r="E1082" s="743" t="s">
        <v>3555</v>
      </c>
      <c r="F1082" s="661" t="s">
        <v>3533</v>
      </c>
      <c r="G1082" s="661" t="s">
        <v>3997</v>
      </c>
      <c r="H1082" s="661" t="s">
        <v>579</v>
      </c>
      <c r="I1082" s="661" t="s">
        <v>2337</v>
      </c>
      <c r="J1082" s="661" t="s">
        <v>988</v>
      </c>
      <c r="K1082" s="661" t="s">
        <v>4602</v>
      </c>
      <c r="L1082" s="662">
        <v>0</v>
      </c>
      <c r="M1082" s="662">
        <v>0</v>
      </c>
      <c r="N1082" s="661">
        <v>1</v>
      </c>
      <c r="O1082" s="744">
        <v>1</v>
      </c>
      <c r="P1082" s="662"/>
      <c r="Q1082" s="677"/>
      <c r="R1082" s="661"/>
      <c r="S1082" s="677">
        <v>0</v>
      </c>
      <c r="T1082" s="744"/>
      <c r="U1082" s="700">
        <v>0</v>
      </c>
    </row>
    <row r="1083" spans="1:21" ht="14.4" customHeight="1" x14ac:dyDescent="0.3">
      <c r="A1083" s="660">
        <v>21</v>
      </c>
      <c r="B1083" s="661" t="s">
        <v>578</v>
      </c>
      <c r="C1083" s="661" t="s">
        <v>3538</v>
      </c>
      <c r="D1083" s="742" t="s">
        <v>5397</v>
      </c>
      <c r="E1083" s="743" t="s">
        <v>3555</v>
      </c>
      <c r="F1083" s="661" t="s">
        <v>3533</v>
      </c>
      <c r="G1083" s="661" t="s">
        <v>3997</v>
      </c>
      <c r="H1083" s="661" t="s">
        <v>579</v>
      </c>
      <c r="I1083" s="661" t="s">
        <v>3998</v>
      </c>
      <c r="J1083" s="661" t="s">
        <v>988</v>
      </c>
      <c r="K1083" s="661" t="s">
        <v>3999</v>
      </c>
      <c r="L1083" s="662">
        <v>0</v>
      </c>
      <c r="M1083" s="662">
        <v>0</v>
      </c>
      <c r="N1083" s="661">
        <v>1</v>
      </c>
      <c r="O1083" s="744">
        <v>1</v>
      </c>
      <c r="P1083" s="662"/>
      <c r="Q1083" s="677"/>
      <c r="R1083" s="661"/>
      <c r="S1083" s="677">
        <v>0</v>
      </c>
      <c r="T1083" s="744"/>
      <c r="U1083" s="700">
        <v>0</v>
      </c>
    </row>
    <row r="1084" spans="1:21" ht="14.4" customHeight="1" x14ac:dyDescent="0.3">
      <c r="A1084" s="660">
        <v>21</v>
      </c>
      <c r="B1084" s="661" t="s">
        <v>578</v>
      </c>
      <c r="C1084" s="661" t="s">
        <v>3538</v>
      </c>
      <c r="D1084" s="742" t="s">
        <v>5397</v>
      </c>
      <c r="E1084" s="743" t="s">
        <v>3555</v>
      </c>
      <c r="F1084" s="661" t="s">
        <v>3533</v>
      </c>
      <c r="G1084" s="661" t="s">
        <v>4603</v>
      </c>
      <c r="H1084" s="661" t="s">
        <v>579</v>
      </c>
      <c r="I1084" s="661" t="s">
        <v>4604</v>
      </c>
      <c r="J1084" s="661" t="s">
        <v>4605</v>
      </c>
      <c r="K1084" s="661" t="s">
        <v>4606</v>
      </c>
      <c r="L1084" s="662">
        <v>51.43</v>
      </c>
      <c r="M1084" s="662">
        <v>51.43</v>
      </c>
      <c r="N1084" s="661">
        <v>1</v>
      </c>
      <c r="O1084" s="744">
        <v>0.5</v>
      </c>
      <c r="P1084" s="662"/>
      <c r="Q1084" s="677">
        <v>0</v>
      </c>
      <c r="R1084" s="661"/>
      <c r="S1084" s="677">
        <v>0</v>
      </c>
      <c r="T1084" s="744"/>
      <c r="U1084" s="700">
        <v>0</v>
      </c>
    </row>
    <row r="1085" spans="1:21" ht="14.4" customHeight="1" x14ac:dyDescent="0.3">
      <c r="A1085" s="660">
        <v>21</v>
      </c>
      <c r="B1085" s="661" t="s">
        <v>578</v>
      </c>
      <c r="C1085" s="661" t="s">
        <v>3538</v>
      </c>
      <c r="D1085" s="742" t="s">
        <v>5397</v>
      </c>
      <c r="E1085" s="743" t="s">
        <v>3555</v>
      </c>
      <c r="F1085" s="661" t="s">
        <v>3533</v>
      </c>
      <c r="G1085" s="661" t="s">
        <v>4603</v>
      </c>
      <c r="H1085" s="661" t="s">
        <v>579</v>
      </c>
      <c r="I1085" s="661" t="s">
        <v>4607</v>
      </c>
      <c r="J1085" s="661" t="s">
        <v>4605</v>
      </c>
      <c r="K1085" s="661" t="s">
        <v>4608</v>
      </c>
      <c r="L1085" s="662">
        <v>0</v>
      </c>
      <c r="M1085" s="662">
        <v>0</v>
      </c>
      <c r="N1085" s="661">
        <v>1</v>
      </c>
      <c r="O1085" s="744">
        <v>1</v>
      </c>
      <c r="P1085" s="662">
        <v>0</v>
      </c>
      <c r="Q1085" s="677"/>
      <c r="R1085" s="661">
        <v>1</v>
      </c>
      <c r="S1085" s="677">
        <v>1</v>
      </c>
      <c r="T1085" s="744">
        <v>1</v>
      </c>
      <c r="U1085" s="700">
        <v>1</v>
      </c>
    </row>
    <row r="1086" spans="1:21" ht="14.4" customHeight="1" x14ac:dyDescent="0.3">
      <c r="A1086" s="660">
        <v>21</v>
      </c>
      <c r="B1086" s="661" t="s">
        <v>578</v>
      </c>
      <c r="C1086" s="661" t="s">
        <v>3538</v>
      </c>
      <c r="D1086" s="742" t="s">
        <v>5397</v>
      </c>
      <c r="E1086" s="743" t="s">
        <v>3555</v>
      </c>
      <c r="F1086" s="661" t="s">
        <v>3533</v>
      </c>
      <c r="G1086" s="661" t="s">
        <v>3816</v>
      </c>
      <c r="H1086" s="661" t="s">
        <v>579</v>
      </c>
      <c r="I1086" s="661" t="s">
        <v>4609</v>
      </c>
      <c r="J1086" s="661" t="s">
        <v>1027</v>
      </c>
      <c r="K1086" s="661" t="s">
        <v>2304</v>
      </c>
      <c r="L1086" s="662">
        <v>0</v>
      </c>
      <c r="M1086" s="662">
        <v>0</v>
      </c>
      <c r="N1086" s="661">
        <v>1</v>
      </c>
      <c r="O1086" s="744">
        <v>0.5</v>
      </c>
      <c r="P1086" s="662">
        <v>0</v>
      </c>
      <c r="Q1086" s="677"/>
      <c r="R1086" s="661">
        <v>1</v>
      </c>
      <c r="S1086" s="677">
        <v>1</v>
      </c>
      <c r="T1086" s="744">
        <v>0.5</v>
      </c>
      <c r="U1086" s="700">
        <v>1</v>
      </c>
    </row>
    <row r="1087" spans="1:21" ht="14.4" customHeight="1" x14ac:dyDescent="0.3">
      <c r="A1087" s="660">
        <v>21</v>
      </c>
      <c r="B1087" s="661" t="s">
        <v>578</v>
      </c>
      <c r="C1087" s="661" t="s">
        <v>3538</v>
      </c>
      <c r="D1087" s="742" t="s">
        <v>5397</v>
      </c>
      <c r="E1087" s="743" t="s">
        <v>3555</v>
      </c>
      <c r="F1087" s="661" t="s">
        <v>3533</v>
      </c>
      <c r="G1087" s="661" t="s">
        <v>3816</v>
      </c>
      <c r="H1087" s="661" t="s">
        <v>579</v>
      </c>
      <c r="I1087" s="661" t="s">
        <v>3817</v>
      </c>
      <c r="J1087" s="661" t="s">
        <v>1027</v>
      </c>
      <c r="K1087" s="661" t="s">
        <v>1031</v>
      </c>
      <c r="L1087" s="662">
        <v>0</v>
      </c>
      <c r="M1087" s="662">
        <v>0</v>
      </c>
      <c r="N1087" s="661">
        <v>9</v>
      </c>
      <c r="O1087" s="744">
        <v>2.5</v>
      </c>
      <c r="P1087" s="662">
        <v>0</v>
      </c>
      <c r="Q1087" s="677"/>
      <c r="R1087" s="661">
        <v>6</v>
      </c>
      <c r="S1087" s="677">
        <v>0.66666666666666663</v>
      </c>
      <c r="T1087" s="744">
        <v>1.5</v>
      </c>
      <c r="U1087" s="700">
        <v>0.6</v>
      </c>
    </row>
    <row r="1088" spans="1:21" ht="14.4" customHeight="1" x14ac:dyDescent="0.3">
      <c r="A1088" s="660">
        <v>21</v>
      </c>
      <c r="B1088" s="661" t="s">
        <v>578</v>
      </c>
      <c r="C1088" s="661" t="s">
        <v>3538</v>
      </c>
      <c r="D1088" s="742" t="s">
        <v>5397</v>
      </c>
      <c r="E1088" s="743" t="s">
        <v>3555</v>
      </c>
      <c r="F1088" s="661" t="s">
        <v>3533</v>
      </c>
      <c r="G1088" s="661" t="s">
        <v>3816</v>
      </c>
      <c r="H1088" s="661" t="s">
        <v>579</v>
      </c>
      <c r="I1088" s="661" t="s">
        <v>4610</v>
      </c>
      <c r="J1088" s="661" t="s">
        <v>4611</v>
      </c>
      <c r="K1088" s="661" t="s">
        <v>4061</v>
      </c>
      <c r="L1088" s="662">
        <v>174.81</v>
      </c>
      <c r="M1088" s="662">
        <v>174.81</v>
      </c>
      <c r="N1088" s="661">
        <v>1</v>
      </c>
      <c r="O1088" s="744">
        <v>0.5</v>
      </c>
      <c r="P1088" s="662">
        <v>174.81</v>
      </c>
      <c r="Q1088" s="677">
        <v>1</v>
      </c>
      <c r="R1088" s="661">
        <v>1</v>
      </c>
      <c r="S1088" s="677">
        <v>1</v>
      </c>
      <c r="T1088" s="744">
        <v>0.5</v>
      </c>
      <c r="U1088" s="700">
        <v>1</v>
      </c>
    </row>
    <row r="1089" spans="1:21" ht="14.4" customHeight="1" x14ac:dyDescent="0.3">
      <c r="A1089" s="660">
        <v>21</v>
      </c>
      <c r="B1089" s="661" t="s">
        <v>578</v>
      </c>
      <c r="C1089" s="661" t="s">
        <v>3538</v>
      </c>
      <c r="D1089" s="742" t="s">
        <v>5397</v>
      </c>
      <c r="E1089" s="743" t="s">
        <v>3555</v>
      </c>
      <c r="F1089" s="661" t="s">
        <v>3533</v>
      </c>
      <c r="G1089" s="661" t="s">
        <v>3816</v>
      </c>
      <c r="H1089" s="661" t="s">
        <v>579</v>
      </c>
      <c r="I1089" s="661" t="s">
        <v>4612</v>
      </c>
      <c r="J1089" s="661" t="s">
        <v>4613</v>
      </c>
      <c r="K1089" s="661" t="s">
        <v>4614</v>
      </c>
      <c r="L1089" s="662">
        <v>0</v>
      </c>
      <c r="M1089" s="662">
        <v>0</v>
      </c>
      <c r="N1089" s="661">
        <v>3</v>
      </c>
      <c r="O1089" s="744">
        <v>1</v>
      </c>
      <c r="P1089" s="662">
        <v>0</v>
      </c>
      <c r="Q1089" s="677"/>
      <c r="R1089" s="661">
        <v>3</v>
      </c>
      <c r="S1089" s="677">
        <v>1</v>
      </c>
      <c r="T1089" s="744">
        <v>1</v>
      </c>
      <c r="U1089" s="700">
        <v>1</v>
      </c>
    </row>
    <row r="1090" spans="1:21" ht="14.4" customHeight="1" x14ac:dyDescent="0.3">
      <c r="A1090" s="660">
        <v>21</v>
      </c>
      <c r="B1090" s="661" t="s">
        <v>578</v>
      </c>
      <c r="C1090" s="661" t="s">
        <v>3538</v>
      </c>
      <c r="D1090" s="742" t="s">
        <v>5397</v>
      </c>
      <c r="E1090" s="743" t="s">
        <v>3555</v>
      </c>
      <c r="F1090" s="661" t="s">
        <v>3533</v>
      </c>
      <c r="G1090" s="661" t="s">
        <v>3632</v>
      </c>
      <c r="H1090" s="661" t="s">
        <v>1684</v>
      </c>
      <c r="I1090" s="661" t="s">
        <v>2040</v>
      </c>
      <c r="J1090" s="661" t="s">
        <v>2923</v>
      </c>
      <c r="K1090" s="661" t="s">
        <v>3388</v>
      </c>
      <c r="L1090" s="662">
        <v>150.04</v>
      </c>
      <c r="M1090" s="662">
        <v>1650.44</v>
      </c>
      <c r="N1090" s="661">
        <v>11</v>
      </c>
      <c r="O1090" s="744">
        <v>4.5</v>
      </c>
      <c r="P1090" s="662">
        <v>1050.28</v>
      </c>
      <c r="Q1090" s="677">
        <v>0.63636363636363635</v>
      </c>
      <c r="R1090" s="661">
        <v>7</v>
      </c>
      <c r="S1090" s="677">
        <v>0.63636363636363635</v>
      </c>
      <c r="T1090" s="744">
        <v>3.5</v>
      </c>
      <c r="U1090" s="700">
        <v>0.77777777777777779</v>
      </c>
    </row>
    <row r="1091" spans="1:21" ht="14.4" customHeight="1" x14ac:dyDescent="0.3">
      <c r="A1091" s="660">
        <v>21</v>
      </c>
      <c r="B1091" s="661" t="s">
        <v>578</v>
      </c>
      <c r="C1091" s="661" t="s">
        <v>3538</v>
      </c>
      <c r="D1091" s="742" t="s">
        <v>5397</v>
      </c>
      <c r="E1091" s="743" t="s">
        <v>3555</v>
      </c>
      <c r="F1091" s="661" t="s">
        <v>3533</v>
      </c>
      <c r="G1091" s="661" t="s">
        <v>3632</v>
      </c>
      <c r="H1091" s="661" t="s">
        <v>1684</v>
      </c>
      <c r="I1091" s="661" t="s">
        <v>2040</v>
      </c>
      <c r="J1091" s="661" t="s">
        <v>2923</v>
      </c>
      <c r="K1091" s="661" t="s">
        <v>3388</v>
      </c>
      <c r="L1091" s="662">
        <v>154.36000000000001</v>
      </c>
      <c r="M1091" s="662">
        <v>1080.52</v>
      </c>
      <c r="N1091" s="661">
        <v>7</v>
      </c>
      <c r="O1091" s="744">
        <v>3.5</v>
      </c>
      <c r="P1091" s="662">
        <v>463.08000000000004</v>
      </c>
      <c r="Q1091" s="677">
        <v>0.4285714285714286</v>
      </c>
      <c r="R1091" s="661">
        <v>3</v>
      </c>
      <c r="S1091" s="677">
        <v>0.42857142857142855</v>
      </c>
      <c r="T1091" s="744">
        <v>1.5</v>
      </c>
      <c r="U1091" s="700">
        <v>0.42857142857142855</v>
      </c>
    </row>
    <row r="1092" spans="1:21" ht="14.4" customHeight="1" x14ac:dyDescent="0.3">
      <c r="A1092" s="660">
        <v>21</v>
      </c>
      <c r="B1092" s="661" t="s">
        <v>578</v>
      </c>
      <c r="C1092" s="661" t="s">
        <v>3538</v>
      </c>
      <c r="D1092" s="742" t="s">
        <v>5397</v>
      </c>
      <c r="E1092" s="743" t="s">
        <v>3555</v>
      </c>
      <c r="F1092" s="661" t="s">
        <v>3533</v>
      </c>
      <c r="G1092" s="661" t="s">
        <v>4066</v>
      </c>
      <c r="H1092" s="661" t="s">
        <v>579</v>
      </c>
      <c r="I1092" s="661" t="s">
        <v>4067</v>
      </c>
      <c r="J1092" s="661" t="s">
        <v>4068</v>
      </c>
      <c r="K1092" s="661" t="s">
        <v>4069</v>
      </c>
      <c r="L1092" s="662">
        <v>769.6</v>
      </c>
      <c r="M1092" s="662">
        <v>2308.8000000000002</v>
      </c>
      <c r="N1092" s="661">
        <v>3</v>
      </c>
      <c r="O1092" s="744">
        <v>1</v>
      </c>
      <c r="P1092" s="662">
        <v>2308.8000000000002</v>
      </c>
      <c r="Q1092" s="677">
        <v>1</v>
      </c>
      <c r="R1092" s="661">
        <v>3</v>
      </c>
      <c r="S1092" s="677">
        <v>1</v>
      </c>
      <c r="T1092" s="744">
        <v>1</v>
      </c>
      <c r="U1092" s="700">
        <v>1</v>
      </c>
    </row>
    <row r="1093" spans="1:21" ht="14.4" customHeight="1" x14ac:dyDescent="0.3">
      <c r="A1093" s="660">
        <v>21</v>
      </c>
      <c r="B1093" s="661" t="s">
        <v>578</v>
      </c>
      <c r="C1093" s="661" t="s">
        <v>3538</v>
      </c>
      <c r="D1093" s="742" t="s">
        <v>5397</v>
      </c>
      <c r="E1093" s="743" t="s">
        <v>3555</v>
      </c>
      <c r="F1093" s="661" t="s">
        <v>3533</v>
      </c>
      <c r="G1093" s="661" t="s">
        <v>4066</v>
      </c>
      <c r="H1093" s="661" t="s">
        <v>579</v>
      </c>
      <c r="I1093" s="661" t="s">
        <v>4615</v>
      </c>
      <c r="J1093" s="661" t="s">
        <v>4616</v>
      </c>
      <c r="K1093" s="661" t="s">
        <v>4617</v>
      </c>
      <c r="L1093" s="662">
        <v>0</v>
      </c>
      <c r="M1093" s="662">
        <v>0</v>
      </c>
      <c r="N1093" s="661">
        <v>1</v>
      </c>
      <c r="O1093" s="744">
        <v>1</v>
      </c>
      <c r="P1093" s="662">
        <v>0</v>
      </c>
      <c r="Q1093" s="677"/>
      <c r="R1093" s="661">
        <v>1</v>
      </c>
      <c r="S1093" s="677">
        <v>1</v>
      </c>
      <c r="T1093" s="744">
        <v>1</v>
      </c>
      <c r="U1093" s="700">
        <v>1</v>
      </c>
    </row>
    <row r="1094" spans="1:21" ht="14.4" customHeight="1" x14ac:dyDescent="0.3">
      <c r="A1094" s="660">
        <v>21</v>
      </c>
      <c r="B1094" s="661" t="s">
        <v>578</v>
      </c>
      <c r="C1094" s="661" t="s">
        <v>3538</v>
      </c>
      <c r="D1094" s="742" t="s">
        <v>5397</v>
      </c>
      <c r="E1094" s="743" t="s">
        <v>3555</v>
      </c>
      <c r="F1094" s="661" t="s">
        <v>3533</v>
      </c>
      <c r="G1094" s="661" t="s">
        <v>4618</v>
      </c>
      <c r="H1094" s="661" t="s">
        <v>579</v>
      </c>
      <c r="I1094" s="661" t="s">
        <v>2348</v>
      </c>
      <c r="J1094" s="661" t="s">
        <v>2349</v>
      </c>
      <c r="K1094" s="661" t="s">
        <v>4619</v>
      </c>
      <c r="L1094" s="662">
        <v>303.47000000000003</v>
      </c>
      <c r="M1094" s="662">
        <v>1820.8200000000002</v>
      </c>
      <c r="N1094" s="661">
        <v>6</v>
      </c>
      <c r="O1094" s="744">
        <v>2</v>
      </c>
      <c r="P1094" s="662"/>
      <c r="Q1094" s="677">
        <v>0</v>
      </c>
      <c r="R1094" s="661"/>
      <c r="S1094" s="677">
        <v>0</v>
      </c>
      <c r="T1094" s="744"/>
      <c r="U1094" s="700">
        <v>0</v>
      </c>
    </row>
    <row r="1095" spans="1:21" ht="14.4" customHeight="1" x14ac:dyDescent="0.3">
      <c r="A1095" s="660">
        <v>21</v>
      </c>
      <c r="B1095" s="661" t="s">
        <v>578</v>
      </c>
      <c r="C1095" s="661" t="s">
        <v>3538</v>
      </c>
      <c r="D1095" s="742" t="s">
        <v>5397</v>
      </c>
      <c r="E1095" s="743" t="s">
        <v>3555</v>
      </c>
      <c r="F1095" s="661" t="s">
        <v>3533</v>
      </c>
      <c r="G1095" s="661" t="s">
        <v>3578</v>
      </c>
      <c r="H1095" s="661" t="s">
        <v>579</v>
      </c>
      <c r="I1095" s="661" t="s">
        <v>3579</v>
      </c>
      <c r="J1095" s="661" t="s">
        <v>3580</v>
      </c>
      <c r="K1095" s="661" t="s">
        <v>3581</v>
      </c>
      <c r="L1095" s="662">
        <v>1540.82</v>
      </c>
      <c r="M1095" s="662">
        <v>6163.28</v>
      </c>
      <c r="N1095" s="661">
        <v>4</v>
      </c>
      <c r="O1095" s="744">
        <v>2</v>
      </c>
      <c r="P1095" s="662">
        <v>1540.82</v>
      </c>
      <c r="Q1095" s="677">
        <v>0.25</v>
      </c>
      <c r="R1095" s="661">
        <v>1</v>
      </c>
      <c r="S1095" s="677">
        <v>0.25</v>
      </c>
      <c r="T1095" s="744">
        <v>1</v>
      </c>
      <c r="U1095" s="700">
        <v>0.5</v>
      </c>
    </row>
    <row r="1096" spans="1:21" ht="14.4" customHeight="1" x14ac:dyDescent="0.3">
      <c r="A1096" s="660">
        <v>21</v>
      </c>
      <c r="B1096" s="661" t="s">
        <v>578</v>
      </c>
      <c r="C1096" s="661" t="s">
        <v>3538</v>
      </c>
      <c r="D1096" s="742" t="s">
        <v>5397</v>
      </c>
      <c r="E1096" s="743" t="s">
        <v>3555</v>
      </c>
      <c r="F1096" s="661" t="s">
        <v>3533</v>
      </c>
      <c r="G1096" s="661" t="s">
        <v>4080</v>
      </c>
      <c r="H1096" s="661" t="s">
        <v>1684</v>
      </c>
      <c r="I1096" s="661" t="s">
        <v>1790</v>
      </c>
      <c r="J1096" s="661" t="s">
        <v>3379</v>
      </c>
      <c r="K1096" s="661" t="s">
        <v>998</v>
      </c>
      <c r="L1096" s="662">
        <v>124.91</v>
      </c>
      <c r="M1096" s="662">
        <v>374.73</v>
      </c>
      <c r="N1096" s="661">
        <v>3</v>
      </c>
      <c r="O1096" s="744">
        <v>1.5</v>
      </c>
      <c r="P1096" s="662"/>
      <c r="Q1096" s="677">
        <v>0</v>
      </c>
      <c r="R1096" s="661"/>
      <c r="S1096" s="677">
        <v>0</v>
      </c>
      <c r="T1096" s="744"/>
      <c r="U1096" s="700">
        <v>0</v>
      </c>
    </row>
    <row r="1097" spans="1:21" ht="14.4" customHeight="1" x14ac:dyDescent="0.3">
      <c r="A1097" s="660">
        <v>21</v>
      </c>
      <c r="B1097" s="661" t="s">
        <v>578</v>
      </c>
      <c r="C1097" s="661" t="s">
        <v>3538</v>
      </c>
      <c r="D1097" s="742" t="s">
        <v>5397</v>
      </c>
      <c r="E1097" s="743" t="s">
        <v>3555</v>
      </c>
      <c r="F1097" s="661" t="s">
        <v>3533</v>
      </c>
      <c r="G1097" s="661" t="s">
        <v>4620</v>
      </c>
      <c r="H1097" s="661" t="s">
        <v>579</v>
      </c>
      <c r="I1097" s="661" t="s">
        <v>4621</v>
      </c>
      <c r="J1097" s="661" t="s">
        <v>973</v>
      </c>
      <c r="K1097" s="661" t="s">
        <v>4622</v>
      </c>
      <c r="L1097" s="662">
        <v>0</v>
      </c>
      <c r="M1097" s="662">
        <v>0</v>
      </c>
      <c r="N1097" s="661">
        <v>2</v>
      </c>
      <c r="O1097" s="744">
        <v>0.5</v>
      </c>
      <c r="P1097" s="662">
        <v>0</v>
      </c>
      <c r="Q1097" s="677"/>
      <c r="R1097" s="661">
        <v>2</v>
      </c>
      <c r="S1097" s="677">
        <v>1</v>
      </c>
      <c r="T1097" s="744">
        <v>0.5</v>
      </c>
      <c r="U1097" s="700">
        <v>1</v>
      </c>
    </row>
    <row r="1098" spans="1:21" ht="14.4" customHeight="1" x14ac:dyDescent="0.3">
      <c r="A1098" s="660">
        <v>21</v>
      </c>
      <c r="B1098" s="661" t="s">
        <v>578</v>
      </c>
      <c r="C1098" s="661" t="s">
        <v>3538</v>
      </c>
      <c r="D1098" s="742" t="s">
        <v>5397</v>
      </c>
      <c r="E1098" s="743" t="s">
        <v>3555</v>
      </c>
      <c r="F1098" s="661" t="s">
        <v>3533</v>
      </c>
      <c r="G1098" s="661" t="s">
        <v>4085</v>
      </c>
      <c r="H1098" s="661" t="s">
        <v>1684</v>
      </c>
      <c r="I1098" s="661" t="s">
        <v>4623</v>
      </c>
      <c r="J1098" s="661" t="s">
        <v>4624</v>
      </c>
      <c r="K1098" s="661" t="s">
        <v>3443</v>
      </c>
      <c r="L1098" s="662">
        <v>206.89</v>
      </c>
      <c r="M1098" s="662">
        <v>206.89</v>
      </c>
      <c r="N1098" s="661">
        <v>1</v>
      </c>
      <c r="O1098" s="744">
        <v>1</v>
      </c>
      <c r="P1098" s="662"/>
      <c r="Q1098" s="677">
        <v>0</v>
      </c>
      <c r="R1098" s="661"/>
      <c r="S1098" s="677">
        <v>0</v>
      </c>
      <c r="T1098" s="744"/>
      <c r="U1098" s="700">
        <v>0</v>
      </c>
    </row>
    <row r="1099" spans="1:21" ht="14.4" customHeight="1" x14ac:dyDescent="0.3">
      <c r="A1099" s="660">
        <v>21</v>
      </c>
      <c r="B1099" s="661" t="s">
        <v>578</v>
      </c>
      <c r="C1099" s="661" t="s">
        <v>3538</v>
      </c>
      <c r="D1099" s="742" t="s">
        <v>5397</v>
      </c>
      <c r="E1099" s="743" t="s">
        <v>3555</v>
      </c>
      <c r="F1099" s="661" t="s">
        <v>3533</v>
      </c>
      <c r="G1099" s="661" t="s">
        <v>3593</v>
      </c>
      <c r="H1099" s="661" t="s">
        <v>1684</v>
      </c>
      <c r="I1099" s="661" t="s">
        <v>1737</v>
      </c>
      <c r="J1099" s="661" t="s">
        <v>1738</v>
      </c>
      <c r="K1099" s="661" t="s">
        <v>1086</v>
      </c>
      <c r="L1099" s="662">
        <v>35.11</v>
      </c>
      <c r="M1099" s="662">
        <v>35.11</v>
      </c>
      <c r="N1099" s="661">
        <v>1</v>
      </c>
      <c r="O1099" s="744">
        <v>0.5</v>
      </c>
      <c r="P1099" s="662"/>
      <c r="Q1099" s="677">
        <v>0</v>
      </c>
      <c r="R1099" s="661"/>
      <c r="S1099" s="677">
        <v>0</v>
      </c>
      <c r="T1099" s="744"/>
      <c r="U1099" s="700">
        <v>0</v>
      </c>
    </row>
    <row r="1100" spans="1:21" ht="14.4" customHeight="1" x14ac:dyDescent="0.3">
      <c r="A1100" s="660">
        <v>21</v>
      </c>
      <c r="B1100" s="661" t="s">
        <v>578</v>
      </c>
      <c r="C1100" s="661" t="s">
        <v>3538</v>
      </c>
      <c r="D1100" s="742" t="s">
        <v>5397</v>
      </c>
      <c r="E1100" s="743" t="s">
        <v>3555</v>
      </c>
      <c r="F1100" s="661" t="s">
        <v>3533</v>
      </c>
      <c r="G1100" s="661" t="s">
        <v>4000</v>
      </c>
      <c r="H1100" s="661" t="s">
        <v>579</v>
      </c>
      <c r="I1100" s="661" t="s">
        <v>904</v>
      </c>
      <c r="J1100" s="661" t="s">
        <v>4001</v>
      </c>
      <c r="K1100" s="661" t="s">
        <v>4002</v>
      </c>
      <c r="L1100" s="662">
        <v>0</v>
      </c>
      <c r="M1100" s="662">
        <v>0</v>
      </c>
      <c r="N1100" s="661">
        <v>2</v>
      </c>
      <c r="O1100" s="744">
        <v>2</v>
      </c>
      <c r="P1100" s="662">
        <v>0</v>
      </c>
      <c r="Q1100" s="677"/>
      <c r="R1100" s="661">
        <v>1</v>
      </c>
      <c r="S1100" s="677">
        <v>0.5</v>
      </c>
      <c r="T1100" s="744">
        <v>1</v>
      </c>
      <c r="U1100" s="700">
        <v>0.5</v>
      </c>
    </row>
    <row r="1101" spans="1:21" ht="14.4" customHeight="1" x14ac:dyDescent="0.3">
      <c r="A1101" s="660">
        <v>21</v>
      </c>
      <c r="B1101" s="661" t="s">
        <v>578</v>
      </c>
      <c r="C1101" s="661" t="s">
        <v>3538</v>
      </c>
      <c r="D1101" s="742" t="s">
        <v>5397</v>
      </c>
      <c r="E1101" s="743" t="s">
        <v>3555</v>
      </c>
      <c r="F1101" s="661" t="s">
        <v>3533</v>
      </c>
      <c r="G1101" s="661" t="s">
        <v>3823</v>
      </c>
      <c r="H1101" s="661" t="s">
        <v>1684</v>
      </c>
      <c r="I1101" s="661" t="s">
        <v>3824</v>
      </c>
      <c r="J1101" s="661" t="s">
        <v>1691</v>
      </c>
      <c r="K1101" s="661" t="s">
        <v>3825</v>
      </c>
      <c r="L1101" s="662">
        <v>0</v>
      </c>
      <c r="M1101" s="662">
        <v>0</v>
      </c>
      <c r="N1101" s="661">
        <v>2</v>
      </c>
      <c r="O1101" s="744">
        <v>0.5</v>
      </c>
      <c r="P1101" s="662">
        <v>0</v>
      </c>
      <c r="Q1101" s="677"/>
      <c r="R1101" s="661">
        <v>2</v>
      </c>
      <c r="S1101" s="677">
        <v>1</v>
      </c>
      <c r="T1101" s="744">
        <v>0.5</v>
      </c>
      <c r="U1101" s="700">
        <v>1</v>
      </c>
    </row>
    <row r="1102" spans="1:21" ht="14.4" customHeight="1" x14ac:dyDescent="0.3">
      <c r="A1102" s="660">
        <v>21</v>
      </c>
      <c r="B1102" s="661" t="s">
        <v>578</v>
      </c>
      <c r="C1102" s="661" t="s">
        <v>3538</v>
      </c>
      <c r="D1102" s="742" t="s">
        <v>5397</v>
      </c>
      <c r="E1102" s="743" t="s">
        <v>3555</v>
      </c>
      <c r="F1102" s="661" t="s">
        <v>3533</v>
      </c>
      <c r="G1102" s="661" t="s">
        <v>3823</v>
      </c>
      <c r="H1102" s="661" t="s">
        <v>1684</v>
      </c>
      <c r="I1102" s="661" t="s">
        <v>2791</v>
      </c>
      <c r="J1102" s="661" t="s">
        <v>1691</v>
      </c>
      <c r="K1102" s="661" t="s">
        <v>1742</v>
      </c>
      <c r="L1102" s="662">
        <v>113.66</v>
      </c>
      <c r="M1102" s="662">
        <v>340.98</v>
      </c>
      <c r="N1102" s="661">
        <v>3</v>
      </c>
      <c r="O1102" s="744">
        <v>1.5</v>
      </c>
      <c r="P1102" s="662">
        <v>340.98</v>
      </c>
      <c r="Q1102" s="677">
        <v>1</v>
      </c>
      <c r="R1102" s="661">
        <v>3</v>
      </c>
      <c r="S1102" s="677">
        <v>1</v>
      </c>
      <c r="T1102" s="744">
        <v>1.5</v>
      </c>
      <c r="U1102" s="700">
        <v>1</v>
      </c>
    </row>
    <row r="1103" spans="1:21" ht="14.4" customHeight="1" x14ac:dyDescent="0.3">
      <c r="A1103" s="660">
        <v>21</v>
      </c>
      <c r="B1103" s="661" t="s">
        <v>578</v>
      </c>
      <c r="C1103" s="661" t="s">
        <v>3538</v>
      </c>
      <c r="D1103" s="742" t="s">
        <v>5397</v>
      </c>
      <c r="E1103" s="743" t="s">
        <v>3555</v>
      </c>
      <c r="F1103" s="661" t="s">
        <v>3533</v>
      </c>
      <c r="G1103" s="661" t="s">
        <v>4625</v>
      </c>
      <c r="H1103" s="661" t="s">
        <v>579</v>
      </c>
      <c r="I1103" s="661" t="s">
        <v>4626</v>
      </c>
      <c r="J1103" s="661" t="s">
        <v>4627</v>
      </c>
      <c r="K1103" s="661" t="s">
        <v>4628</v>
      </c>
      <c r="L1103" s="662">
        <v>6299.34</v>
      </c>
      <c r="M1103" s="662">
        <v>18898.02</v>
      </c>
      <c r="N1103" s="661">
        <v>3</v>
      </c>
      <c r="O1103" s="744">
        <v>1</v>
      </c>
      <c r="P1103" s="662">
        <v>18898.02</v>
      </c>
      <c r="Q1103" s="677">
        <v>1</v>
      </c>
      <c r="R1103" s="661">
        <v>3</v>
      </c>
      <c r="S1103" s="677">
        <v>1</v>
      </c>
      <c r="T1103" s="744">
        <v>1</v>
      </c>
      <c r="U1103" s="700">
        <v>1</v>
      </c>
    </row>
    <row r="1104" spans="1:21" ht="14.4" customHeight="1" x14ac:dyDescent="0.3">
      <c r="A1104" s="660">
        <v>21</v>
      </c>
      <c r="B1104" s="661" t="s">
        <v>578</v>
      </c>
      <c r="C1104" s="661" t="s">
        <v>3538</v>
      </c>
      <c r="D1104" s="742" t="s">
        <v>5397</v>
      </c>
      <c r="E1104" s="743" t="s">
        <v>3555</v>
      </c>
      <c r="F1104" s="661" t="s">
        <v>3533</v>
      </c>
      <c r="G1104" s="661" t="s">
        <v>3638</v>
      </c>
      <c r="H1104" s="661" t="s">
        <v>1684</v>
      </c>
      <c r="I1104" s="661" t="s">
        <v>1813</v>
      </c>
      <c r="J1104" s="661" t="s">
        <v>1814</v>
      </c>
      <c r="K1104" s="661" t="s">
        <v>3372</v>
      </c>
      <c r="L1104" s="662">
        <v>65.989999999999995</v>
      </c>
      <c r="M1104" s="662">
        <v>263.95999999999998</v>
      </c>
      <c r="N1104" s="661">
        <v>4</v>
      </c>
      <c r="O1104" s="744">
        <v>1.5</v>
      </c>
      <c r="P1104" s="662"/>
      <c r="Q1104" s="677">
        <v>0</v>
      </c>
      <c r="R1104" s="661"/>
      <c r="S1104" s="677">
        <v>0</v>
      </c>
      <c r="T1104" s="744"/>
      <c r="U1104" s="700">
        <v>0</v>
      </c>
    </row>
    <row r="1105" spans="1:21" ht="14.4" customHeight="1" x14ac:dyDescent="0.3">
      <c r="A1105" s="660">
        <v>21</v>
      </c>
      <c r="B1105" s="661" t="s">
        <v>578</v>
      </c>
      <c r="C1105" s="661" t="s">
        <v>3538</v>
      </c>
      <c r="D1105" s="742" t="s">
        <v>5397</v>
      </c>
      <c r="E1105" s="743" t="s">
        <v>3555</v>
      </c>
      <c r="F1105" s="661" t="s">
        <v>3533</v>
      </c>
      <c r="G1105" s="661" t="s">
        <v>3638</v>
      </c>
      <c r="H1105" s="661" t="s">
        <v>1684</v>
      </c>
      <c r="I1105" s="661" t="s">
        <v>1855</v>
      </c>
      <c r="J1105" s="661" t="s">
        <v>1856</v>
      </c>
      <c r="K1105" s="661" t="s">
        <v>3440</v>
      </c>
      <c r="L1105" s="662">
        <v>132</v>
      </c>
      <c r="M1105" s="662">
        <v>132</v>
      </c>
      <c r="N1105" s="661">
        <v>1</v>
      </c>
      <c r="O1105" s="744">
        <v>1</v>
      </c>
      <c r="P1105" s="662">
        <v>132</v>
      </c>
      <c r="Q1105" s="677">
        <v>1</v>
      </c>
      <c r="R1105" s="661">
        <v>1</v>
      </c>
      <c r="S1105" s="677">
        <v>1</v>
      </c>
      <c r="T1105" s="744">
        <v>1</v>
      </c>
      <c r="U1105" s="700">
        <v>1</v>
      </c>
    </row>
    <row r="1106" spans="1:21" ht="14.4" customHeight="1" x14ac:dyDescent="0.3">
      <c r="A1106" s="660">
        <v>21</v>
      </c>
      <c r="B1106" s="661" t="s">
        <v>578</v>
      </c>
      <c r="C1106" s="661" t="s">
        <v>3538</v>
      </c>
      <c r="D1106" s="742" t="s">
        <v>5397</v>
      </c>
      <c r="E1106" s="743" t="s">
        <v>3555</v>
      </c>
      <c r="F1106" s="661" t="s">
        <v>3533</v>
      </c>
      <c r="G1106" s="661" t="s">
        <v>4629</v>
      </c>
      <c r="H1106" s="661" t="s">
        <v>579</v>
      </c>
      <c r="I1106" s="661" t="s">
        <v>4630</v>
      </c>
      <c r="J1106" s="661" t="s">
        <v>4631</v>
      </c>
      <c r="K1106" s="661" t="s">
        <v>4632</v>
      </c>
      <c r="L1106" s="662">
        <v>1188.46</v>
      </c>
      <c r="M1106" s="662">
        <v>2376.92</v>
      </c>
      <c r="N1106" s="661">
        <v>2</v>
      </c>
      <c r="O1106" s="744">
        <v>0.5</v>
      </c>
      <c r="P1106" s="662"/>
      <c r="Q1106" s="677">
        <v>0</v>
      </c>
      <c r="R1106" s="661"/>
      <c r="S1106" s="677">
        <v>0</v>
      </c>
      <c r="T1106" s="744"/>
      <c r="U1106" s="700">
        <v>0</v>
      </c>
    </row>
    <row r="1107" spans="1:21" ht="14.4" customHeight="1" x14ac:dyDescent="0.3">
      <c r="A1107" s="660">
        <v>21</v>
      </c>
      <c r="B1107" s="661" t="s">
        <v>578</v>
      </c>
      <c r="C1107" s="661" t="s">
        <v>3538</v>
      </c>
      <c r="D1107" s="742" t="s">
        <v>5397</v>
      </c>
      <c r="E1107" s="743" t="s">
        <v>3555</v>
      </c>
      <c r="F1107" s="661" t="s">
        <v>3533</v>
      </c>
      <c r="G1107" s="661" t="s">
        <v>3598</v>
      </c>
      <c r="H1107" s="661" t="s">
        <v>579</v>
      </c>
      <c r="I1107" s="661" t="s">
        <v>1200</v>
      </c>
      <c r="J1107" s="661" t="s">
        <v>1201</v>
      </c>
      <c r="K1107" s="661" t="s">
        <v>1202</v>
      </c>
      <c r="L1107" s="662">
        <v>344</v>
      </c>
      <c r="M1107" s="662">
        <v>344</v>
      </c>
      <c r="N1107" s="661">
        <v>1</v>
      </c>
      <c r="O1107" s="744">
        <v>0.5</v>
      </c>
      <c r="P1107" s="662">
        <v>344</v>
      </c>
      <c r="Q1107" s="677">
        <v>1</v>
      </c>
      <c r="R1107" s="661">
        <v>1</v>
      </c>
      <c r="S1107" s="677">
        <v>1</v>
      </c>
      <c r="T1107" s="744">
        <v>0.5</v>
      </c>
      <c r="U1107" s="700">
        <v>1</v>
      </c>
    </row>
    <row r="1108" spans="1:21" ht="14.4" customHeight="1" x14ac:dyDescent="0.3">
      <c r="A1108" s="660">
        <v>21</v>
      </c>
      <c r="B1108" s="661" t="s">
        <v>578</v>
      </c>
      <c r="C1108" s="661" t="s">
        <v>3538</v>
      </c>
      <c r="D1108" s="742" t="s">
        <v>5397</v>
      </c>
      <c r="E1108" s="743" t="s">
        <v>3555</v>
      </c>
      <c r="F1108" s="661" t="s">
        <v>3533</v>
      </c>
      <c r="G1108" s="661" t="s">
        <v>3598</v>
      </c>
      <c r="H1108" s="661" t="s">
        <v>579</v>
      </c>
      <c r="I1108" s="661" t="s">
        <v>3617</v>
      </c>
      <c r="J1108" s="661" t="s">
        <v>1201</v>
      </c>
      <c r="K1108" s="661" t="s">
        <v>1808</v>
      </c>
      <c r="L1108" s="662">
        <v>0</v>
      </c>
      <c r="M1108" s="662">
        <v>0</v>
      </c>
      <c r="N1108" s="661">
        <v>4</v>
      </c>
      <c r="O1108" s="744">
        <v>2</v>
      </c>
      <c r="P1108" s="662">
        <v>0</v>
      </c>
      <c r="Q1108" s="677"/>
      <c r="R1108" s="661">
        <v>3</v>
      </c>
      <c r="S1108" s="677">
        <v>0.75</v>
      </c>
      <c r="T1108" s="744">
        <v>1</v>
      </c>
      <c r="U1108" s="700">
        <v>0.5</v>
      </c>
    </row>
    <row r="1109" spans="1:21" ht="14.4" customHeight="1" x14ac:dyDescent="0.3">
      <c r="A1109" s="660">
        <v>21</v>
      </c>
      <c r="B1109" s="661" t="s">
        <v>578</v>
      </c>
      <c r="C1109" s="661" t="s">
        <v>3538</v>
      </c>
      <c r="D1109" s="742" t="s">
        <v>5397</v>
      </c>
      <c r="E1109" s="743" t="s">
        <v>3555</v>
      </c>
      <c r="F1109" s="661" t="s">
        <v>3533</v>
      </c>
      <c r="G1109" s="661" t="s">
        <v>4633</v>
      </c>
      <c r="H1109" s="661" t="s">
        <v>579</v>
      </c>
      <c r="I1109" s="661" t="s">
        <v>881</v>
      </c>
      <c r="J1109" s="661" t="s">
        <v>4634</v>
      </c>
      <c r="K1109" s="661" t="s">
        <v>4635</v>
      </c>
      <c r="L1109" s="662">
        <v>35.29</v>
      </c>
      <c r="M1109" s="662">
        <v>35.29</v>
      </c>
      <c r="N1109" s="661">
        <v>1</v>
      </c>
      <c r="O1109" s="744">
        <v>0.5</v>
      </c>
      <c r="P1109" s="662"/>
      <c r="Q1109" s="677">
        <v>0</v>
      </c>
      <c r="R1109" s="661"/>
      <c r="S1109" s="677">
        <v>0</v>
      </c>
      <c r="T1109" s="744"/>
      <c r="U1109" s="700">
        <v>0</v>
      </c>
    </row>
    <row r="1110" spans="1:21" ht="14.4" customHeight="1" x14ac:dyDescent="0.3">
      <c r="A1110" s="660">
        <v>21</v>
      </c>
      <c r="B1110" s="661" t="s">
        <v>578</v>
      </c>
      <c r="C1110" s="661" t="s">
        <v>3538</v>
      </c>
      <c r="D1110" s="742" t="s">
        <v>5397</v>
      </c>
      <c r="E1110" s="743" t="s">
        <v>3555</v>
      </c>
      <c r="F1110" s="661" t="s">
        <v>3533</v>
      </c>
      <c r="G1110" s="661" t="s">
        <v>3599</v>
      </c>
      <c r="H1110" s="661" t="s">
        <v>579</v>
      </c>
      <c r="I1110" s="661" t="s">
        <v>857</v>
      </c>
      <c r="J1110" s="661" t="s">
        <v>858</v>
      </c>
      <c r="K1110" s="661" t="s">
        <v>2810</v>
      </c>
      <c r="L1110" s="662">
        <v>48.42</v>
      </c>
      <c r="M1110" s="662">
        <v>48.42</v>
      </c>
      <c r="N1110" s="661">
        <v>1</v>
      </c>
      <c r="O1110" s="744">
        <v>0.5</v>
      </c>
      <c r="P1110" s="662"/>
      <c r="Q1110" s="677">
        <v>0</v>
      </c>
      <c r="R1110" s="661"/>
      <c r="S1110" s="677">
        <v>0</v>
      </c>
      <c r="T1110" s="744"/>
      <c r="U1110" s="700">
        <v>0</v>
      </c>
    </row>
    <row r="1111" spans="1:21" ht="14.4" customHeight="1" x14ac:dyDescent="0.3">
      <c r="A1111" s="660">
        <v>21</v>
      </c>
      <c r="B1111" s="661" t="s">
        <v>578</v>
      </c>
      <c r="C1111" s="661" t="s">
        <v>3538</v>
      </c>
      <c r="D1111" s="742" t="s">
        <v>5397</v>
      </c>
      <c r="E1111" s="743" t="s">
        <v>3555</v>
      </c>
      <c r="F1111" s="661" t="s">
        <v>3533</v>
      </c>
      <c r="G1111" s="661" t="s">
        <v>4636</v>
      </c>
      <c r="H1111" s="661" t="s">
        <v>579</v>
      </c>
      <c r="I1111" s="661" t="s">
        <v>757</v>
      </c>
      <c r="J1111" s="661" t="s">
        <v>758</v>
      </c>
      <c r="K1111" s="661" t="s">
        <v>759</v>
      </c>
      <c r="L1111" s="662">
        <v>0</v>
      </c>
      <c r="M1111" s="662">
        <v>0</v>
      </c>
      <c r="N1111" s="661">
        <v>1</v>
      </c>
      <c r="O1111" s="744">
        <v>1</v>
      </c>
      <c r="P1111" s="662">
        <v>0</v>
      </c>
      <c r="Q1111" s="677"/>
      <c r="R1111" s="661">
        <v>1</v>
      </c>
      <c r="S1111" s="677">
        <v>1</v>
      </c>
      <c r="T1111" s="744">
        <v>1</v>
      </c>
      <c r="U1111" s="700">
        <v>1</v>
      </c>
    </row>
    <row r="1112" spans="1:21" ht="14.4" customHeight="1" x14ac:dyDescent="0.3">
      <c r="A1112" s="660">
        <v>21</v>
      </c>
      <c r="B1112" s="661" t="s">
        <v>578</v>
      </c>
      <c r="C1112" s="661" t="s">
        <v>3538</v>
      </c>
      <c r="D1112" s="742" t="s">
        <v>5397</v>
      </c>
      <c r="E1112" s="743" t="s">
        <v>3555</v>
      </c>
      <c r="F1112" s="661" t="s">
        <v>3533</v>
      </c>
      <c r="G1112" s="661" t="s">
        <v>3714</v>
      </c>
      <c r="H1112" s="661" t="s">
        <v>579</v>
      </c>
      <c r="I1112" s="661" t="s">
        <v>749</v>
      </c>
      <c r="J1112" s="661" t="s">
        <v>750</v>
      </c>
      <c r="K1112" s="661" t="s">
        <v>3462</v>
      </c>
      <c r="L1112" s="662">
        <v>110.28</v>
      </c>
      <c r="M1112" s="662">
        <v>1102.8000000000002</v>
      </c>
      <c r="N1112" s="661">
        <v>10</v>
      </c>
      <c r="O1112" s="744">
        <v>3</v>
      </c>
      <c r="P1112" s="662">
        <v>661.68000000000006</v>
      </c>
      <c r="Q1112" s="677">
        <v>0.6</v>
      </c>
      <c r="R1112" s="661">
        <v>6</v>
      </c>
      <c r="S1112" s="677">
        <v>0.6</v>
      </c>
      <c r="T1112" s="744">
        <v>1.5</v>
      </c>
      <c r="U1112" s="700">
        <v>0.5</v>
      </c>
    </row>
    <row r="1113" spans="1:21" ht="14.4" customHeight="1" x14ac:dyDescent="0.3">
      <c r="A1113" s="660">
        <v>21</v>
      </c>
      <c r="B1113" s="661" t="s">
        <v>578</v>
      </c>
      <c r="C1113" s="661" t="s">
        <v>3538</v>
      </c>
      <c r="D1113" s="742" t="s">
        <v>5397</v>
      </c>
      <c r="E1113" s="743" t="s">
        <v>3555</v>
      </c>
      <c r="F1113" s="661" t="s">
        <v>3533</v>
      </c>
      <c r="G1113" s="661" t="s">
        <v>3714</v>
      </c>
      <c r="H1113" s="661" t="s">
        <v>579</v>
      </c>
      <c r="I1113" s="661" t="s">
        <v>4637</v>
      </c>
      <c r="J1113" s="661" t="s">
        <v>750</v>
      </c>
      <c r="K1113" s="661" t="s">
        <v>1599</v>
      </c>
      <c r="L1113" s="662">
        <v>0</v>
      </c>
      <c r="M1113" s="662">
        <v>0</v>
      </c>
      <c r="N1113" s="661">
        <v>1</v>
      </c>
      <c r="O1113" s="744">
        <v>0.5</v>
      </c>
      <c r="P1113" s="662">
        <v>0</v>
      </c>
      <c r="Q1113" s="677"/>
      <c r="R1113" s="661">
        <v>1</v>
      </c>
      <c r="S1113" s="677">
        <v>1</v>
      </c>
      <c r="T1113" s="744">
        <v>0.5</v>
      </c>
      <c r="U1113" s="700">
        <v>1</v>
      </c>
    </row>
    <row r="1114" spans="1:21" ht="14.4" customHeight="1" x14ac:dyDescent="0.3">
      <c r="A1114" s="660">
        <v>21</v>
      </c>
      <c r="B1114" s="661" t="s">
        <v>578</v>
      </c>
      <c r="C1114" s="661" t="s">
        <v>3538</v>
      </c>
      <c r="D1114" s="742" t="s">
        <v>5397</v>
      </c>
      <c r="E1114" s="743" t="s">
        <v>3555</v>
      </c>
      <c r="F1114" s="661" t="s">
        <v>3533</v>
      </c>
      <c r="G1114" s="661" t="s">
        <v>4009</v>
      </c>
      <c r="H1114" s="661" t="s">
        <v>579</v>
      </c>
      <c r="I1114" s="661" t="s">
        <v>4012</v>
      </c>
      <c r="J1114" s="661" t="s">
        <v>1583</v>
      </c>
      <c r="K1114" s="661" t="s">
        <v>4013</v>
      </c>
      <c r="L1114" s="662">
        <v>0</v>
      </c>
      <c r="M1114" s="662">
        <v>0</v>
      </c>
      <c r="N1114" s="661">
        <v>1</v>
      </c>
      <c r="O1114" s="744">
        <v>1</v>
      </c>
      <c r="P1114" s="662">
        <v>0</v>
      </c>
      <c r="Q1114" s="677"/>
      <c r="R1114" s="661">
        <v>1</v>
      </c>
      <c r="S1114" s="677">
        <v>1</v>
      </c>
      <c r="T1114" s="744">
        <v>1</v>
      </c>
      <c r="U1114" s="700">
        <v>1</v>
      </c>
    </row>
    <row r="1115" spans="1:21" ht="14.4" customHeight="1" x14ac:dyDescent="0.3">
      <c r="A1115" s="660">
        <v>21</v>
      </c>
      <c r="B1115" s="661" t="s">
        <v>578</v>
      </c>
      <c r="C1115" s="661" t="s">
        <v>3538</v>
      </c>
      <c r="D1115" s="742" t="s">
        <v>5397</v>
      </c>
      <c r="E1115" s="743" t="s">
        <v>3555</v>
      </c>
      <c r="F1115" s="661" t="s">
        <v>3533</v>
      </c>
      <c r="G1115" s="661" t="s">
        <v>4014</v>
      </c>
      <c r="H1115" s="661" t="s">
        <v>579</v>
      </c>
      <c r="I1115" s="661" t="s">
        <v>4015</v>
      </c>
      <c r="J1115" s="661" t="s">
        <v>4016</v>
      </c>
      <c r="K1115" s="661" t="s">
        <v>4017</v>
      </c>
      <c r="L1115" s="662">
        <v>815.1</v>
      </c>
      <c r="M1115" s="662">
        <v>815.1</v>
      </c>
      <c r="N1115" s="661">
        <v>1</v>
      </c>
      <c r="O1115" s="744">
        <v>1</v>
      </c>
      <c r="P1115" s="662">
        <v>815.1</v>
      </c>
      <c r="Q1115" s="677">
        <v>1</v>
      </c>
      <c r="R1115" s="661">
        <v>1</v>
      </c>
      <c r="S1115" s="677">
        <v>1</v>
      </c>
      <c r="T1115" s="744">
        <v>1</v>
      </c>
      <c r="U1115" s="700">
        <v>1</v>
      </c>
    </row>
    <row r="1116" spans="1:21" ht="14.4" customHeight="1" x14ac:dyDescent="0.3">
      <c r="A1116" s="660">
        <v>21</v>
      </c>
      <c r="B1116" s="661" t="s">
        <v>578</v>
      </c>
      <c r="C1116" s="661" t="s">
        <v>3538</v>
      </c>
      <c r="D1116" s="742" t="s">
        <v>5397</v>
      </c>
      <c r="E1116" s="743" t="s">
        <v>3555</v>
      </c>
      <c r="F1116" s="661" t="s">
        <v>3533</v>
      </c>
      <c r="G1116" s="661" t="s">
        <v>4341</v>
      </c>
      <c r="H1116" s="661" t="s">
        <v>1684</v>
      </c>
      <c r="I1116" s="661" t="s">
        <v>4342</v>
      </c>
      <c r="J1116" s="661" t="s">
        <v>4343</v>
      </c>
      <c r="K1116" s="661" t="s">
        <v>4344</v>
      </c>
      <c r="L1116" s="662">
        <v>769.6</v>
      </c>
      <c r="M1116" s="662">
        <v>2308.8000000000002</v>
      </c>
      <c r="N1116" s="661">
        <v>3</v>
      </c>
      <c r="O1116" s="744">
        <v>0.5</v>
      </c>
      <c r="P1116" s="662">
        <v>2308.8000000000002</v>
      </c>
      <c r="Q1116" s="677">
        <v>1</v>
      </c>
      <c r="R1116" s="661">
        <v>3</v>
      </c>
      <c r="S1116" s="677">
        <v>1</v>
      </c>
      <c r="T1116" s="744">
        <v>0.5</v>
      </c>
      <c r="U1116" s="700">
        <v>1</v>
      </c>
    </row>
    <row r="1117" spans="1:21" ht="14.4" customHeight="1" x14ac:dyDescent="0.3">
      <c r="A1117" s="660">
        <v>21</v>
      </c>
      <c r="B1117" s="661" t="s">
        <v>578</v>
      </c>
      <c r="C1117" s="661" t="s">
        <v>3538</v>
      </c>
      <c r="D1117" s="742" t="s">
        <v>5397</v>
      </c>
      <c r="E1117" s="743" t="s">
        <v>3555</v>
      </c>
      <c r="F1117" s="661" t="s">
        <v>3533</v>
      </c>
      <c r="G1117" s="661" t="s">
        <v>4341</v>
      </c>
      <c r="H1117" s="661" t="s">
        <v>1684</v>
      </c>
      <c r="I1117" s="661" t="s">
        <v>4638</v>
      </c>
      <c r="J1117" s="661" t="s">
        <v>4343</v>
      </c>
      <c r="K1117" s="661" t="s">
        <v>4639</v>
      </c>
      <c r="L1117" s="662">
        <v>2308.8200000000002</v>
      </c>
      <c r="M1117" s="662">
        <v>2308.8200000000002</v>
      </c>
      <c r="N1117" s="661">
        <v>1</v>
      </c>
      <c r="O1117" s="744">
        <v>1</v>
      </c>
      <c r="P1117" s="662">
        <v>2308.8200000000002</v>
      </c>
      <c r="Q1117" s="677">
        <v>1</v>
      </c>
      <c r="R1117" s="661">
        <v>1</v>
      </c>
      <c r="S1117" s="677">
        <v>1</v>
      </c>
      <c r="T1117" s="744">
        <v>1</v>
      </c>
      <c r="U1117" s="700">
        <v>1</v>
      </c>
    </row>
    <row r="1118" spans="1:21" ht="14.4" customHeight="1" x14ac:dyDescent="0.3">
      <c r="A1118" s="660">
        <v>21</v>
      </c>
      <c r="B1118" s="661" t="s">
        <v>578</v>
      </c>
      <c r="C1118" s="661" t="s">
        <v>3538</v>
      </c>
      <c r="D1118" s="742" t="s">
        <v>5397</v>
      </c>
      <c r="E1118" s="743" t="s">
        <v>3555</v>
      </c>
      <c r="F1118" s="661" t="s">
        <v>3533</v>
      </c>
      <c r="G1118" s="661" t="s">
        <v>3582</v>
      </c>
      <c r="H1118" s="661" t="s">
        <v>579</v>
      </c>
      <c r="I1118" s="661" t="s">
        <v>3644</v>
      </c>
      <c r="J1118" s="661" t="s">
        <v>3645</v>
      </c>
      <c r="K1118" s="661" t="s">
        <v>3646</v>
      </c>
      <c r="L1118" s="662">
        <v>0</v>
      </c>
      <c r="M1118" s="662">
        <v>0</v>
      </c>
      <c r="N1118" s="661">
        <v>1</v>
      </c>
      <c r="O1118" s="744">
        <v>0.5</v>
      </c>
      <c r="P1118" s="662">
        <v>0</v>
      </c>
      <c r="Q1118" s="677"/>
      <c r="R1118" s="661">
        <v>1</v>
      </c>
      <c r="S1118" s="677">
        <v>1</v>
      </c>
      <c r="T1118" s="744">
        <v>0.5</v>
      </c>
      <c r="U1118" s="700">
        <v>1</v>
      </c>
    </row>
    <row r="1119" spans="1:21" ht="14.4" customHeight="1" x14ac:dyDescent="0.3">
      <c r="A1119" s="660">
        <v>21</v>
      </c>
      <c r="B1119" s="661" t="s">
        <v>578</v>
      </c>
      <c r="C1119" s="661" t="s">
        <v>3538</v>
      </c>
      <c r="D1119" s="742" t="s">
        <v>5397</v>
      </c>
      <c r="E1119" s="743" t="s">
        <v>3555</v>
      </c>
      <c r="F1119" s="661" t="s">
        <v>3533</v>
      </c>
      <c r="G1119" s="661" t="s">
        <v>3582</v>
      </c>
      <c r="H1119" s="661" t="s">
        <v>579</v>
      </c>
      <c r="I1119" s="661" t="s">
        <v>960</v>
      </c>
      <c r="J1119" s="661" t="s">
        <v>3645</v>
      </c>
      <c r="K1119" s="661" t="s">
        <v>3647</v>
      </c>
      <c r="L1119" s="662">
        <v>63.7</v>
      </c>
      <c r="M1119" s="662">
        <v>127.4</v>
      </c>
      <c r="N1119" s="661">
        <v>2</v>
      </c>
      <c r="O1119" s="744">
        <v>1</v>
      </c>
      <c r="P1119" s="662">
        <v>127.4</v>
      </c>
      <c r="Q1119" s="677">
        <v>1</v>
      </c>
      <c r="R1119" s="661">
        <v>2</v>
      </c>
      <c r="S1119" s="677">
        <v>1</v>
      </c>
      <c r="T1119" s="744">
        <v>1</v>
      </c>
      <c r="U1119" s="700">
        <v>1</v>
      </c>
    </row>
    <row r="1120" spans="1:21" ht="14.4" customHeight="1" x14ac:dyDescent="0.3">
      <c r="A1120" s="660">
        <v>21</v>
      </c>
      <c r="B1120" s="661" t="s">
        <v>578</v>
      </c>
      <c r="C1120" s="661" t="s">
        <v>3538</v>
      </c>
      <c r="D1120" s="742" t="s">
        <v>5397</v>
      </c>
      <c r="E1120" s="743" t="s">
        <v>3555</v>
      </c>
      <c r="F1120" s="661" t="s">
        <v>3533</v>
      </c>
      <c r="G1120" s="661" t="s">
        <v>4018</v>
      </c>
      <c r="H1120" s="661" t="s">
        <v>579</v>
      </c>
      <c r="I1120" s="661" t="s">
        <v>2123</v>
      </c>
      <c r="J1120" s="661" t="s">
        <v>2124</v>
      </c>
      <c r="K1120" s="661" t="s">
        <v>4019</v>
      </c>
      <c r="L1120" s="662">
        <v>98.63</v>
      </c>
      <c r="M1120" s="662">
        <v>98.63</v>
      </c>
      <c r="N1120" s="661">
        <v>1</v>
      </c>
      <c r="O1120" s="744">
        <v>1</v>
      </c>
      <c r="P1120" s="662">
        <v>98.63</v>
      </c>
      <c r="Q1120" s="677">
        <v>1</v>
      </c>
      <c r="R1120" s="661">
        <v>1</v>
      </c>
      <c r="S1120" s="677">
        <v>1</v>
      </c>
      <c r="T1120" s="744">
        <v>1</v>
      </c>
      <c r="U1120" s="700">
        <v>1</v>
      </c>
    </row>
    <row r="1121" spans="1:21" ht="14.4" customHeight="1" x14ac:dyDescent="0.3">
      <c r="A1121" s="660">
        <v>21</v>
      </c>
      <c r="B1121" s="661" t="s">
        <v>578</v>
      </c>
      <c r="C1121" s="661" t="s">
        <v>3538</v>
      </c>
      <c r="D1121" s="742" t="s">
        <v>5397</v>
      </c>
      <c r="E1121" s="743" t="s">
        <v>3555</v>
      </c>
      <c r="F1121" s="661" t="s">
        <v>3533</v>
      </c>
      <c r="G1121" s="661" t="s">
        <v>4107</v>
      </c>
      <c r="H1121" s="661" t="s">
        <v>579</v>
      </c>
      <c r="I1121" s="661" t="s">
        <v>815</v>
      </c>
      <c r="J1121" s="661" t="s">
        <v>816</v>
      </c>
      <c r="K1121" s="661" t="s">
        <v>813</v>
      </c>
      <c r="L1121" s="662">
        <v>40.340000000000003</v>
      </c>
      <c r="M1121" s="662">
        <v>40.340000000000003</v>
      </c>
      <c r="N1121" s="661">
        <v>1</v>
      </c>
      <c r="O1121" s="744">
        <v>0.5</v>
      </c>
      <c r="P1121" s="662">
        <v>40.340000000000003</v>
      </c>
      <c r="Q1121" s="677">
        <v>1</v>
      </c>
      <c r="R1121" s="661">
        <v>1</v>
      </c>
      <c r="S1121" s="677">
        <v>1</v>
      </c>
      <c r="T1121" s="744">
        <v>0.5</v>
      </c>
      <c r="U1121" s="700">
        <v>1</v>
      </c>
    </row>
    <row r="1122" spans="1:21" ht="14.4" customHeight="1" x14ac:dyDescent="0.3">
      <c r="A1122" s="660">
        <v>21</v>
      </c>
      <c r="B1122" s="661" t="s">
        <v>578</v>
      </c>
      <c r="C1122" s="661" t="s">
        <v>3538</v>
      </c>
      <c r="D1122" s="742" t="s">
        <v>5397</v>
      </c>
      <c r="E1122" s="743" t="s">
        <v>3555</v>
      </c>
      <c r="F1122" s="661" t="s">
        <v>3533</v>
      </c>
      <c r="G1122" s="661" t="s">
        <v>4640</v>
      </c>
      <c r="H1122" s="661" t="s">
        <v>579</v>
      </c>
      <c r="I1122" s="661" t="s">
        <v>1177</v>
      </c>
      <c r="J1122" s="661" t="s">
        <v>4641</v>
      </c>
      <c r="K1122" s="661" t="s">
        <v>4642</v>
      </c>
      <c r="L1122" s="662">
        <v>0</v>
      </c>
      <c r="M1122" s="662">
        <v>0</v>
      </c>
      <c r="N1122" s="661">
        <v>2</v>
      </c>
      <c r="O1122" s="744">
        <v>1</v>
      </c>
      <c r="P1122" s="662"/>
      <c r="Q1122" s="677"/>
      <c r="R1122" s="661"/>
      <c r="S1122" s="677">
        <v>0</v>
      </c>
      <c r="T1122" s="744"/>
      <c r="U1122" s="700">
        <v>0</v>
      </c>
    </row>
    <row r="1123" spans="1:21" ht="14.4" customHeight="1" x14ac:dyDescent="0.3">
      <c r="A1123" s="660">
        <v>21</v>
      </c>
      <c r="B1123" s="661" t="s">
        <v>578</v>
      </c>
      <c r="C1123" s="661" t="s">
        <v>3538</v>
      </c>
      <c r="D1123" s="742" t="s">
        <v>5397</v>
      </c>
      <c r="E1123" s="743" t="s">
        <v>3555</v>
      </c>
      <c r="F1123" s="661" t="s">
        <v>3533</v>
      </c>
      <c r="G1123" s="661" t="s">
        <v>3587</v>
      </c>
      <c r="H1123" s="661" t="s">
        <v>579</v>
      </c>
      <c r="I1123" s="661" t="s">
        <v>3855</v>
      </c>
      <c r="J1123" s="661" t="s">
        <v>3124</v>
      </c>
      <c r="K1123" s="661" t="s">
        <v>3856</v>
      </c>
      <c r="L1123" s="662">
        <v>0</v>
      </c>
      <c r="M1123" s="662">
        <v>0</v>
      </c>
      <c r="N1123" s="661">
        <v>1</v>
      </c>
      <c r="O1123" s="744">
        <v>1</v>
      </c>
      <c r="P1123" s="662"/>
      <c r="Q1123" s="677"/>
      <c r="R1123" s="661"/>
      <c r="S1123" s="677">
        <v>0</v>
      </c>
      <c r="T1123" s="744"/>
      <c r="U1123" s="700">
        <v>0</v>
      </c>
    </row>
    <row r="1124" spans="1:21" ht="14.4" customHeight="1" x14ac:dyDescent="0.3">
      <c r="A1124" s="660">
        <v>21</v>
      </c>
      <c r="B1124" s="661" t="s">
        <v>578</v>
      </c>
      <c r="C1124" s="661" t="s">
        <v>3538</v>
      </c>
      <c r="D1124" s="742" t="s">
        <v>5397</v>
      </c>
      <c r="E1124" s="743" t="s">
        <v>3555</v>
      </c>
      <c r="F1124" s="661" t="s">
        <v>3533</v>
      </c>
      <c r="G1124" s="661" t="s">
        <v>4643</v>
      </c>
      <c r="H1124" s="661" t="s">
        <v>579</v>
      </c>
      <c r="I1124" s="661" t="s">
        <v>4644</v>
      </c>
      <c r="J1124" s="661" t="s">
        <v>4645</v>
      </c>
      <c r="K1124" s="661" t="s">
        <v>3418</v>
      </c>
      <c r="L1124" s="662">
        <v>34.6</v>
      </c>
      <c r="M1124" s="662">
        <v>138.4</v>
      </c>
      <c r="N1124" s="661">
        <v>4</v>
      </c>
      <c r="O1124" s="744">
        <v>2.5</v>
      </c>
      <c r="P1124" s="662">
        <v>34.6</v>
      </c>
      <c r="Q1124" s="677">
        <v>0.25</v>
      </c>
      <c r="R1124" s="661">
        <v>1</v>
      </c>
      <c r="S1124" s="677">
        <v>0.25</v>
      </c>
      <c r="T1124" s="744">
        <v>0.5</v>
      </c>
      <c r="U1124" s="700">
        <v>0.2</v>
      </c>
    </row>
    <row r="1125" spans="1:21" ht="14.4" customHeight="1" x14ac:dyDescent="0.3">
      <c r="A1125" s="660">
        <v>21</v>
      </c>
      <c r="B1125" s="661" t="s">
        <v>578</v>
      </c>
      <c r="C1125" s="661" t="s">
        <v>3538</v>
      </c>
      <c r="D1125" s="742" t="s">
        <v>5397</v>
      </c>
      <c r="E1125" s="743" t="s">
        <v>3555</v>
      </c>
      <c r="F1125" s="661" t="s">
        <v>3533</v>
      </c>
      <c r="G1125" s="661" t="s">
        <v>4643</v>
      </c>
      <c r="H1125" s="661" t="s">
        <v>579</v>
      </c>
      <c r="I1125" s="661" t="s">
        <v>4646</v>
      </c>
      <c r="J1125" s="661" t="s">
        <v>4645</v>
      </c>
      <c r="K1125" s="661" t="s">
        <v>3418</v>
      </c>
      <c r="L1125" s="662">
        <v>34.6</v>
      </c>
      <c r="M1125" s="662">
        <v>69.2</v>
      </c>
      <c r="N1125" s="661">
        <v>2</v>
      </c>
      <c r="O1125" s="744">
        <v>1</v>
      </c>
      <c r="P1125" s="662">
        <v>69.2</v>
      </c>
      <c r="Q1125" s="677">
        <v>1</v>
      </c>
      <c r="R1125" s="661">
        <v>2</v>
      </c>
      <c r="S1125" s="677">
        <v>1</v>
      </c>
      <c r="T1125" s="744">
        <v>1</v>
      </c>
      <c r="U1125" s="700">
        <v>1</v>
      </c>
    </row>
    <row r="1126" spans="1:21" ht="14.4" customHeight="1" x14ac:dyDescent="0.3">
      <c r="A1126" s="660">
        <v>21</v>
      </c>
      <c r="B1126" s="661" t="s">
        <v>578</v>
      </c>
      <c r="C1126" s="661" t="s">
        <v>3538</v>
      </c>
      <c r="D1126" s="742" t="s">
        <v>5397</v>
      </c>
      <c r="E1126" s="743" t="s">
        <v>3555</v>
      </c>
      <c r="F1126" s="661" t="s">
        <v>3533</v>
      </c>
      <c r="G1126" s="661" t="s">
        <v>3949</v>
      </c>
      <c r="H1126" s="661" t="s">
        <v>579</v>
      </c>
      <c r="I1126" s="661" t="s">
        <v>1106</v>
      </c>
      <c r="J1126" s="661" t="s">
        <v>1107</v>
      </c>
      <c r="K1126" s="661" t="s">
        <v>3966</v>
      </c>
      <c r="L1126" s="662">
        <v>60.9</v>
      </c>
      <c r="M1126" s="662">
        <v>60.9</v>
      </c>
      <c r="N1126" s="661">
        <v>1</v>
      </c>
      <c r="O1126" s="744">
        <v>1</v>
      </c>
      <c r="P1126" s="662"/>
      <c r="Q1126" s="677">
        <v>0</v>
      </c>
      <c r="R1126" s="661"/>
      <c r="S1126" s="677">
        <v>0</v>
      </c>
      <c r="T1126" s="744"/>
      <c r="U1126" s="700">
        <v>0</v>
      </c>
    </row>
    <row r="1127" spans="1:21" ht="14.4" customHeight="1" x14ac:dyDescent="0.3">
      <c r="A1127" s="660">
        <v>21</v>
      </c>
      <c r="B1127" s="661" t="s">
        <v>578</v>
      </c>
      <c r="C1127" s="661" t="s">
        <v>3538</v>
      </c>
      <c r="D1127" s="742" t="s">
        <v>5397</v>
      </c>
      <c r="E1127" s="743" t="s">
        <v>3555</v>
      </c>
      <c r="F1127" s="661" t="s">
        <v>3533</v>
      </c>
      <c r="G1127" s="661" t="s">
        <v>4253</v>
      </c>
      <c r="H1127" s="661" t="s">
        <v>579</v>
      </c>
      <c r="I1127" s="661" t="s">
        <v>1976</v>
      </c>
      <c r="J1127" s="661" t="s">
        <v>1977</v>
      </c>
      <c r="K1127" s="661" t="s">
        <v>4254</v>
      </c>
      <c r="L1127" s="662">
        <v>48.09</v>
      </c>
      <c r="M1127" s="662">
        <v>144.27000000000001</v>
      </c>
      <c r="N1127" s="661">
        <v>3</v>
      </c>
      <c r="O1127" s="744">
        <v>1</v>
      </c>
      <c r="P1127" s="662">
        <v>144.27000000000001</v>
      </c>
      <c r="Q1127" s="677">
        <v>1</v>
      </c>
      <c r="R1127" s="661">
        <v>3</v>
      </c>
      <c r="S1127" s="677">
        <v>1</v>
      </c>
      <c r="T1127" s="744">
        <v>1</v>
      </c>
      <c r="U1127" s="700">
        <v>1</v>
      </c>
    </row>
    <row r="1128" spans="1:21" ht="14.4" customHeight="1" x14ac:dyDescent="0.3">
      <c r="A1128" s="660">
        <v>21</v>
      </c>
      <c r="B1128" s="661" t="s">
        <v>578</v>
      </c>
      <c r="C1128" s="661" t="s">
        <v>3538</v>
      </c>
      <c r="D1128" s="742" t="s">
        <v>5397</v>
      </c>
      <c r="E1128" s="743" t="s">
        <v>3555</v>
      </c>
      <c r="F1128" s="661" t="s">
        <v>3533</v>
      </c>
      <c r="G1128" s="661" t="s">
        <v>4253</v>
      </c>
      <c r="H1128" s="661" t="s">
        <v>579</v>
      </c>
      <c r="I1128" s="661" t="s">
        <v>2998</v>
      </c>
      <c r="J1128" s="661" t="s">
        <v>1977</v>
      </c>
      <c r="K1128" s="661" t="s">
        <v>4647</v>
      </c>
      <c r="L1128" s="662">
        <v>55.58</v>
      </c>
      <c r="M1128" s="662">
        <v>55.58</v>
      </c>
      <c r="N1128" s="661">
        <v>1</v>
      </c>
      <c r="O1128" s="744">
        <v>0.5</v>
      </c>
      <c r="P1128" s="662"/>
      <c r="Q1128" s="677">
        <v>0</v>
      </c>
      <c r="R1128" s="661"/>
      <c r="S1128" s="677">
        <v>0</v>
      </c>
      <c r="T1128" s="744"/>
      <c r="U1128" s="700">
        <v>0</v>
      </c>
    </row>
    <row r="1129" spans="1:21" ht="14.4" customHeight="1" x14ac:dyDescent="0.3">
      <c r="A1129" s="660">
        <v>21</v>
      </c>
      <c r="B1129" s="661" t="s">
        <v>578</v>
      </c>
      <c r="C1129" s="661" t="s">
        <v>3538</v>
      </c>
      <c r="D1129" s="742" t="s">
        <v>5397</v>
      </c>
      <c r="E1129" s="743" t="s">
        <v>3555</v>
      </c>
      <c r="F1129" s="661" t="s">
        <v>3533</v>
      </c>
      <c r="G1129" s="661" t="s">
        <v>4648</v>
      </c>
      <c r="H1129" s="661" t="s">
        <v>579</v>
      </c>
      <c r="I1129" s="661" t="s">
        <v>4649</v>
      </c>
      <c r="J1129" s="661" t="s">
        <v>4650</v>
      </c>
      <c r="K1129" s="661" t="s">
        <v>4651</v>
      </c>
      <c r="L1129" s="662">
        <v>0</v>
      </c>
      <c r="M1129" s="662">
        <v>0</v>
      </c>
      <c r="N1129" s="661">
        <v>1</v>
      </c>
      <c r="O1129" s="744">
        <v>0.5</v>
      </c>
      <c r="P1129" s="662">
        <v>0</v>
      </c>
      <c r="Q1129" s="677"/>
      <c r="R1129" s="661">
        <v>1</v>
      </c>
      <c r="S1129" s="677">
        <v>1</v>
      </c>
      <c r="T1129" s="744">
        <v>0.5</v>
      </c>
      <c r="U1129" s="700">
        <v>1</v>
      </c>
    </row>
    <row r="1130" spans="1:21" ht="14.4" customHeight="1" x14ac:dyDescent="0.3">
      <c r="A1130" s="660">
        <v>21</v>
      </c>
      <c r="B1130" s="661" t="s">
        <v>578</v>
      </c>
      <c r="C1130" s="661" t="s">
        <v>3538</v>
      </c>
      <c r="D1130" s="742" t="s">
        <v>5397</v>
      </c>
      <c r="E1130" s="743" t="s">
        <v>3555</v>
      </c>
      <c r="F1130" s="661" t="s">
        <v>3533</v>
      </c>
      <c r="G1130" s="661" t="s">
        <v>4652</v>
      </c>
      <c r="H1130" s="661" t="s">
        <v>579</v>
      </c>
      <c r="I1130" s="661" t="s">
        <v>2204</v>
      </c>
      <c r="J1130" s="661" t="s">
        <v>2205</v>
      </c>
      <c r="K1130" s="661" t="s">
        <v>4653</v>
      </c>
      <c r="L1130" s="662">
        <v>0</v>
      </c>
      <c r="M1130" s="662">
        <v>0</v>
      </c>
      <c r="N1130" s="661">
        <v>1</v>
      </c>
      <c r="O1130" s="744">
        <v>1</v>
      </c>
      <c r="P1130" s="662"/>
      <c r="Q1130" s="677"/>
      <c r="R1130" s="661"/>
      <c r="S1130" s="677">
        <v>0</v>
      </c>
      <c r="T1130" s="744"/>
      <c r="U1130" s="700">
        <v>0</v>
      </c>
    </row>
    <row r="1131" spans="1:21" ht="14.4" customHeight="1" x14ac:dyDescent="0.3">
      <c r="A1131" s="660">
        <v>21</v>
      </c>
      <c r="B1131" s="661" t="s">
        <v>578</v>
      </c>
      <c r="C1131" s="661" t="s">
        <v>3538</v>
      </c>
      <c r="D1131" s="742" t="s">
        <v>5397</v>
      </c>
      <c r="E1131" s="743" t="s">
        <v>3555</v>
      </c>
      <c r="F1131" s="661" t="s">
        <v>3533</v>
      </c>
      <c r="G1131" s="661" t="s">
        <v>4652</v>
      </c>
      <c r="H1131" s="661" t="s">
        <v>579</v>
      </c>
      <c r="I1131" s="661" t="s">
        <v>2726</v>
      </c>
      <c r="J1131" s="661" t="s">
        <v>2205</v>
      </c>
      <c r="K1131" s="661" t="s">
        <v>2727</v>
      </c>
      <c r="L1131" s="662">
        <v>0</v>
      </c>
      <c r="M1131" s="662">
        <v>0</v>
      </c>
      <c r="N1131" s="661">
        <v>1</v>
      </c>
      <c r="O1131" s="744">
        <v>0.5</v>
      </c>
      <c r="P1131" s="662">
        <v>0</v>
      </c>
      <c r="Q1131" s="677"/>
      <c r="R1131" s="661">
        <v>1</v>
      </c>
      <c r="S1131" s="677">
        <v>1</v>
      </c>
      <c r="T1131" s="744">
        <v>0.5</v>
      </c>
      <c r="U1131" s="700">
        <v>1</v>
      </c>
    </row>
    <row r="1132" spans="1:21" ht="14.4" customHeight="1" x14ac:dyDescent="0.3">
      <c r="A1132" s="660">
        <v>21</v>
      </c>
      <c r="B1132" s="661" t="s">
        <v>578</v>
      </c>
      <c r="C1132" s="661" t="s">
        <v>3538</v>
      </c>
      <c r="D1132" s="742" t="s">
        <v>5397</v>
      </c>
      <c r="E1132" s="743" t="s">
        <v>3555</v>
      </c>
      <c r="F1132" s="661" t="s">
        <v>3533</v>
      </c>
      <c r="G1132" s="661" t="s">
        <v>3784</v>
      </c>
      <c r="H1132" s="661" t="s">
        <v>1684</v>
      </c>
      <c r="I1132" s="661" t="s">
        <v>4119</v>
      </c>
      <c r="J1132" s="661" t="s">
        <v>4120</v>
      </c>
      <c r="K1132" s="661" t="s">
        <v>1599</v>
      </c>
      <c r="L1132" s="662">
        <v>9810.82</v>
      </c>
      <c r="M1132" s="662">
        <v>166783.94000000006</v>
      </c>
      <c r="N1132" s="661">
        <v>17</v>
      </c>
      <c r="O1132" s="744">
        <v>12</v>
      </c>
      <c r="P1132" s="662">
        <v>156973.12000000005</v>
      </c>
      <c r="Q1132" s="677">
        <v>0.94117647058823528</v>
      </c>
      <c r="R1132" s="661">
        <v>16</v>
      </c>
      <c r="S1132" s="677">
        <v>0.94117647058823528</v>
      </c>
      <c r="T1132" s="744">
        <v>11.5</v>
      </c>
      <c r="U1132" s="700">
        <v>0.95833333333333337</v>
      </c>
    </row>
    <row r="1133" spans="1:21" ht="14.4" customHeight="1" x14ac:dyDescent="0.3">
      <c r="A1133" s="660">
        <v>21</v>
      </c>
      <c r="B1133" s="661" t="s">
        <v>578</v>
      </c>
      <c r="C1133" s="661" t="s">
        <v>3538</v>
      </c>
      <c r="D1133" s="742" t="s">
        <v>5397</v>
      </c>
      <c r="E1133" s="743" t="s">
        <v>3555</v>
      </c>
      <c r="F1133" s="661" t="s">
        <v>3533</v>
      </c>
      <c r="G1133" s="661" t="s">
        <v>3784</v>
      </c>
      <c r="H1133" s="661" t="s">
        <v>1684</v>
      </c>
      <c r="I1133" s="661" t="s">
        <v>4255</v>
      </c>
      <c r="J1133" s="661" t="s">
        <v>4120</v>
      </c>
      <c r="K1133" s="661" t="s">
        <v>1599</v>
      </c>
      <c r="L1133" s="662">
        <v>9810.82</v>
      </c>
      <c r="M1133" s="662">
        <v>49054.1</v>
      </c>
      <c r="N1133" s="661">
        <v>5</v>
      </c>
      <c r="O1133" s="744">
        <v>3.5</v>
      </c>
      <c r="P1133" s="662">
        <v>49054.1</v>
      </c>
      <c r="Q1133" s="677">
        <v>1</v>
      </c>
      <c r="R1133" s="661">
        <v>5</v>
      </c>
      <c r="S1133" s="677">
        <v>1</v>
      </c>
      <c r="T1133" s="744">
        <v>3.5</v>
      </c>
      <c r="U1133" s="700">
        <v>1</v>
      </c>
    </row>
    <row r="1134" spans="1:21" ht="14.4" customHeight="1" x14ac:dyDescent="0.3">
      <c r="A1134" s="660">
        <v>21</v>
      </c>
      <c r="B1134" s="661" t="s">
        <v>578</v>
      </c>
      <c r="C1134" s="661" t="s">
        <v>3538</v>
      </c>
      <c r="D1134" s="742" t="s">
        <v>5397</v>
      </c>
      <c r="E1134" s="743" t="s">
        <v>3555</v>
      </c>
      <c r="F1134" s="661" t="s">
        <v>3533</v>
      </c>
      <c r="G1134" s="661" t="s">
        <v>3784</v>
      </c>
      <c r="H1134" s="661" t="s">
        <v>1684</v>
      </c>
      <c r="I1134" s="661" t="s">
        <v>4654</v>
      </c>
      <c r="J1134" s="661" t="s">
        <v>4655</v>
      </c>
      <c r="K1134" s="661" t="s">
        <v>4656</v>
      </c>
      <c r="L1134" s="662">
        <v>5886.49</v>
      </c>
      <c r="M1134" s="662">
        <v>5886.49</v>
      </c>
      <c r="N1134" s="661">
        <v>1</v>
      </c>
      <c r="O1134" s="744">
        <v>0.5</v>
      </c>
      <c r="P1134" s="662">
        <v>5886.49</v>
      </c>
      <c r="Q1134" s="677">
        <v>1</v>
      </c>
      <c r="R1134" s="661">
        <v>1</v>
      </c>
      <c r="S1134" s="677">
        <v>1</v>
      </c>
      <c r="T1134" s="744">
        <v>0.5</v>
      </c>
      <c r="U1134" s="700">
        <v>1</v>
      </c>
    </row>
    <row r="1135" spans="1:21" ht="14.4" customHeight="1" x14ac:dyDescent="0.3">
      <c r="A1135" s="660">
        <v>21</v>
      </c>
      <c r="B1135" s="661" t="s">
        <v>578</v>
      </c>
      <c r="C1135" s="661" t="s">
        <v>3538</v>
      </c>
      <c r="D1135" s="742" t="s">
        <v>5397</v>
      </c>
      <c r="E1135" s="743" t="s">
        <v>3555</v>
      </c>
      <c r="F1135" s="661" t="s">
        <v>3533</v>
      </c>
      <c r="G1135" s="661" t="s">
        <v>3784</v>
      </c>
      <c r="H1135" s="661" t="s">
        <v>1684</v>
      </c>
      <c r="I1135" s="661" t="s">
        <v>4399</v>
      </c>
      <c r="J1135" s="661" t="s">
        <v>4400</v>
      </c>
      <c r="K1135" s="661" t="s">
        <v>3346</v>
      </c>
      <c r="L1135" s="662">
        <v>1471.62</v>
      </c>
      <c r="M1135" s="662">
        <v>2943.24</v>
      </c>
      <c r="N1135" s="661">
        <v>2</v>
      </c>
      <c r="O1135" s="744">
        <v>1</v>
      </c>
      <c r="P1135" s="662">
        <v>2943.24</v>
      </c>
      <c r="Q1135" s="677">
        <v>1</v>
      </c>
      <c r="R1135" s="661">
        <v>2</v>
      </c>
      <c r="S1135" s="677">
        <v>1</v>
      </c>
      <c r="T1135" s="744">
        <v>1</v>
      </c>
      <c r="U1135" s="700">
        <v>1</v>
      </c>
    </row>
    <row r="1136" spans="1:21" ht="14.4" customHeight="1" x14ac:dyDescent="0.3">
      <c r="A1136" s="660">
        <v>21</v>
      </c>
      <c r="B1136" s="661" t="s">
        <v>578</v>
      </c>
      <c r="C1136" s="661" t="s">
        <v>3538</v>
      </c>
      <c r="D1136" s="742" t="s">
        <v>5397</v>
      </c>
      <c r="E1136" s="743" t="s">
        <v>3555</v>
      </c>
      <c r="F1136" s="661" t="s">
        <v>3533</v>
      </c>
      <c r="G1136" s="661" t="s">
        <v>3784</v>
      </c>
      <c r="H1136" s="661" t="s">
        <v>1684</v>
      </c>
      <c r="I1136" s="661" t="s">
        <v>4657</v>
      </c>
      <c r="J1136" s="661" t="s">
        <v>4400</v>
      </c>
      <c r="K1136" s="661" t="s">
        <v>3348</v>
      </c>
      <c r="L1136" s="662">
        <v>0</v>
      </c>
      <c r="M1136" s="662">
        <v>0</v>
      </c>
      <c r="N1136" s="661">
        <v>1</v>
      </c>
      <c r="O1136" s="744">
        <v>0.5</v>
      </c>
      <c r="P1136" s="662">
        <v>0</v>
      </c>
      <c r="Q1136" s="677"/>
      <c r="R1136" s="661">
        <v>1</v>
      </c>
      <c r="S1136" s="677">
        <v>1</v>
      </c>
      <c r="T1136" s="744">
        <v>0.5</v>
      </c>
      <c r="U1136" s="700">
        <v>1</v>
      </c>
    </row>
    <row r="1137" spans="1:21" ht="14.4" customHeight="1" x14ac:dyDescent="0.3">
      <c r="A1137" s="660">
        <v>21</v>
      </c>
      <c r="B1137" s="661" t="s">
        <v>578</v>
      </c>
      <c r="C1137" s="661" t="s">
        <v>3538</v>
      </c>
      <c r="D1137" s="742" t="s">
        <v>5397</v>
      </c>
      <c r="E1137" s="743" t="s">
        <v>3555</v>
      </c>
      <c r="F1137" s="661" t="s">
        <v>3533</v>
      </c>
      <c r="G1137" s="661" t="s">
        <v>3784</v>
      </c>
      <c r="H1137" s="661" t="s">
        <v>1684</v>
      </c>
      <c r="I1137" s="661" t="s">
        <v>4658</v>
      </c>
      <c r="J1137" s="661" t="s">
        <v>4120</v>
      </c>
      <c r="K1137" s="661" t="s">
        <v>4439</v>
      </c>
      <c r="L1137" s="662">
        <v>0</v>
      </c>
      <c r="M1137" s="662">
        <v>0</v>
      </c>
      <c r="N1137" s="661">
        <v>1</v>
      </c>
      <c r="O1137" s="744">
        <v>1</v>
      </c>
      <c r="P1137" s="662"/>
      <c r="Q1137" s="677"/>
      <c r="R1137" s="661"/>
      <c r="S1137" s="677">
        <v>0</v>
      </c>
      <c r="T1137" s="744"/>
      <c r="U1137" s="700">
        <v>0</v>
      </c>
    </row>
    <row r="1138" spans="1:21" ht="14.4" customHeight="1" x14ac:dyDescent="0.3">
      <c r="A1138" s="660">
        <v>21</v>
      </c>
      <c r="B1138" s="661" t="s">
        <v>578</v>
      </c>
      <c r="C1138" s="661" t="s">
        <v>3538</v>
      </c>
      <c r="D1138" s="742" t="s">
        <v>5397</v>
      </c>
      <c r="E1138" s="743" t="s">
        <v>3555</v>
      </c>
      <c r="F1138" s="661" t="s">
        <v>3533</v>
      </c>
      <c r="G1138" s="661" t="s">
        <v>3656</v>
      </c>
      <c r="H1138" s="661" t="s">
        <v>579</v>
      </c>
      <c r="I1138" s="661" t="s">
        <v>2073</v>
      </c>
      <c r="J1138" s="661" t="s">
        <v>2074</v>
      </c>
      <c r="K1138" s="661" t="s">
        <v>4659</v>
      </c>
      <c r="L1138" s="662">
        <v>0</v>
      </c>
      <c r="M1138" s="662">
        <v>0</v>
      </c>
      <c r="N1138" s="661">
        <v>1</v>
      </c>
      <c r="O1138" s="744">
        <v>1</v>
      </c>
      <c r="P1138" s="662"/>
      <c r="Q1138" s="677"/>
      <c r="R1138" s="661"/>
      <c r="S1138" s="677">
        <v>0</v>
      </c>
      <c r="T1138" s="744"/>
      <c r="U1138" s="700">
        <v>0</v>
      </c>
    </row>
    <row r="1139" spans="1:21" ht="14.4" customHeight="1" x14ac:dyDescent="0.3">
      <c r="A1139" s="660">
        <v>21</v>
      </c>
      <c r="B1139" s="661" t="s">
        <v>578</v>
      </c>
      <c r="C1139" s="661" t="s">
        <v>3538</v>
      </c>
      <c r="D1139" s="742" t="s">
        <v>5397</v>
      </c>
      <c r="E1139" s="743" t="s">
        <v>3555</v>
      </c>
      <c r="F1139" s="661" t="s">
        <v>3533</v>
      </c>
      <c r="G1139" s="661" t="s">
        <v>3728</v>
      </c>
      <c r="H1139" s="661" t="s">
        <v>579</v>
      </c>
      <c r="I1139" s="661" t="s">
        <v>3729</v>
      </c>
      <c r="J1139" s="661" t="s">
        <v>3730</v>
      </c>
      <c r="K1139" s="661" t="s">
        <v>3731</v>
      </c>
      <c r="L1139" s="662">
        <v>0</v>
      </c>
      <c r="M1139" s="662">
        <v>0</v>
      </c>
      <c r="N1139" s="661">
        <v>1</v>
      </c>
      <c r="O1139" s="744">
        <v>1</v>
      </c>
      <c r="P1139" s="662"/>
      <c r="Q1139" s="677"/>
      <c r="R1139" s="661"/>
      <c r="S1139" s="677">
        <v>0</v>
      </c>
      <c r="T1139" s="744"/>
      <c r="U1139" s="700">
        <v>0</v>
      </c>
    </row>
    <row r="1140" spans="1:21" ht="14.4" customHeight="1" x14ac:dyDescent="0.3">
      <c r="A1140" s="660">
        <v>21</v>
      </c>
      <c r="B1140" s="661" t="s">
        <v>578</v>
      </c>
      <c r="C1140" s="661" t="s">
        <v>3538</v>
      </c>
      <c r="D1140" s="742" t="s">
        <v>5397</v>
      </c>
      <c r="E1140" s="743" t="s">
        <v>3555</v>
      </c>
      <c r="F1140" s="661" t="s">
        <v>3533</v>
      </c>
      <c r="G1140" s="661" t="s">
        <v>3657</v>
      </c>
      <c r="H1140" s="661" t="s">
        <v>579</v>
      </c>
      <c r="I1140" s="661" t="s">
        <v>3658</v>
      </c>
      <c r="J1140" s="661" t="s">
        <v>3659</v>
      </c>
      <c r="K1140" s="661" t="s">
        <v>3416</v>
      </c>
      <c r="L1140" s="662">
        <v>0</v>
      </c>
      <c r="M1140" s="662">
        <v>0</v>
      </c>
      <c r="N1140" s="661">
        <v>1</v>
      </c>
      <c r="O1140" s="744">
        <v>0.5</v>
      </c>
      <c r="P1140" s="662"/>
      <c r="Q1140" s="677"/>
      <c r="R1140" s="661"/>
      <c r="S1140" s="677">
        <v>0</v>
      </c>
      <c r="T1140" s="744"/>
      <c r="U1140" s="700">
        <v>0</v>
      </c>
    </row>
    <row r="1141" spans="1:21" ht="14.4" customHeight="1" x14ac:dyDescent="0.3">
      <c r="A1141" s="660">
        <v>21</v>
      </c>
      <c r="B1141" s="661" t="s">
        <v>578</v>
      </c>
      <c r="C1141" s="661" t="s">
        <v>3538</v>
      </c>
      <c r="D1141" s="742" t="s">
        <v>5397</v>
      </c>
      <c r="E1141" s="743" t="s">
        <v>3555</v>
      </c>
      <c r="F1141" s="661" t="s">
        <v>3533</v>
      </c>
      <c r="G1141" s="661" t="s">
        <v>3657</v>
      </c>
      <c r="H1141" s="661" t="s">
        <v>579</v>
      </c>
      <c r="I1141" s="661" t="s">
        <v>4660</v>
      </c>
      <c r="J1141" s="661" t="s">
        <v>4661</v>
      </c>
      <c r="K1141" s="661" t="s">
        <v>813</v>
      </c>
      <c r="L1141" s="662">
        <v>26.37</v>
      </c>
      <c r="M1141" s="662">
        <v>26.37</v>
      </c>
      <c r="N1141" s="661">
        <v>1</v>
      </c>
      <c r="O1141" s="744">
        <v>0.5</v>
      </c>
      <c r="P1141" s="662">
        <v>26.37</v>
      </c>
      <c r="Q1141" s="677">
        <v>1</v>
      </c>
      <c r="R1141" s="661">
        <v>1</v>
      </c>
      <c r="S1141" s="677">
        <v>1</v>
      </c>
      <c r="T1141" s="744">
        <v>0.5</v>
      </c>
      <c r="U1141" s="700">
        <v>1</v>
      </c>
    </row>
    <row r="1142" spans="1:21" ht="14.4" customHeight="1" x14ac:dyDescent="0.3">
      <c r="A1142" s="660">
        <v>21</v>
      </c>
      <c r="B1142" s="661" t="s">
        <v>578</v>
      </c>
      <c r="C1142" s="661" t="s">
        <v>3538</v>
      </c>
      <c r="D1142" s="742" t="s">
        <v>5397</v>
      </c>
      <c r="E1142" s="743" t="s">
        <v>3555</v>
      </c>
      <c r="F1142" s="661" t="s">
        <v>3533</v>
      </c>
      <c r="G1142" s="661" t="s">
        <v>4409</v>
      </c>
      <c r="H1142" s="661" t="s">
        <v>579</v>
      </c>
      <c r="I1142" s="661" t="s">
        <v>4662</v>
      </c>
      <c r="J1142" s="661" t="s">
        <v>4663</v>
      </c>
      <c r="K1142" s="661" t="s">
        <v>4664</v>
      </c>
      <c r="L1142" s="662">
        <v>0</v>
      </c>
      <c r="M1142" s="662">
        <v>0</v>
      </c>
      <c r="N1142" s="661">
        <v>1</v>
      </c>
      <c r="O1142" s="744">
        <v>0.5</v>
      </c>
      <c r="P1142" s="662"/>
      <c r="Q1142" s="677"/>
      <c r="R1142" s="661"/>
      <c r="S1142" s="677">
        <v>0</v>
      </c>
      <c r="T1142" s="744"/>
      <c r="U1142" s="700">
        <v>0</v>
      </c>
    </row>
    <row r="1143" spans="1:21" ht="14.4" customHeight="1" x14ac:dyDescent="0.3">
      <c r="A1143" s="660">
        <v>21</v>
      </c>
      <c r="B1143" s="661" t="s">
        <v>578</v>
      </c>
      <c r="C1143" s="661" t="s">
        <v>3538</v>
      </c>
      <c r="D1143" s="742" t="s">
        <v>5397</v>
      </c>
      <c r="E1143" s="743" t="s">
        <v>3555</v>
      </c>
      <c r="F1143" s="661" t="s">
        <v>3533</v>
      </c>
      <c r="G1143" s="661" t="s">
        <v>4665</v>
      </c>
      <c r="H1143" s="661" t="s">
        <v>579</v>
      </c>
      <c r="I1143" s="661" t="s">
        <v>873</v>
      </c>
      <c r="J1143" s="661" t="s">
        <v>4666</v>
      </c>
      <c r="K1143" s="661" t="s">
        <v>4667</v>
      </c>
      <c r="L1143" s="662">
        <v>88.76</v>
      </c>
      <c r="M1143" s="662">
        <v>88.76</v>
      </c>
      <c r="N1143" s="661">
        <v>1</v>
      </c>
      <c r="O1143" s="744">
        <v>0.5</v>
      </c>
      <c r="P1143" s="662">
        <v>88.76</v>
      </c>
      <c r="Q1143" s="677">
        <v>1</v>
      </c>
      <c r="R1143" s="661">
        <v>1</v>
      </c>
      <c r="S1143" s="677">
        <v>1</v>
      </c>
      <c r="T1143" s="744">
        <v>0.5</v>
      </c>
      <c r="U1143" s="700">
        <v>1</v>
      </c>
    </row>
    <row r="1144" spans="1:21" ht="14.4" customHeight="1" x14ac:dyDescent="0.3">
      <c r="A1144" s="660">
        <v>21</v>
      </c>
      <c r="B1144" s="661" t="s">
        <v>578</v>
      </c>
      <c r="C1144" s="661" t="s">
        <v>3538</v>
      </c>
      <c r="D1144" s="742" t="s">
        <v>5397</v>
      </c>
      <c r="E1144" s="743" t="s">
        <v>3555</v>
      </c>
      <c r="F1144" s="661" t="s">
        <v>3533</v>
      </c>
      <c r="G1144" s="661" t="s">
        <v>3660</v>
      </c>
      <c r="H1144" s="661" t="s">
        <v>579</v>
      </c>
      <c r="I1144" s="661" t="s">
        <v>745</v>
      </c>
      <c r="J1144" s="661" t="s">
        <v>746</v>
      </c>
      <c r="K1144" s="661" t="s">
        <v>3661</v>
      </c>
      <c r="L1144" s="662">
        <v>733.55</v>
      </c>
      <c r="M1144" s="662">
        <v>4401.2999999999993</v>
      </c>
      <c r="N1144" s="661">
        <v>6</v>
      </c>
      <c r="O1144" s="744">
        <v>1.5</v>
      </c>
      <c r="P1144" s="662"/>
      <c r="Q1144" s="677">
        <v>0</v>
      </c>
      <c r="R1144" s="661"/>
      <c r="S1144" s="677">
        <v>0</v>
      </c>
      <c r="T1144" s="744"/>
      <c r="U1144" s="700">
        <v>0</v>
      </c>
    </row>
    <row r="1145" spans="1:21" ht="14.4" customHeight="1" x14ac:dyDescent="0.3">
      <c r="A1145" s="660">
        <v>21</v>
      </c>
      <c r="B1145" s="661" t="s">
        <v>578</v>
      </c>
      <c r="C1145" s="661" t="s">
        <v>3538</v>
      </c>
      <c r="D1145" s="742" t="s">
        <v>5397</v>
      </c>
      <c r="E1145" s="743" t="s">
        <v>3555</v>
      </c>
      <c r="F1145" s="661" t="s">
        <v>3533</v>
      </c>
      <c r="G1145" s="661" t="s">
        <v>4137</v>
      </c>
      <c r="H1145" s="661" t="s">
        <v>1684</v>
      </c>
      <c r="I1145" s="661" t="s">
        <v>1821</v>
      </c>
      <c r="J1145" s="661" t="s">
        <v>1730</v>
      </c>
      <c r="K1145" s="661" t="s">
        <v>1822</v>
      </c>
      <c r="L1145" s="662">
        <v>0</v>
      </c>
      <c r="M1145" s="662">
        <v>0</v>
      </c>
      <c r="N1145" s="661">
        <v>10</v>
      </c>
      <c r="O1145" s="744">
        <v>8</v>
      </c>
      <c r="P1145" s="662">
        <v>0</v>
      </c>
      <c r="Q1145" s="677"/>
      <c r="R1145" s="661">
        <v>4</v>
      </c>
      <c r="S1145" s="677">
        <v>0.4</v>
      </c>
      <c r="T1145" s="744">
        <v>3</v>
      </c>
      <c r="U1145" s="700">
        <v>0.375</v>
      </c>
    </row>
    <row r="1146" spans="1:21" ht="14.4" customHeight="1" x14ac:dyDescent="0.3">
      <c r="A1146" s="660">
        <v>21</v>
      </c>
      <c r="B1146" s="661" t="s">
        <v>578</v>
      </c>
      <c r="C1146" s="661" t="s">
        <v>3538</v>
      </c>
      <c r="D1146" s="742" t="s">
        <v>5397</v>
      </c>
      <c r="E1146" s="743" t="s">
        <v>3555</v>
      </c>
      <c r="F1146" s="661" t="s">
        <v>3533</v>
      </c>
      <c r="G1146" s="661" t="s">
        <v>4137</v>
      </c>
      <c r="H1146" s="661" t="s">
        <v>1684</v>
      </c>
      <c r="I1146" s="661" t="s">
        <v>1729</v>
      </c>
      <c r="J1146" s="661" t="s">
        <v>1730</v>
      </c>
      <c r="K1146" s="661" t="s">
        <v>1731</v>
      </c>
      <c r="L1146" s="662">
        <v>0</v>
      </c>
      <c r="M1146" s="662">
        <v>0</v>
      </c>
      <c r="N1146" s="661">
        <v>1</v>
      </c>
      <c r="O1146" s="744">
        <v>1</v>
      </c>
      <c r="P1146" s="662"/>
      <c r="Q1146" s="677"/>
      <c r="R1146" s="661"/>
      <c r="S1146" s="677">
        <v>0</v>
      </c>
      <c r="T1146" s="744"/>
      <c r="U1146" s="700">
        <v>0</v>
      </c>
    </row>
    <row r="1147" spans="1:21" ht="14.4" customHeight="1" x14ac:dyDescent="0.3">
      <c r="A1147" s="660">
        <v>21</v>
      </c>
      <c r="B1147" s="661" t="s">
        <v>578</v>
      </c>
      <c r="C1147" s="661" t="s">
        <v>3538</v>
      </c>
      <c r="D1147" s="742" t="s">
        <v>5397</v>
      </c>
      <c r="E1147" s="743" t="s">
        <v>3555</v>
      </c>
      <c r="F1147" s="661" t="s">
        <v>3533</v>
      </c>
      <c r="G1147" s="661" t="s">
        <v>3953</v>
      </c>
      <c r="H1147" s="661" t="s">
        <v>1684</v>
      </c>
      <c r="I1147" s="661" t="s">
        <v>1926</v>
      </c>
      <c r="J1147" s="661" t="s">
        <v>1927</v>
      </c>
      <c r="K1147" s="661" t="s">
        <v>3413</v>
      </c>
      <c r="L1147" s="662">
        <v>769.6</v>
      </c>
      <c r="M1147" s="662">
        <v>46176</v>
      </c>
      <c r="N1147" s="661">
        <v>60</v>
      </c>
      <c r="O1147" s="744">
        <v>19.5</v>
      </c>
      <c r="P1147" s="662">
        <v>27705.599999999995</v>
      </c>
      <c r="Q1147" s="677">
        <v>0.59999999999999987</v>
      </c>
      <c r="R1147" s="661">
        <v>36</v>
      </c>
      <c r="S1147" s="677">
        <v>0.6</v>
      </c>
      <c r="T1147" s="744">
        <v>11</v>
      </c>
      <c r="U1147" s="700">
        <v>0.5641025641025641</v>
      </c>
    </row>
    <row r="1148" spans="1:21" ht="14.4" customHeight="1" x14ac:dyDescent="0.3">
      <c r="A1148" s="660">
        <v>21</v>
      </c>
      <c r="B1148" s="661" t="s">
        <v>578</v>
      </c>
      <c r="C1148" s="661" t="s">
        <v>3538</v>
      </c>
      <c r="D1148" s="742" t="s">
        <v>5397</v>
      </c>
      <c r="E1148" s="743" t="s">
        <v>3555</v>
      </c>
      <c r="F1148" s="661" t="s">
        <v>3533</v>
      </c>
      <c r="G1148" s="661" t="s">
        <v>3953</v>
      </c>
      <c r="H1148" s="661" t="s">
        <v>1684</v>
      </c>
      <c r="I1148" s="661" t="s">
        <v>1926</v>
      </c>
      <c r="J1148" s="661" t="s">
        <v>1927</v>
      </c>
      <c r="K1148" s="661" t="s">
        <v>3413</v>
      </c>
      <c r="L1148" s="662">
        <v>550.39</v>
      </c>
      <c r="M1148" s="662">
        <v>14310.140000000001</v>
      </c>
      <c r="N1148" s="661">
        <v>26</v>
      </c>
      <c r="O1148" s="744">
        <v>8.5</v>
      </c>
      <c r="P1148" s="662">
        <v>9356.630000000001</v>
      </c>
      <c r="Q1148" s="677">
        <v>0.65384615384615385</v>
      </c>
      <c r="R1148" s="661">
        <v>17</v>
      </c>
      <c r="S1148" s="677">
        <v>0.65384615384615385</v>
      </c>
      <c r="T1148" s="744">
        <v>5.5</v>
      </c>
      <c r="U1148" s="700">
        <v>0.6470588235294118</v>
      </c>
    </row>
    <row r="1149" spans="1:21" ht="14.4" customHeight="1" x14ac:dyDescent="0.3">
      <c r="A1149" s="660">
        <v>21</v>
      </c>
      <c r="B1149" s="661" t="s">
        <v>578</v>
      </c>
      <c r="C1149" s="661" t="s">
        <v>3538</v>
      </c>
      <c r="D1149" s="742" t="s">
        <v>5397</v>
      </c>
      <c r="E1149" s="743" t="s">
        <v>3555</v>
      </c>
      <c r="F1149" s="661" t="s">
        <v>3533</v>
      </c>
      <c r="G1149" s="661" t="s">
        <v>3953</v>
      </c>
      <c r="H1149" s="661" t="s">
        <v>579</v>
      </c>
      <c r="I1149" s="661" t="s">
        <v>4139</v>
      </c>
      <c r="J1149" s="661" t="s">
        <v>1927</v>
      </c>
      <c r="K1149" s="661" t="s">
        <v>4140</v>
      </c>
      <c r="L1149" s="662">
        <v>0</v>
      </c>
      <c r="M1149" s="662">
        <v>0</v>
      </c>
      <c r="N1149" s="661">
        <v>3</v>
      </c>
      <c r="O1149" s="744">
        <v>1</v>
      </c>
      <c r="P1149" s="662"/>
      <c r="Q1149" s="677"/>
      <c r="R1149" s="661"/>
      <c r="S1149" s="677">
        <v>0</v>
      </c>
      <c r="T1149" s="744"/>
      <c r="U1149" s="700">
        <v>0</v>
      </c>
    </row>
    <row r="1150" spans="1:21" ht="14.4" customHeight="1" x14ac:dyDescent="0.3">
      <c r="A1150" s="660">
        <v>21</v>
      </c>
      <c r="B1150" s="661" t="s">
        <v>578</v>
      </c>
      <c r="C1150" s="661" t="s">
        <v>3538</v>
      </c>
      <c r="D1150" s="742" t="s">
        <v>5397</v>
      </c>
      <c r="E1150" s="743" t="s">
        <v>3555</v>
      </c>
      <c r="F1150" s="661" t="s">
        <v>3533</v>
      </c>
      <c r="G1150" s="661" t="s">
        <v>3953</v>
      </c>
      <c r="H1150" s="661" t="s">
        <v>579</v>
      </c>
      <c r="I1150" s="661" t="s">
        <v>4668</v>
      </c>
      <c r="J1150" s="661" t="s">
        <v>1927</v>
      </c>
      <c r="K1150" s="661" t="s">
        <v>4669</v>
      </c>
      <c r="L1150" s="662">
        <v>0</v>
      </c>
      <c r="M1150" s="662">
        <v>0</v>
      </c>
      <c r="N1150" s="661">
        <v>3</v>
      </c>
      <c r="O1150" s="744">
        <v>3</v>
      </c>
      <c r="P1150" s="662">
        <v>0</v>
      </c>
      <c r="Q1150" s="677"/>
      <c r="R1150" s="661">
        <v>2</v>
      </c>
      <c r="S1150" s="677">
        <v>0.66666666666666663</v>
      </c>
      <c r="T1150" s="744">
        <v>2</v>
      </c>
      <c r="U1150" s="700">
        <v>0.66666666666666663</v>
      </c>
    </row>
    <row r="1151" spans="1:21" ht="14.4" customHeight="1" x14ac:dyDescent="0.3">
      <c r="A1151" s="660">
        <v>21</v>
      </c>
      <c r="B1151" s="661" t="s">
        <v>578</v>
      </c>
      <c r="C1151" s="661" t="s">
        <v>3538</v>
      </c>
      <c r="D1151" s="742" t="s">
        <v>5397</v>
      </c>
      <c r="E1151" s="743" t="s">
        <v>3555</v>
      </c>
      <c r="F1151" s="661" t="s">
        <v>3533</v>
      </c>
      <c r="G1151" s="661" t="s">
        <v>3588</v>
      </c>
      <c r="H1151" s="661" t="s">
        <v>579</v>
      </c>
      <c r="I1151" s="661" t="s">
        <v>733</v>
      </c>
      <c r="J1151" s="661" t="s">
        <v>734</v>
      </c>
      <c r="K1151" s="661" t="s">
        <v>735</v>
      </c>
      <c r="L1151" s="662">
        <v>0</v>
      </c>
      <c r="M1151" s="662">
        <v>0</v>
      </c>
      <c r="N1151" s="661">
        <v>2</v>
      </c>
      <c r="O1151" s="744">
        <v>1</v>
      </c>
      <c r="P1151" s="662">
        <v>0</v>
      </c>
      <c r="Q1151" s="677"/>
      <c r="R1151" s="661">
        <v>2</v>
      </c>
      <c r="S1151" s="677">
        <v>1</v>
      </c>
      <c r="T1151" s="744">
        <v>1</v>
      </c>
      <c r="U1151" s="700">
        <v>1</v>
      </c>
    </row>
    <row r="1152" spans="1:21" ht="14.4" customHeight="1" x14ac:dyDescent="0.3">
      <c r="A1152" s="660">
        <v>21</v>
      </c>
      <c r="B1152" s="661" t="s">
        <v>578</v>
      </c>
      <c r="C1152" s="661" t="s">
        <v>3538</v>
      </c>
      <c r="D1152" s="742" t="s">
        <v>5397</v>
      </c>
      <c r="E1152" s="743" t="s">
        <v>3555</v>
      </c>
      <c r="F1152" s="661" t="s">
        <v>3533</v>
      </c>
      <c r="G1152" s="661" t="s">
        <v>3588</v>
      </c>
      <c r="H1152" s="661" t="s">
        <v>579</v>
      </c>
      <c r="I1152" s="661" t="s">
        <v>922</v>
      </c>
      <c r="J1152" s="661" t="s">
        <v>734</v>
      </c>
      <c r="K1152" s="661" t="s">
        <v>923</v>
      </c>
      <c r="L1152" s="662">
        <v>0</v>
      </c>
      <c r="M1152" s="662">
        <v>0</v>
      </c>
      <c r="N1152" s="661">
        <v>6</v>
      </c>
      <c r="O1152" s="744">
        <v>4.5</v>
      </c>
      <c r="P1152" s="662">
        <v>0</v>
      </c>
      <c r="Q1152" s="677"/>
      <c r="R1152" s="661">
        <v>3</v>
      </c>
      <c r="S1152" s="677">
        <v>0.5</v>
      </c>
      <c r="T1152" s="744">
        <v>2</v>
      </c>
      <c r="U1152" s="700">
        <v>0.44444444444444442</v>
      </c>
    </row>
    <row r="1153" spans="1:21" ht="14.4" customHeight="1" x14ac:dyDescent="0.3">
      <c r="A1153" s="660">
        <v>21</v>
      </c>
      <c r="B1153" s="661" t="s">
        <v>578</v>
      </c>
      <c r="C1153" s="661" t="s">
        <v>3538</v>
      </c>
      <c r="D1153" s="742" t="s">
        <v>5397</v>
      </c>
      <c r="E1153" s="743" t="s">
        <v>3555</v>
      </c>
      <c r="F1153" s="661" t="s">
        <v>3533</v>
      </c>
      <c r="G1153" s="661" t="s">
        <v>4144</v>
      </c>
      <c r="H1153" s="661" t="s">
        <v>579</v>
      </c>
      <c r="I1153" s="661" t="s">
        <v>861</v>
      </c>
      <c r="J1153" s="661" t="s">
        <v>862</v>
      </c>
      <c r="K1153" s="661" t="s">
        <v>4145</v>
      </c>
      <c r="L1153" s="662">
        <v>232.37</v>
      </c>
      <c r="M1153" s="662">
        <v>929.48</v>
      </c>
      <c r="N1153" s="661">
        <v>4</v>
      </c>
      <c r="O1153" s="744">
        <v>4</v>
      </c>
      <c r="P1153" s="662">
        <v>232.37</v>
      </c>
      <c r="Q1153" s="677">
        <v>0.25</v>
      </c>
      <c r="R1153" s="661">
        <v>1</v>
      </c>
      <c r="S1153" s="677">
        <v>0.25</v>
      </c>
      <c r="T1153" s="744">
        <v>1</v>
      </c>
      <c r="U1153" s="700">
        <v>0.25</v>
      </c>
    </row>
    <row r="1154" spans="1:21" ht="14.4" customHeight="1" x14ac:dyDescent="0.3">
      <c r="A1154" s="660">
        <v>21</v>
      </c>
      <c r="B1154" s="661" t="s">
        <v>578</v>
      </c>
      <c r="C1154" s="661" t="s">
        <v>3538</v>
      </c>
      <c r="D1154" s="742" t="s">
        <v>5397</v>
      </c>
      <c r="E1154" s="743" t="s">
        <v>3555</v>
      </c>
      <c r="F1154" s="661" t="s">
        <v>3533</v>
      </c>
      <c r="G1154" s="661" t="s">
        <v>4670</v>
      </c>
      <c r="H1154" s="661" t="s">
        <v>579</v>
      </c>
      <c r="I1154" s="661" t="s">
        <v>2691</v>
      </c>
      <c r="J1154" s="661" t="s">
        <v>2692</v>
      </c>
      <c r="K1154" s="661" t="s">
        <v>2693</v>
      </c>
      <c r="L1154" s="662">
        <v>215.12</v>
      </c>
      <c r="M1154" s="662">
        <v>430.24</v>
      </c>
      <c r="N1154" s="661">
        <v>2</v>
      </c>
      <c r="O1154" s="744">
        <v>1</v>
      </c>
      <c r="P1154" s="662"/>
      <c r="Q1154" s="677">
        <v>0</v>
      </c>
      <c r="R1154" s="661"/>
      <c r="S1154" s="677">
        <v>0</v>
      </c>
      <c r="T1154" s="744"/>
      <c r="U1154" s="700">
        <v>0</v>
      </c>
    </row>
    <row r="1155" spans="1:21" ht="14.4" customHeight="1" x14ac:dyDescent="0.3">
      <c r="A1155" s="660">
        <v>21</v>
      </c>
      <c r="B1155" s="661" t="s">
        <v>578</v>
      </c>
      <c r="C1155" s="661" t="s">
        <v>3538</v>
      </c>
      <c r="D1155" s="742" t="s">
        <v>5397</v>
      </c>
      <c r="E1155" s="743" t="s">
        <v>3555</v>
      </c>
      <c r="F1155" s="661" t="s">
        <v>3533</v>
      </c>
      <c r="G1155" s="661" t="s">
        <v>3664</v>
      </c>
      <c r="H1155" s="661" t="s">
        <v>579</v>
      </c>
      <c r="I1155" s="661" t="s">
        <v>2588</v>
      </c>
      <c r="J1155" s="661" t="s">
        <v>2589</v>
      </c>
      <c r="K1155" s="661" t="s">
        <v>2590</v>
      </c>
      <c r="L1155" s="662">
        <v>1121.25</v>
      </c>
      <c r="M1155" s="662">
        <v>17940</v>
      </c>
      <c r="N1155" s="661">
        <v>16</v>
      </c>
      <c r="O1155" s="744">
        <v>4.5</v>
      </c>
      <c r="P1155" s="662">
        <v>12333.75</v>
      </c>
      <c r="Q1155" s="677">
        <v>0.6875</v>
      </c>
      <c r="R1155" s="661">
        <v>11</v>
      </c>
      <c r="S1155" s="677">
        <v>0.6875</v>
      </c>
      <c r="T1155" s="744">
        <v>2.5</v>
      </c>
      <c r="U1155" s="700">
        <v>0.55555555555555558</v>
      </c>
    </row>
    <row r="1156" spans="1:21" ht="14.4" customHeight="1" x14ac:dyDescent="0.3">
      <c r="A1156" s="660">
        <v>21</v>
      </c>
      <c r="B1156" s="661" t="s">
        <v>578</v>
      </c>
      <c r="C1156" s="661" t="s">
        <v>3538</v>
      </c>
      <c r="D1156" s="742" t="s">
        <v>5397</v>
      </c>
      <c r="E1156" s="743" t="s">
        <v>3555</v>
      </c>
      <c r="F1156" s="661" t="s">
        <v>3533</v>
      </c>
      <c r="G1156" s="661" t="s">
        <v>3984</v>
      </c>
      <c r="H1156" s="661" t="s">
        <v>579</v>
      </c>
      <c r="I1156" s="661" t="s">
        <v>4671</v>
      </c>
      <c r="J1156" s="661" t="s">
        <v>4672</v>
      </c>
      <c r="K1156" s="661" t="s">
        <v>4673</v>
      </c>
      <c r="L1156" s="662">
        <v>23.01</v>
      </c>
      <c r="M1156" s="662">
        <v>69.03</v>
      </c>
      <c r="N1156" s="661">
        <v>3</v>
      </c>
      <c r="O1156" s="744">
        <v>2.5</v>
      </c>
      <c r="P1156" s="662">
        <v>69.03</v>
      </c>
      <c r="Q1156" s="677">
        <v>1</v>
      </c>
      <c r="R1156" s="661">
        <v>3</v>
      </c>
      <c r="S1156" s="677">
        <v>1</v>
      </c>
      <c r="T1156" s="744">
        <v>2.5</v>
      </c>
      <c r="U1156" s="700">
        <v>1</v>
      </c>
    </row>
    <row r="1157" spans="1:21" ht="14.4" customHeight="1" x14ac:dyDescent="0.3">
      <c r="A1157" s="660">
        <v>21</v>
      </c>
      <c r="B1157" s="661" t="s">
        <v>578</v>
      </c>
      <c r="C1157" s="661" t="s">
        <v>3538</v>
      </c>
      <c r="D1157" s="742" t="s">
        <v>5397</v>
      </c>
      <c r="E1157" s="743" t="s">
        <v>3555</v>
      </c>
      <c r="F1157" s="661" t="s">
        <v>3533</v>
      </c>
      <c r="G1157" s="661" t="s">
        <v>3618</v>
      </c>
      <c r="H1157" s="661" t="s">
        <v>579</v>
      </c>
      <c r="I1157" s="661" t="s">
        <v>925</v>
      </c>
      <c r="J1157" s="661" t="s">
        <v>3619</v>
      </c>
      <c r="K1157" s="661" t="s">
        <v>3620</v>
      </c>
      <c r="L1157" s="662">
        <v>53.57</v>
      </c>
      <c r="M1157" s="662">
        <v>5892.7000000000007</v>
      </c>
      <c r="N1157" s="661">
        <v>110</v>
      </c>
      <c r="O1157" s="744">
        <v>38</v>
      </c>
      <c r="P1157" s="662">
        <v>3696.3300000000008</v>
      </c>
      <c r="Q1157" s="677">
        <v>0.62727272727272732</v>
      </c>
      <c r="R1157" s="661">
        <v>69</v>
      </c>
      <c r="S1157" s="677">
        <v>0.62727272727272732</v>
      </c>
      <c r="T1157" s="744">
        <v>22.5</v>
      </c>
      <c r="U1157" s="700">
        <v>0.59210526315789469</v>
      </c>
    </row>
    <row r="1158" spans="1:21" ht="14.4" customHeight="1" x14ac:dyDescent="0.3">
      <c r="A1158" s="660">
        <v>21</v>
      </c>
      <c r="B1158" s="661" t="s">
        <v>578</v>
      </c>
      <c r="C1158" s="661" t="s">
        <v>3538</v>
      </c>
      <c r="D1158" s="742" t="s">
        <v>5397</v>
      </c>
      <c r="E1158" s="743" t="s">
        <v>3555</v>
      </c>
      <c r="F1158" s="661" t="s">
        <v>3533</v>
      </c>
      <c r="G1158" s="661" t="s">
        <v>4674</v>
      </c>
      <c r="H1158" s="661" t="s">
        <v>1684</v>
      </c>
      <c r="I1158" s="661" t="s">
        <v>2891</v>
      </c>
      <c r="J1158" s="661" t="s">
        <v>2892</v>
      </c>
      <c r="K1158" s="661" t="s">
        <v>2893</v>
      </c>
      <c r="L1158" s="662">
        <v>400.18</v>
      </c>
      <c r="M1158" s="662">
        <v>400.18</v>
      </c>
      <c r="N1158" s="661">
        <v>1</v>
      </c>
      <c r="O1158" s="744">
        <v>1</v>
      </c>
      <c r="P1158" s="662">
        <v>400.18</v>
      </c>
      <c r="Q1158" s="677">
        <v>1</v>
      </c>
      <c r="R1158" s="661">
        <v>1</v>
      </c>
      <c r="S1158" s="677">
        <v>1</v>
      </c>
      <c r="T1158" s="744">
        <v>1</v>
      </c>
      <c r="U1158" s="700">
        <v>1</v>
      </c>
    </row>
    <row r="1159" spans="1:21" ht="14.4" customHeight="1" x14ac:dyDescent="0.3">
      <c r="A1159" s="660">
        <v>21</v>
      </c>
      <c r="B1159" s="661" t="s">
        <v>578</v>
      </c>
      <c r="C1159" s="661" t="s">
        <v>3538</v>
      </c>
      <c r="D1159" s="742" t="s">
        <v>5397</v>
      </c>
      <c r="E1159" s="743" t="s">
        <v>3555</v>
      </c>
      <c r="F1159" s="661" t="s">
        <v>3533</v>
      </c>
      <c r="G1159" s="661" t="s">
        <v>4674</v>
      </c>
      <c r="H1159" s="661" t="s">
        <v>1684</v>
      </c>
      <c r="I1159" s="661" t="s">
        <v>4675</v>
      </c>
      <c r="J1159" s="661" t="s">
        <v>4676</v>
      </c>
      <c r="K1159" s="661" t="s">
        <v>4677</v>
      </c>
      <c r="L1159" s="662">
        <v>177.82</v>
      </c>
      <c r="M1159" s="662">
        <v>533.46</v>
      </c>
      <c r="N1159" s="661">
        <v>3</v>
      </c>
      <c r="O1159" s="744">
        <v>0.5</v>
      </c>
      <c r="P1159" s="662"/>
      <c r="Q1159" s="677">
        <v>0</v>
      </c>
      <c r="R1159" s="661"/>
      <c r="S1159" s="677">
        <v>0</v>
      </c>
      <c r="T1159" s="744"/>
      <c r="U1159" s="700">
        <v>0</v>
      </c>
    </row>
    <row r="1160" spans="1:21" ht="14.4" customHeight="1" x14ac:dyDescent="0.3">
      <c r="A1160" s="660">
        <v>21</v>
      </c>
      <c r="B1160" s="661" t="s">
        <v>578</v>
      </c>
      <c r="C1160" s="661" t="s">
        <v>3538</v>
      </c>
      <c r="D1160" s="742" t="s">
        <v>5397</v>
      </c>
      <c r="E1160" s="743" t="s">
        <v>3555</v>
      </c>
      <c r="F1160" s="661" t="s">
        <v>3533</v>
      </c>
      <c r="G1160" s="661" t="s">
        <v>3671</v>
      </c>
      <c r="H1160" s="661" t="s">
        <v>579</v>
      </c>
      <c r="I1160" s="661" t="s">
        <v>3672</v>
      </c>
      <c r="J1160" s="661" t="s">
        <v>1634</v>
      </c>
      <c r="K1160" s="661" t="s">
        <v>1635</v>
      </c>
      <c r="L1160" s="662">
        <v>374.79</v>
      </c>
      <c r="M1160" s="662">
        <v>1124.3700000000001</v>
      </c>
      <c r="N1160" s="661">
        <v>3</v>
      </c>
      <c r="O1160" s="744">
        <v>1.5</v>
      </c>
      <c r="P1160" s="662">
        <v>749.58</v>
      </c>
      <c r="Q1160" s="677">
        <v>0.66666666666666663</v>
      </c>
      <c r="R1160" s="661">
        <v>2</v>
      </c>
      <c r="S1160" s="677">
        <v>0.66666666666666663</v>
      </c>
      <c r="T1160" s="744">
        <v>0.5</v>
      </c>
      <c r="U1160" s="700">
        <v>0.33333333333333331</v>
      </c>
    </row>
    <row r="1161" spans="1:21" ht="14.4" customHeight="1" x14ac:dyDescent="0.3">
      <c r="A1161" s="660">
        <v>21</v>
      </c>
      <c r="B1161" s="661" t="s">
        <v>578</v>
      </c>
      <c r="C1161" s="661" t="s">
        <v>3538</v>
      </c>
      <c r="D1161" s="742" t="s">
        <v>5397</v>
      </c>
      <c r="E1161" s="743" t="s">
        <v>3555</v>
      </c>
      <c r="F1161" s="661" t="s">
        <v>3533</v>
      </c>
      <c r="G1161" s="661" t="s">
        <v>3671</v>
      </c>
      <c r="H1161" s="661" t="s">
        <v>579</v>
      </c>
      <c r="I1161" s="661" t="s">
        <v>3673</v>
      </c>
      <c r="J1161" s="661" t="s">
        <v>1634</v>
      </c>
      <c r="K1161" s="661" t="s">
        <v>3674</v>
      </c>
      <c r="L1161" s="662">
        <v>0</v>
      </c>
      <c r="M1161" s="662">
        <v>0</v>
      </c>
      <c r="N1161" s="661">
        <v>19</v>
      </c>
      <c r="O1161" s="744">
        <v>7</v>
      </c>
      <c r="P1161" s="662">
        <v>0</v>
      </c>
      <c r="Q1161" s="677"/>
      <c r="R1161" s="661">
        <v>11</v>
      </c>
      <c r="S1161" s="677">
        <v>0.57894736842105265</v>
      </c>
      <c r="T1161" s="744">
        <v>4.5</v>
      </c>
      <c r="U1161" s="700">
        <v>0.6428571428571429</v>
      </c>
    </row>
    <row r="1162" spans="1:21" ht="14.4" customHeight="1" x14ac:dyDescent="0.3">
      <c r="A1162" s="660">
        <v>21</v>
      </c>
      <c r="B1162" s="661" t="s">
        <v>578</v>
      </c>
      <c r="C1162" s="661" t="s">
        <v>3538</v>
      </c>
      <c r="D1162" s="742" t="s">
        <v>5397</v>
      </c>
      <c r="E1162" s="743" t="s">
        <v>3555</v>
      </c>
      <c r="F1162" s="661" t="s">
        <v>3533</v>
      </c>
      <c r="G1162" s="661" t="s">
        <v>3671</v>
      </c>
      <c r="H1162" s="661" t="s">
        <v>579</v>
      </c>
      <c r="I1162" s="661" t="s">
        <v>4272</v>
      </c>
      <c r="J1162" s="661" t="s">
        <v>1634</v>
      </c>
      <c r="K1162" s="661" t="s">
        <v>3674</v>
      </c>
      <c r="L1162" s="662">
        <v>0</v>
      </c>
      <c r="M1162" s="662">
        <v>0</v>
      </c>
      <c r="N1162" s="661">
        <v>9</v>
      </c>
      <c r="O1162" s="744">
        <v>3</v>
      </c>
      <c r="P1162" s="662">
        <v>0</v>
      </c>
      <c r="Q1162" s="677"/>
      <c r="R1162" s="661">
        <v>2</v>
      </c>
      <c r="S1162" s="677">
        <v>0.22222222222222221</v>
      </c>
      <c r="T1162" s="744">
        <v>1</v>
      </c>
      <c r="U1162" s="700">
        <v>0.33333333333333331</v>
      </c>
    </row>
    <row r="1163" spans="1:21" ht="14.4" customHeight="1" x14ac:dyDescent="0.3">
      <c r="A1163" s="660">
        <v>21</v>
      </c>
      <c r="B1163" s="661" t="s">
        <v>578</v>
      </c>
      <c r="C1163" s="661" t="s">
        <v>3538</v>
      </c>
      <c r="D1163" s="742" t="s">
        <v>5397</v>
      </c>
      <c r="E1163" s="743" t="s">
        <v>3555</v>
      </c>
      <c r="F1163" s="661" t="s">
        <v>3533</v>
      </c>
      <c r="G1163" s="661" t="s">
        <v>3671</v>
      </c>
      <c r="H1163" s="661" t="s">
        <v>579</v>
      </c>
      <c r="I1163" s="661" t="s">
        <v>2689</v>
      </c>
      <c r="J1163" s="661" t="s">
        <v>2690</v>
      </c>
      <c r="K1163" s="661" t="s">
        <v>1635</v>
      </c>
      <c r="L1163" s="662">
        <v>239.96</v>
      </c>
      <c r="M1163" s="662">
        <v>719.88</v>
      </c>
      <c r="N1163" s="661">
        <v>3</v>
      </c>
      <c r="O1163" s="744">
        <v>0.5</v>
      </c>
      <c r="P1163" s="662"/>
      <c r="Q1163" s="677">
        <v>0</v>
      </c>
      <c r="R1163" s="661"/>
      <c r="S1163" s="677">
        <v>0</v>
      </c>
      <c r="T1163" s="744"/>
      <c r="U1163" s="700">
        <v>0</v>
      </c>
    </row>
    <row r="1164" spans="1:21" ht="14.4" customHeight="1" x14ac:dyDescent="0.3">
      <c r="A1164" s="660">
        <v>21</v>
      </c>
      <c r="B1164" s="661" t="s">
        <v>578</v>
      </c>
      <c r="C1164" s="661" t="s">
        <v>3538</v>
      </c>
      <c r="D1164" s="742" t="s">
        <v>5397</v>
      </c>
      <c r="E1164" s="743" t="s">
        <v>3555</v>
      </c>
      <c r="F1164" s="661" t="s">
        <v>3533</v>
      </c>
      <c r="G1164" s="661" t="s">
        <v>3675</v>
      </c>
      <c r="H1164" s="661" t="s">
        <v>1684</v>
      </c>
      <c r="I1164" s="661" t="s">
        <v>4451</v>
      </c>
      <c r="J1164" s="661" t="s">
        <v>1714</v>
      </c>
      <c r="K1164" s="661" t="s">
        <v>4452</v>
      </c>
      <c r="L1164" s="662">
        <v>407.55</v>
      </c>
      <c r="M1164" s="662">
        <v>1222.6500000000001</v>
      </c>
      <c r="N1164" s="661">
        <v>3</v>
      </c>
      <c r="O1164" s="744">
        <v>0.5</v>
      </c>
      <c r="P1164" s="662"/>
      <c r="Q1164" s="677">
        <v>0</v>
      </c>
      <c r="R1164" s="661"/>
      <c r="S1164" s="677">
        <v>0</v>
      </c>
      <c r="T1164" s="744"/>
      <c r="U1164" s="700">
        <v>0</v>
      </c>
    </row>
    <row r="1165" spans="1:21" ht="14.4" customHeight="1" x14ac:dyDescent="0.3">
      <c r="A1165" s="660">
        <v>21</v>
      </c>
      <c r="B1165" s="661" t="s">
        <v>578</v>
      </c>
      <c r="C1165" s="661" t="s">
        <v>3538</v>
      </c>
      <c r="D1165" s="742" t="s">
        <v>5397</v>
      </c>
      <c r="E1165" s="743" t="s">
        <v>3555</v>
      </c>
      <c r="F1165" s="661" t="s">
        <v>3533</v>
      </c>
      <c r="G1165" s="661" t="s">
        <v>3675</v>
      </c>
      <c r="H1165" s="661" t="s">
        <v>1684</v>
      </c>
      <c r="I1165" s="661" t="s">
        <v>3792</v>
      </c>
      <c r="J1165" s="661" t="s">
        <v>1714</v>
      </c>
      <c r="K1165" s="661" t="s">
        <v>623</v>
      </c>
      <c r="L1165" s="662">
        <v>815.1</v>
      </c>
      <c r="M1165" s="662">
        <v>2445.3000000000002</v>
      </c>
      <c r="N1165" s="661">
        <v>3</v>
      </c>
      <c r="O1165" s="744">
        <v>1</v>
      </c>
      <c r="P1165" s="662">
        <v>2445.3000000000002</v>
      </c>
      <c r="Q1165" s="677">
        <v>1</v>
      </c>
      <c r="R1165" s="661">
        <v>3</v>
      </c>
      <c r="S1165" s="677">
        <v>1</v>
      </c>
      <c r="T1165" s="744">
        <v>1</v>
      </c>
      <c r="U1165" s="700">
        <v>1</v>
      </c>
    </row>
    <row r="1166" spans="1:21" ht="14.4" customHeight="1" x14ac:dyDescent="0.3">
      <c r="A1166" s="660">
        <v>21</v>
      </c>
      <c r="B1166" s="661" t="s">
        <v>578</v>
      </c>
      <c r="C1166" s="661" t="s">
        <v>3538</v>
      </c>
      <c r="D1166" s="742" t="s">
        <v>5397</v>
      </c>
      <c r="E1166" s="743" t="s">
        <v>3555</v>
      </c>
      <c r="F1166" s="661" t="s">
        <v>3533</v>
      </c>
      <c r="G1166" s="661" t="s">
        <v>3675</v>
      </c>
      <c r="H1166" s="661" t="s">
        <v>1684</v>
      </c>
      <c r="I1166" s="661" t="s">
        <v>1904</v>
      </c>
      <c r="J1166" s="661" t="s">
        <v>622</v>
      </c>
      <c r="K1166" s="661" t="s">
        <v>1905</v>
      </c>
      <c r="L1166" s="662">
        <v>277.12</v>
      </c>
      <c r="M1166" s="662">
        <v>277.12</v>
      </c>
      <c r="N1166" s="661">
        <v>1</v>
      </c>
      <c r="O1166" s="744">
        <v>1</v>
      </c>
      <c r="P1166" s="662">
        <v>277.12</v>
      </c>
      <c r="Q1166" s="677">
        <v>1</v>
      </c>
      <c r="R1166" s="661">
        <v>1</v>
      </c>
      <c r="S1166" s="677">
        <v>1</v>
      </c>
      <c r="T1166" s="744">
        <v>1</v>
      </c>
      <c r="U1166" s="700">
        <v>1</v>
      </c>
    </row>
    <row r="1167" spans="1:21" ht="14.4" customHeight="1" x14ac:dyDescent="0.3">
      <c r="A1167" s="660">
        <v>21</v>
      </c>
      <c r="B1167" s="661" t="s">
        <v>578</v>
      </c>
      <c r="C1167" s="661" t="s">
        <v>3538</v>
      </c>
      <c r="D1167" s="742" t="s">
        <v>5397</v>
      </c>
      <c r="E1167" s="743" t="s">
        <v>3555</v>
      </c>
      <c r="F1167" s="661" t="s">
        <v>3533</v>
      </c>
      <c r="G1167" s="661" t="s">
        <v>3675</v>
      </c>
      <c r="H1167" s="661" t="s">
        <v>1684</v>
      </c>
      <c r="I1167" s="661" t="s">
        <v>1763</v>
      </c>
      <c r="J1167" s="661" t="s">
        <v>622</v>
      </c>
      <c r="K1167" s="661" t="s">
        <v>623</v>
      </c>
      <c r="L1167" s="662">
        <v>1385.62</v>
      </c>
      <c r="M1167" s="662">
        <v>29098.02</v>
      </c>
      <c r="N1167" s="661">
        <v>21</v>
      </c>
      <c r="O1167" s="744">
        <v>5</v>
      </c>
      <c r="P1167" s="662">
        <v>29098.02</v>
      </c>
      <c r="Q1167" s="677">
        <v>1</v>
      </c>
      <c r="R1167" s="661">
        <v>21</v>
      </c>
      <c r="S1167" s="677">
        <v>1</v>
      </c>
      <c r="T1167" s="744">
        <v>5</v>
      </c>
      <c r="U1167" s="700">
        <v>1</v>
      </c>
    </row>
    <row r="1168" spans="1:21" ht="14.4" customHeight="1" x14ac:dyDescent="0.3">
      <c r="A1168" s="660">
        <v>21</v>
      </c>
      <c r="B1168" s="661" t="s">
        <v>578</v>
      </c>
      <c r="C1168" s="661" t="s">
        <v>3538</v>
      </c>
      <c r="D1168" s="742" t="s">
        <v>5397</v>
      </c>
      <c r="E1168" s="743" t="s">
        <v>3555</v>
      </c>
      <c r="F1168" s="661" t="s">
        <v>3533</v>
      </c>
      <c r="G1168" s="661" t="s">
        <v>3675</v>
      </c>
      <c r="H1168" s="661" t="s">
        <v>1684</v>
      </c>
      <c r="I1168" s="661" t="s">
        <v>1766</v>
      </c>
      <c r="J1168" s="661" t="s">
        <v>622</v>
      </c>
      <c r="K1168" s="661" t="s">
        <v>1715</v>
      </c>
      <c r="L1168" s="662">
        <v>1847.49</v>
      </c>
      <c r="M1168" s="662">
        <v>24017.37</v>
      </c>
      <c r="N1168" s="661">
        <v>13</v>
      </c>
      <c r="O1168" s="744">
        <v>3.5</v>
      </c>
      <c r="P1168" s="662">
        <v>16627.41</v>
      </c>
      <c r="Q1168" s="677">
        <v>0.69230769230769229</v>
      </c>
      <c r="R1168" s="661">
        <v>9</v>
      </c>
      <c r="S1168" s="677">
        <v>0.69230769230769229</v>
      </c>
      <c r="T1168" s="744">
        <v>1.5</v>
      </c>
      <c r="U1168" s="700">
        <v>0.42857142857142855</v>
      </c>
    </row>
    <row r="1169" spans="1:21" ht="14.4" customHeight="1" x14ac:dyDescent="0.3">
      <c r="A1169" s="660">
        <v>21</v>
      </c>
      <c r="B1169" s="661" t="s">
        <v>578</v>
      </c>
      <c r="C1169" s="661" t="s">
        <v>3538</v>
      </c>
      <c r="D1169" s="742" t="s">
        <v>5397</v>
      </c>
      <c r="E1169" s="743" t="s">
        <v>3555</v>
      </c>
      <c r="F1169" s="661" t="s">
        <v>3533</v>
      </c>
      <c r="G1169" s="661" t="s">
        <v>3675</v>
      </c>
      <c r="H1169" s="661" t="s">
        <v>1684</v>
      </c>
      <c r="I1169" s="661" t="s">
        <v>1769</v>
      </c>
      <c r="J1169" s="661" t="s">
        <v>622</v>
      </c>
      <c r="K1169" s="661" t="s">
        <v>3363</v>
      </c>
      <c r="L1169" s="662">
        <v>2309.36</v>
      </c>
      <c r="M1169" s="662">
        <v>69280.800000000003</v>
      </c>
      <c r="N1169" s="661">
        <v>30</v>
      </c>
      <c r="O1169" s="744">
        <v>5</v>
      </c>
      <c r="P1169" s="662">
        <v>62352.72</v>
      </c>
      <c r="Q1169" s="677">
        <v>0.9</v>
      </c>
      <c r="R1169" s="661">
        <v>27</v>
      </c>
      <c r="S1169" s="677">
        <v>0.9</v>
      </c>
      <c r="T1169" s="744">
        <v>4.5</v>
      </c>
      <c r="U1169" s="700">
        <v>0.9</v>
      </c>
    </row>
    <row r="1170" spans="1:21" ht="14.4" customHeight="1" x14ac:dyDescent="0.3">
      <c r="A1170" s="660">
        <v>21</v>
      </c>
      <c r="B1170" s="661" t="s">
        <v>578</v>
      </c>
      <c r="C1170" s="661" t="s">
        <v>3538</v>
      </c>
      <c r="D1170" s="742" t="s">
        <v>5397</v>
      </c>
      <c r="E1170" s="743" t="s">
        <v>3555</v>
      </c>
      <c r="F1170" s="661" t="s">
        <v>3533</v>
      </c>
      <c r="G1170" s="661" t="s">
        <v>4678</v>
      </c>
      <c r="H1170" s="661" t="s">
        <v>579</v>
      </c>
      <c r="I1170" s="661" t="s">
        <v>4679</v>
      </c>
      <c r="J1170" s="661" t="s">
        <v>4680</v>
      </c>
      <c r="K1170" s="661" t="s">
        <v>2480</v>
      </c>
      <c r="L1170" s="662">
        <v>0</v>
      </c>
      <c r="M1170" s="662">
        <v>0</v>
      </c>
      <c r="N1170" s="661">
        <v>2</v>
      </c>
      <c r="O1170" s="744">
        <v>0.5</v>
      </c>
      <c r="P1170" s="662"/>
      <c r="Q1170" s="677"/>
      <c r="R1170" s="661"/>
      <c r="S1170" s="677">
        <v>0</v>
      </c>
      <c r="T1170" s="744"/>
      <c r="U1170" s="700">
        <v>0</v>
      </c>
    </row>
    <row r="1171" spans="1:21" ht="14.4" customHeight="1" x14ac:dyDescent="0.3">
      <c r="A1171" s="660">
        <v>21</v>
      </c>
      <c r="B1171" s="661" t="s">
        <v>578</v>
      </c>
      <c r="C1171" s="661" t="s">
        <v>3538</v>
      </c>
      <c r="D1171" s="742" t="s">
        <v>5397</v>
      </c>
      <c r="E1171" s="743" t="s">
        <v>3555</v>
      </c>
      <c r="F1171" s="661" t="s">
        <v>3533</v>
      </c>
      <c r="G1171" s="661" t="s">
        <v>3679</v>
      </c>
      <c r="H1171" s="661" t="s">
        <v>1684</v>
      </c>
      <c r="I1171" s="661" t="s">
        <v>4453</v>
      </c>
      <c r="J1171" s="661" t="s">
        <v>1699</v>
      </c>
      <c r="K1171" s="661" t="s">
        <v>4454</v>
      </c>
      <c r="L1171" s="662">
        <v>0</v>
      </c>
      <c r="M1171" s="662">
        <v>0</v>
      </c>
      <c r="N1171" s="661">
        <v>3</v>
      </c>
      <c r="O1171" s="744">
        <v>0.5</v>
      </c>
      <c r="P1171" s="662"/>
      <c r="Q1171" s="677"/>
      <c r="R1171" s="661"/>
      <c r="S1171" s="677">
        <v>0</v>
      </c>
      <c r="T1171" s="744"/>
      <c r="U1171" s="700">
        <v>0</v>
      </c>
    </row>
    <row r="1172" spans="1:21" ht="14.4" customHeight="1" x14ac:dyDescent="0.3">
      <c r="A1172" s="660">
        <v>21</v>
      </c>
      <c r="B1172" s="661" t="s">
        <v>578</v>
      </c>
      <c r="C1172" s="661" t="s">
        <v>3538</v>
      </c>
      <c r="D1172" s="742" t="s">
        <v>5397</v>
      </c>
      <c r="E1172" s="743" t="s">
        <v>3555</v>
      </c>
      <c r="F1172" s="661" t="s">
        <v>3533</v>
      </c>
      <c r="G1172" s="661" t="s">
        <v>3680</v>
      </c>
      <c r="H1172" s="661" t="s">
        <v>579</v>
      </c>
      <c r="I1172" s="661" t="s">
        <v>1999</v>
      </c>
      <c r="J1172" s="661" t="s">
        <v>2000</v>
      </c>
      <c r="K1172" s="661" t="s">
        <v>2001</v>
      </c>
      <c r="L1172" s="662">
        <v>146.84</v>
      </c>
      <c r="M1172" s="662">
        <v>146.84</v>
      </c>
      <c r="N1172" s="661">
        <v>1</v>
      </c>
      <c r="O1172" s="744">
        <v>0.5</v>
      </c>
      <c r="P1172" s="662">
        <v>146.84</v>
      </c>
      <c r="Q1172" s="677">
        <v>1</v>
      </c>
      <c r="R1172" s="661">
        <v>1</v>
      </c>
      <c r="S1172" s="677">
        <v>1</v>
      </c>
      <c r="T1172" s="744">
        <v>0.5</v>
      </c>
      <c r="U1172" s="700">
        <v>1</v>
      </c>
    </row>
    <row r="1173" spans="1:21" ht="14.4" customHeight="1" x14ac:dyDescent="0.3">
      <c r="A1173" s="660">
        <v>21</v>
      </c>
      <c r="B1173" s="661" t="s">
        <v>578</v>
      </c>
      <c r="C1173" s="661" t="s">
        <v>3538</v>
      </c>
      <c r="D1173" s="742" t="s">
        <v>5397</v>
      </c>
      <c r="E1173" s="743" t="s">
        <v>3555</v>
      </c>
      <c r="F1173" s="661" t="s">
        <v>3533</v>
      </c>
      <c r="G1173" s="661" t="s">
        <v>3928</v>
      </c>
      <c r="H1173" s="661" t="s">
        <v>579</v>
      </c>
      <c r="I1173" s="661" t="s">
        <v>2987</v>
      </c>
      <c r="J1173" s="661" t="s">
        <v>2988</v>
      </c>
      <c r="K1173" s="661" t="s">
        <v>4561</v>
      </c>
      <c r="L1173" s="662">
        <v>78.33</v>
      </c>
      <c r="M1173" s="662">
        <v>78.33</v>
      </c>
      <c r="N1173" s="661">
        <v>1</v>
      </c>
      <c r="O1173" s="744">
        <v>1</v>
      </c>
      <c r="P1173" s="662"/>
      <c r="Q1173" s="677">
        <v>0</v>
      </c>
      <c r="R1173" s="661"/>
      <c r="S1173" s="677">
        <v>0</v>
      </c>
      <c r="T1173" s="744"/>
      <c r="U1173" s="700">
        <v>0</v>
      </c>
    </row>
    <row r="1174" spans="1:21" ht="14.4" customHeight="1" x14ac:dyDescent="0.3">
      <c r="A1174" s="660">
        <v>21</v>
      </c>
      <c r="B1174" s="661" t="s">
        <v>578</v>
      </c>
      <c r="C1174" s="661" t="s">
        <v>3538</v>
      </c>
      <c r="D1174" s="742" t="s">
        <v>5397</v>
      </c>
      <c r="E1174" s="743" t="s">
        <v>3555</v>
      </c>
      <c r="F1174" s="661" t="s">
        <v>3533</v>
      </c>
      <c r="G1174" s="661" t="s">
        <v>3605</v>
      </c>
      <c r="H1174" s="661" t="s">
        <v>579</v>
      </c>
      <c r="I1174" s="661" t="s">
        <v>4681</v>
      </c>
      <c r="J1174" s="661" t="s">
        <v>4682</v>
      </c>
      <c r="K1174" s="661" t="s">
        <v>2164</v>
      </c>
      <c r="L1174" s="662">
        <v>93.71</v>
      </c>
      <c r="M1174" s="662">
        <v>281.13</v>
      </c>
      <c r="N1174" s="661">
        <v>3</v>
      </c>
      <c r="O1174" s="744">
        <v>1</v>
      </c>
      <c r="P1174" s="662"/>
      <c r="Q1174" s="677">
        <v>0</v>
      </c>
      <c r="R1174" s="661"/>
      <c r="S1174" s="677">
        <v>0</v>
      </c>
      <c r="T1174" s="744"/>
      <c r="U1174" s="700">
        <v>0</v>
      </c>
    </row>
    <row r="1175" spans="1:21" ht="14.4" customHeight="1" x14ac:dyDescent="0.3">
      <c r="A1175" s="660">
        <v>21</v>
      </c>
      <c r="B1175" s="661" t="s">
        <v>578</v>
      </c>
      <c r="C1175" s="661" t="s">
        <v>3538</v>
      </c>
      <c r="D1175" s="742" t="s">
        <v>5397</v>
      </c>
      <c r="E1175" s="743" t="s">
        <v>3555</v>
      </c>
      <c r="F1175" s="661" t="s">
        <v>3533</v>
      </c>
      <c r="G1175" s="661" t="s">
        <v>3605</v>
      </c>
      <c r="H1175" s="661" t="s">
        <v>579</v>
      </c>
      <c r="I1175" s="661" t="s">
        <v>3606</v>
      </c>
      <c r="J1175" s="661" t="s">
        <v>3607</v>
      </c>
      <c r="K1175" s="661" t="s">
        <v>2164</v>
      </c>
      <c r="L1175" s="662">
        <v>93.71</v>
      </c>
      <c r="M1175" s="662">
        <v>281.13</v>
      </c>
      <c r="N1175" s="661">
        <v>3</v>
      </c>
      <c r="O1175" s="744">
        <v>2</v>
      </c>
      <c r="P1175" s="662">
        <v>93.71</v>
      </c>
      <c r="Q1175" s="677">
        <v>0.33333333333333331</v>
      </c>
      <c r="R1175" s="661">
        <v>1</v>
      </c>
      <c r="S1175" s="677">
        <v>0.33333333333333331</v>
      </c>
      <c r="T1175" s="744">
        <v>1</v>
      </c>
      <c r="U1175" s="700">
        <v>0.5</v>
      </c>
    </row>
    <row r="1176" spans="1:21" ht="14.4" customHeight="1" x14ac:dyDescent="0.3">
      <c r="A1176" s="660">
        <v>21</v>
      </c>
      <c r="B1176" s="661" t="s">
        <v>578</v>
      </c>
      <c r="C1176" s="661" t="s">
        <v>3538</v>
      </c>
      <c r="D1176" s="742" t="s">
        <v>5397</v>
      </c>
      <c r="E1176" s="743" t="s">
        <v>3555</v>
      </c>
      <c r="F1176" s="661" t="s">
        <v>3533</v>
      </c>
      <c r="G1176" s="661" t="s">
        <v>3605</v>
      </c>
      <c r="H1176" s="661" t="s">
        <v>579</v>
      </c>
      <c r="I1176" s="661" t="s">
        <v>3606</v>
      </c>
      <c r="J1176" s="661" t="s">
        <v>3607</v>
      </c>
      <c r="K1176" s="661" t="s">
        <v>2164</v>
      </c>
      <c r="L1176" s="662">
        <v>57.64</v>
      </c>
      <c r="M1176" s="662">
        <v>115.28</v>
      </c>
      <c r="N1176" s="661">
        <v>2</v>
      </c>
      <c r="O1176" s="744">
        <v>1.5</v>
      </c>
      <c r="P1176" s="662">
        <v>57.64</v>
      </c>
      <c r="Q1176" s="677">
        <v>0.5</v>
      </c>
      <c r="R1176" s="661">
        <v>1</v>
      </c>
      <c r="S1176" s="677">
        <v>0.5</v>
      </c>
      <c r="T1176" s="744">
        <v>0.5</v>
      </c>
      <c r="U1176" s="700">
        <v>0.33333333333333331</v>
      </c>
    </row>
    <row r="1177" spans="1:21" ht="14.4" customHeight="1" x14ac:dyDescent="0.3">
      <c r="A1177" s="660">
        <v>21</v>
      </c>
      <c r="B1177" s="661" t="s">
        <v>578</v>
      </c>
      <c r="C1177" s="661" t="s">
        <v>3538</v>
      </c>
      <c r="D1177" s="742" t="s">
        <v>5397</v>
      </c>
      <c r="E1177" s="743" t="s">
        <v>3555</v>
      </c>
      <c r="F1177" s="661" t="s">
        <v>3533</v>
      </c>
      <c r="G1177" s="661" t="s">
        <v>3605</v>
      </c>
      <c r="H1177" s="661" t="s">
        <v>579</v>
      </c>
      <c r="I1177" s="661" t="s">
        <v>3682</v>
      </c>
      <c r="J1177" s="661" t="s">
        <v>3607</v>
      </c>
      <c r="K1177" s="661" t="s">
        <v>782</v>
      </c>
      <c r="L1177" s="662">
        <v>301.2</v>
      </c>
      <c r="M1177" s="662">
        <v>301.2</v>
      </c>
      <c r="N1177" s="661">
        <v>1</v>
      </c>
      <c r="O1177" s="744">
        <v>1</v>
      </c>
      <c r="P1177" s="662"/>
      <c r="Q1177" s="677">
        <v>0</v>
      </c>
      <c r="R1177" s="661"/>
      <c r="S1177" s="677">
        <v>0</v>
      </c>
      <c r="T1177" s="744"/>
      <c r="U1177" s="700">
        <v>0</v>
      </c>
    </row>
    <row r="1178" spans="1:21" ht="14.4" customHeight="1" x14ac:dyDescent="0.3">
      <c r="A1178" s="660">
        <v>21</v>
      </c>
      <c r="B1178" s="661" t="s">
        <v>578</v>
      </c>
      <c r="C1178" s="661" t="s">
        <v>3538</v>
      </c>
      <c r="D1178" s="742" t="s">
        <v>5397</v>
      </c>
      <c r="E1178" s="743" t="s">
        <v>3555</v>
      </c>
      <c r="F1178" s="661" t="s">
        <v>3533</v>
      </c>
      <c r="G1178" s="661" t="s">
        <v>3605</v>
      </c>
      <c r="H1178" s="661" t="s">
        <v>579</v>
      </c>
      <c r="I1178" s="661" t="s">
        <v>3682</v>
      </c>
      <c r="J1178" s="661" t="s">
        <v>3607</v>
      </c>
      <c r="K1178" s="661" t="s">
        <v>782</v>
      </c>
      <c r="L1178" s="662">
        <v>185.26</v>
      </c>
      <c r="M1178" s="662">
        <v>555.78</v>
      </c>
      <c r="N1178" s="661">
        <v>3</v>
      </c>
      <c r="O1178" s="744">
        <v>2.5</v>
      </c>
      <c r="P1178" s="662">
        <v>185.26</v>
      </c>
      <c r="Q1178" s="677">
        <v>0.33333333333333331</v>
      </c>
      <c r="R1178" s="661">
        <v>1</v>
      </c>
      <c r="S1178" s="677">
        <v>0.33333333333333331</v>
      </c>
      <c r="T1178" s="744">
        <v>1</v>
      </c>
      <c r="U1178" s="700">
        <v>0.4</v>
      </c>
    </row>
    <row r="1179" spans="1:21" ht="14.4" customHeight="1" x14ac:dyDescent="0.3">
      <c r="A1179" s="660">
        <v>21</v>
      </c>
      <c r="B1179" s="661" t="s">
        <v>578</v>
      </c>
      <c r="C1179" s="661" t="s">
        <v>3538</v>
      </c>
      <c r="D1179" s="742" t="s">
        <v>5397</v>
      </c>
      <c r="E1179" s="743" t="s">
        <v>3555</v>
      </c>
      <c r="F1179" s="661" t="s">
        <v>3533</v>
      </c>
      <c r="G1179" s="661" t="s">
        <v>3589</v>
      </c>
      <c r="H1179" s="661" t="s">
        <v>1684</v>
      </c>
      <c r="I1179" s="661" t="s">
        <v>1848</v>
      </c>
      <c r="J1179" s="661" t="s">
        <v>1849</v>
      </c>
      <c r="K1179" s="661" t="s">
        <v>1850</v>
      </c>
      <c r="L1179" s="662">
        <v>475.77</v>
      </c>
      <c r="M1179" s="662">
        <v>8088.090000000002</v>
      </c>
      <c r="N1179" s="661">
        <v>17</v>
      </c>
      <c r="O1179" s="744">
        <v>11.5</v>
      </c>
      <c r="P1179" s="662">
        <v>5709.2400000000016</v>
      </c>
      <c r="Q1179" s="677">
        <v>0.70588235294117652</v>
      </c>
      <c r="R1179" s="661">
        <v>12</v>
      </c>
      <c r="S1179" s="677">
        <v>0.70588235294117652</v>
      </c>
      <c r="T1179" s="744">
        <v>8</v>
      </c>
      <c r="U1179" s="700">
        <v>0.69565217391304346</v>
      </c>
    </row>
    <row r="1180" spans="1:21" ht="14.4" customHeight="1" x14ac:dyDescent="0.3">
      <c r="A1180" s="660">
        <v>21</v>
      </c>
      <c r="B1180" s="661" t="s">
        <v>578</v>
      </c>
      <c r="C1180" s="661" t="s">
        <v>3538</v>
      </c>
      <c r="D1180" s="742" t="s">
        <v>5397</v>
      </c>
      <c r="E1180" s="743" t="s">
        <v>3555</v>
      </c>
      <c r="F1180" s="661" t="s">
        <v>3533</v>
      </c>
      <c r="G1180" s="661" t="s">
        <v>3589</v>
      </c>
      <c r="H1180" s="661" t="s">
        <v>1684</v>
      </c>
      <c r="I1180" s="661" t="s">
        <v>3796</v>
      </c>
      <c r="J1180" s="661" t="s">
        <v>3797</v>
      </c>
      <c r="K1180" s="661" t="s">
        <v>3798</v>
      </c>
      <c r="L1180" s="662">
        <v>1300.49</v>
      </c>
      <c r="M1180" s="662">
        <v>11704.41</v>
      </c>
      <c r="N1180" s="661">
        <v>9</v>
      </c>
      <c r="O1180" s="744">
        <v>5.5</v>
      </c>
      <c r="P1180" s="662">
        <v>9103.43</v>
      </c>
      <c r="Q1180" s="677">
        <v>0.77777777777777779</v>
      </c>
      <c r="R1180" s="661">
        <v>7</v>
      </c>
      <c r="S1180" s="677">
        <v>0.77777777777777779</v>
      </c>
      <c r="T1180" s="744">
        <v>4.5</v>
      </c>
      <c r="U1180" s="700">
        <v>0.81818181818181823</v>
      </c>
    </row>
    <row r="1181" spans="1:21" ht="14.4" customHeight="1" x14ac:dyDescent="0.3">
      <c r="A1181" s="660">
        <v>21</v>
      </c>
      <c r="B1181" s="661" t="s">
        <v>578</v>
      </c>
      <c r="C1181" s="661" t="s">
        <v>3538</v>
      </c>
      <c r="D1181" s="742" t="s">
        <v>5397</v>
      </c>
      <c r="E1181" s="743" t="s">
        <v>3555</v>
      </c>
      <c r="F1181" s="661" t="s">
        <v>3533</v>
      </c>
      <c r="G1181" s="661" t="s">
        <v>3589</v>
      </c>
      <c r="H1181" s="661" t="s">
        <v>1684</v>
      </c>
      <c r="I1181" s="661" t="s">
        <v>3796</v>
      </c>
      <c r="J1181" s="661" t="s">
        <v>3797</v>
      </c>
      <c r="K1181" s="661" t="s">
        <v>3798</v>
      </c>
      <c r="L1181" s="662">
        <v>668.54</v>
      </c>
      <c r="M1181" s="662">
        <v>2005.62</v>
      </c>
      <c r="N1181" s="661">
        <v>3</v>
      </c>
      <c r="O1181" s="744">
        <v>1.5</v>
      </c>
      <c r="P1181" s="662">
        <v>1337.08</v>
      </c>
      <c r="Q1181" s="677">
        <v>0.66666666666666663</v>
      </c>
      <c r="R1181" s="661">
        <v>2</v>
      </c>
      <c r="S1181" s="677">
        <v>0.66666666666666663</v>
      </c>
      <c r="T1181" s="744">
        <v>1</v>
      </c>
      <c r="U1181" s="700">
        <v>0.66666666666666663</v>
      </c>
    </row>
    <row r="1182" spans="1:21" ht="14.4" customHeight="1" x14ac:dyDescent="0.3">
      <c r="A1182" s="660">
        <v>21</v>
      </c>
      <c r="B1182" s="661" t="s">
        <v>578</v>
      </c>
      <c r="C1182" s="661" t="s">
        <v>3538</v>
      </c>
      <c r="D1182" s="742" t="s">
        <v>5397</v>
      </c>
      <c r="E1182" s="743" t="s">
        <v>3555</v>
      </c>
      <c r="F1182" s="661" t="s">
        <v>3533</v>
      </c>
      <c r="G1182" s="661" t="s">
        <v>3589</v>
      </c>
      <c r="H1182" s="661" t="s">
        <v>579</v>
      </c>
      <c r="I1182" s="661" t="s">
        <v>4683</v>
      </c>
      <c r="J1182" s="661" t="s">
        <v>4684</v>
      </c>
      <c r="K1182" s="661" t="s">
        <v>4685</v>
      </c>
      <c r="L1182" s="662">
        <v>0</v>
      </c>
      <c r="M1182" s="662">
        <v>0</v>
      </c>
      <c r="N1182" s="661">
        <v>11</v>
      </c>
      <c r="O1182" s="744">
        <v>8</v>
      </c>
      <c r="P1182" s="662">
        <v>0</v>
      </c>
      <c r="Q1182" s="677"/>
      <c r="R1182" s="661">
        <v>10</v>
      </c>
      <c r="S1182" s="677">
        <v>0.90909090909090906</v>
      </c>
      <c r="T1182" s="744">
        <v>7</v>
      </c>
      <c r="U1182" s="700">
        <v>0.875</v>
      </c>
    </row>
    <row r="1183" spans="1:21" ht="14.4" customHeight="1" x14ac:dyDescent="0.3">
      <c r="A1183" s="660">
        <v>21</v>
      </c>
      <c r="B1183" s="661" t="s">
        <v>578</v>
      </c>
      <c r="C1183" s="661" t="s">
        <v>3538</v>
      </c>
      <c r="D1183" s="742" t="s">
        <v>5397</v>
      </c>
      <c r="E1183" s="743" t="s">
        <v>3555</v>
      </c>
      <c r="F1183" s="661" t="s">
        <v>3533</v>
      </c>
      <c r="G1183" s="661" t="s">
        <v>3589</v>
      </c>
      <c r="H1183" s="661" t="s">
        <v>579</v>
      </c>
      <c r="I1183" s="661" t="s">
        <v>4686</v>
      </c>
      <c r="J1183" s="661" t="s">
        <v>4687</v>
      </c>
      <c r="K1183" s="661" t="s">
        <v>4688</v>
      </c>
      <c r="L1183" s="662">
        <v>475.77</v>
      </c>
      <c r="M1183" s="662">
        <v>10466.940000000006</v>
      </c>
      <c r="N1183" s="661">
        <v>22</v>
      </c>
      <c r="O1183" s="744">
        <v>16.5</v>
      </c>
      <c r="P1183" s="662">
        <v>9515.4000000000051</v>
      </c>
      <c r="Q1183" s="677">
        <v>0.90909090909090906</v>
      </c>
      <c r="R1183" s="661">
        <v>20</v>
      </c>
      <c r="S1183" s="677">
        <v>0.90909090909090906</v>
      </c>
      <c r="T1183" s="744">
        <v>15</v>
      </c>
      <c r="U1183" s="700">
        <v>0.90909090909090906</v>
      </c>
    </row>
    <row r="1184" spans="1:21" ht="14.4" customHeight="1" x14ac:dyDescent="0.3">
      <c r="A1184" s="660">
        <v>21</v>
      </c>
      <c r="B1184" s="661" t="s">
        <v>578</v>
      </c>
      <c r="C1184" s="661" t="s">
        <v>3538</v>
      </c>
      <c r="D1184" s="742" t="s">
        <v>5397</v>
      </c>
      <c r="E1184" s="743" t="s">
        <v>3555</v>
      </c>
      <c r="F1184" s="661" t="s">
        <v>3533</v>
      </c>
      <c r="G1184" s="661" t="s">
        <v>4472</v>
      </c>
      <c r="H1184" s="661" t="s">
        <v>579</v>
      </c>
      <c r="I1184" s="661" t="s">
        <v>4473</v>
      </c>
      <c r="J1184" s="661" t="s">
        <v>4474</v>
      </c>
      <c r="K1184" s="661" t="s">
        <v>4475</v>
      </c>
      <c r="L1184" s="662">
        <v>998.95</v>
      </c>
      <c r="M1184" s="662">
        <v>12986.35</v>
      </c>
      <c r="N1184" s="661">
        <v>13</v>
      </c>
      <c r="O1184" s="744">
        <v>3.5</v>
      </c>
      <c r="P1184" s="662">
        <v>12986.35</v>
      </c>
      <c r="Q1184" s="677">
        <v>1</v>
      </c>
      <c r="R1184" s="661">
        <v>13</v>
      </c>
      <c r="S1184" s="677">
        <v>1</v>
      </c>
      <c r="T1184" s="744">
        <v>3.5</v>
      </c>
      <c r="U1184" s="700">
        <v>1</v>
      </c>
    </row>
    <row r="1185" spans="1:21" ht="14.4" customHeight="1" x14ac:dyDescent="0.3">
      <c r="A1185" s="660">
        <v>21</v>
      </c>
      <c r="B1185" s="661" t="s">
        <v>578</v>
      </c>
      <c r="C1185" s="661" t="s">
        <v>3538</v>
      </c>
      <c r="D1185" s="742" t="s">
        <v>5397</v>
      </c>
      <c r="E1185" s="743" t="s">
        <v>3555</v>
      </c>
      <c r="F1185" s="661" t="s">
        <v>3533</v>
      </c>
      <c r="G1185" s="661" t="s">
        <v>4472</v>
      </c>
      <c r="H1185" s="661" t="s">
        <v>579</v>
      </c>
      <c r="I1185" s="661" t="s">
        <v>1475</v>
      </c>
      <c r="J1185" s="661" t="s">
        <v>4476</v>
      </c>
      <c r="K1185" s="661" t="s">
        <v>4475</v>
      </c>
      <c r="L1185" s="662">
        <v>998.95</v>
      </c>
      <c r="M1185" s="662">
        <v>3995.8</v>
      </c>
      <c r="N1185" s="661">
        <v>4</v>
      </c>
      <c r="O1185" s="744">
        <v>0.5</v>
      </c>
      <c r="P1185" s="662">
        <v>3995.8</v>
      </c>
      <c r="Q1185" s="677">
        <v>1</v>
      </c>
      <c r="R1185" s="661">
        <v>4</v>
      </c>
      <c r="S1185" s="677">
        <v>1</v>
      </c>
      <c r="T1185" s="744">
        <v>0.5</v>
      </c>
      <c r="U1185" s="700">
        <v>1</v>
      </c>
    </row>
    <row r="1186" spans="1:21" ht="14.4" customHeight="1" x14ac:dyDescent="0.3">
      <c r="A1186" s="660">
        <v>21</v>
      </c>
      <c r="B1186" s="661" t="s">
        <v>578</v>
      </c>
      <c r="C1186" s="661" t="s">
        <v>3538</v>
      </c>
      <c r="D1186" s="742" t="s">
        <v>5397</v>
      </c>
      <c r="E1186" s="743" t="s">
        <v>3555</v>
      </c>
      <c r="F1186" s="661" t="s">
        <v>3533</v>
      </c>
      <c r="G1186" s="661" t="s">
        <v>4472</v>
      </c>
      <c r="H1186" s="661" t="s">
        <v>579</v>
      </c>
      <c r="I1186" s="661" t="s">
        <v>4689</v>
      </c>
      <c r="J1186" s="661" t="s">
        <v>4478</v>
      </c>
      <c r="K1186" s="661" t="s">
        <v>4690</v>
      </c>
      <c r="L1186" s="662">
        <v>1300.49</v>
      </c>
      <c r="M1186" s="662">
        <v>7802.9400000000005</v>
      </c>
      <c r="N1186" s="661">
        <v>6</v>
      </c>
      <c r="O1186" s="744">
        <v>1</v>
      </c>
      <c r="P1186" s="662">
        <v>7802.9400000000005</v>
      </c>
      <c r="Q1186" s="677">
        <v>1</v>
      </c>
      <c r="R1186" s="661">
        <v>6</v>
      </c>
      <c r="S1186" s="677">
        <v>1</v>
      </c>
      <c r="T1186" s="744">
        <v>1</v>
      </c>
      <c r="U1186" s="700">
        <v>1</v>
      </c>
    </row>
    <row r="1187" spans="1:21" ht="14.4" customHeight="1" x14ac:dyDescent="0.3">
      <c r="A1187" s="660">
        <v>21</v>
      </c>
      <c r="B1187" s="661" t="s">
        <v>578</v>
      </c>
      <c r="C1187" s="661" t="s">
        <v>3538</v>
      </c>
      <c r="D1187" s="742" t="s">
        <v>5397</v>
      </c>
      <c r="E1187" s="743" t="s">
        <v>3555</v>
      </c>
      <c r="F1187" s="661" t="s">
        <v>3533</v>
      </c>
      <c r="G1187" s="661" t="s">
        <v>4472</v>
      </c>
      <c r="H1187" s="661" t="s">
        <v>579</v>
      </c>
      <c r="I1187" s="661" t="s">
        <v>4689</v>
      </c>
      <c r="J1187" s="661" t="s">
        <v>4478</v>
      </c>
      <c r="K1187" s="661" t="s">
        <v>4690</v>
      </c>
      <c r="L1187" s="662">
        <v>668.54</v>
      </c>
      <c r="M1187" s="662">
        <v>4011.24</v>
      </c>
      <c r="N1187" s="661">
        <v>6</v>
      </c>
      <c r="O1187" s="744">
        <v>1.5</v>
      </c>
      <c r="P1187" s="662">
        <v>4011.24</v>
      </c>
      <c r="Q1187" s="677">
        <v>1</v>
      </c>
      <c r="R1187" s="661">
        <v>6</v>
      </c>
      <c r="S1187" s="677">
        <v>1</v>
      </c>
      <c r="T1187" s="744">
        <v>1.5</v>
      </c>
      <c r="U1187" s="700">
        <v>1</v>
      </c>
    </row>
    <row r="1188" spans="1:21" ht="14.4" customHeight="1" x14ac:dyDescent="0.3">
      <c r="A1188" s="660">
        <v>21</v>
      </c>
      <c r="B1188" s="661" t="s">
        <v>578</v>
      </c>
      <c r="C1188" s="661" t="s">
        <v>3538</v>
      </c>
      <c r="D1188" s="742" t="s">
        <v>5397</v>
      </c>
      <c r="E1188" s="743" t="s">
        <v>3555</v>
      </c>
      <c r="F1188" s="661" t="s">
        <v>3533</v>
      </c>
      <c r="G1188" s="661" t="s">
        <v>4480</v>
      </c>
      <c r="H1188" s="661" t="s">
        <v>1684</v>
      </c>
      <c r="I1188" s="661" t="s">
        <v>4691</v>
      </c>
      <c r="J1188" s="661" t="s">
        <v>1745</v>
      </c>
      <c r="K1188" s="661" t="s">
        <v>4692</v>
      </c>
      <c r="L1188" s="662">
        <v>334.66</v>
      </c>
      <c r="M1188" s="662">
        <v>334.66</v>
      </c>
      <c r="N1188" s="661">
        <v>1</v>
      </c>
      <c r="O1188" s="744">
        <v>0.5</v>
      </c>
      <c r="P1188" s="662"/>
      <c r="Q1188" s="677">
        <v>0</v>
      </c>
      <c r="R1188" s="661"/>
      <c r="S1188" s="677">
        <v>0</v>
      </c>
      <c r="T1188" s="744"/>
      <c r="U1188" s="700">
        <v>0</v>
      </c>
    </row>
    <row r="1189" spans="1:21" ht="14.4" customHeight="1" x14ac:dyDescent="0.3">
      <c r="A1189" s="660">
        <v>21</v>
      </c>
      <c r="B1189" s="661" t="s">
        <v>578</v>
      </c>
      <c r="C1189" s="661" t="s">
        <v>3538</v>
      </c>
      <c r="D1189" s="742" t="s">
        <v>5397</v>
      </c>
      <c r="E1189" s="743" t="s">
        <v>3555</v>
      </c>
      <c r="F1189" s="661" t="s">
        <v>3533</v>
      </c>
      <c r="G1189" s="661" t="s">
        <v>4480</v>
      </c>
      <c r="H1189" s="661" t="s">
        <v>1684</v>
      </c>
      <c r="I1189" s="661" t="s">
        <v>4693</v>
      </c>
      <c r="J1189" s="661" t="s">
        <v>1745</v>
      </c>
      <c r="K1189" s="661" t="s">
        <v>4694</v>
      </c>
      <c r="L1189" s="662">
        <v>0</v>
      </c>
      <c r="M1189" s="662">
        <v>0</v>
      </c>
      <c r="N1189" s="661">
        <v>1</v>
      </c>
      <c r="O1189" s="744">
        <v>0.5</v>
      </c>
      <c r="P1189" s="662"/>
      <c r="Q1189" s="677"/>
      <c r="R1189" s="661"/>
      <c r="S1189" s="677">
        <v>0</v>
      </c>
      <c r="T1189" s="744"/>
      <c r="U1189" s="700">
        <v>0</v>
      </c>
    </row>
    <row r="1190" spans="1:21" ht="14.4" customHeight="1" x14ac:dyDescent="0.3">
      <c r="A1190" s="660">
        <v>21</v>
      </c>
      <c r="B1190" s="661" t="s">
        <v>578</v>
      </c>
      <c r="C1190" s="661" t="s">
        <v>3538</v>
      </c>
      <c r="D1190" s="742" t="s">
        <v>5397</v>
      </c>
      <c r="E1190" s="743" t="s">
        <v>3555</v>
      </c>
      <c r="F1190" s="661" t="s">
        <v>3533</v>
      </c>
      <c r="G1190" s="661" t="s">
        <v>4484</v>
      </c>
      <c r="H1190" s="661" t="s">
        <v>1684</v>
      </c>
      <c r="I1190" s="661" t="s">
        <v>2812</v>
      </c>
      <c r="J1190" s="661" t="s">
        <v>2813</v>
      </c>
      <c r="K1190" s="661" t="s">
        <v>1086</v>
      </c>
      <c r="L1190" s="662">
        <v>48.27</v>
      </c>
      <c r="M1190" s="662">
        <v>96.54</v>
      </c>
      <c r="N1190" s="661">
        <v>2</v>
      </c>
      <c r="O1190" s="744">
        <v>1</v>
      </c>
      <c r="P1190" s="662">
        <v>48.27</v>
      </c>
      <c r="Q1190" s="677">
        <v>0.5</v>
      </c>
      <c r="R1190" s="661">
        <v>1</v>
      </c>
      <c r="S1190" s="677">
        <v>0.5</v>
      </c>
      <c r="T1190" s="744">
        <v>0.5</v>
      </c>
      <c r="U1190" s="700">
        <v>0.5</v>
      </c>
    </row>
    <row r="1191" spans="1:21" ht="14.4" customHeight="1" x14ac:dyDescent="0.3">
      <c r="A1191" s="660">
        <v>21</v>
      </c>
      <c r="B1191" s="661" t="s">
        <v>578</v>
      </c>
      <c r="C1191" s="661" t="s">
        <v>3538</v>
      </c>
      <c r="D1191" s="742" t="s">
        <v>5397</v>
      </c>
      <c r="E1191" s="743" t="s">
        <v>3555</v>
      </c>
      <c r="F1191" s="661" t="s">
        <v>3533</v>
      </c>
      <c r="G1191" s="661" t="s">
        <v>4484</v>
      </c>
      <c r="H1191" s="661" t="s">
        <v>1684</v>
      </c>
      <c r="I1191" s="661" t="s">
        <v>4695</v>
      </c>
      <c r="J1191" s="661" t="s">
        <v>2813</v>
      </c>
      <c r="K1191" s="661" t="s">
        <v>4696</v>
      </c>
      <c r="L1191" s="662">
        <v>144.81</v>
      </c>
      <c r="M1191" s="662">
        <v>144.81</v>
      </c>
      <c r="N1191" s="661">
        <v>1</v>
      </c>
      <c r="O1191" s="744">
        <v>1</v>
      </c>
      <c r="P1191" s="662"/>
      <c r="Q1191" s="677">
        <v>0</v>
      </c>
      <c r="R1191" s="661"/>
      <c r="S1191" s="677">
        <v>0</v>
      </c>
      <c r="T1191" s="744"/>
      <c r="U1191" s="700">
        <v>0</v>
      </c>
    </row>
    <row r="1192" spans="1:21" ht="14.4" customHeight="1" x14ac:dyDescent="0.3">
      <c r="A1192" s="660">
        <v>21</v>
      </c>
      <c r="B1192" s="661" t="s">
        <v>578</v>
      </c>
      <c r="C1192" s="661" t="s">
        <v>3538</v>
      </c>
      <c r="D1192" s="742" t="s">
        <v>5397</v>
      </c>
      <c r="E1192" s="743" t="s">
        <v>3555</v>
      </c>
      <c r="F1192" s="661" t="s">
        <v>3533</v>
      </c>
      <c r="G1192" s="661" t="s">
        <v>3684</v>
      </c>
      <c r="H1192" s="661" t="s">
        <v>579</v>
      </c>
      <c r="I1192" s="661" t="s">
        <v>1559</v>
      </c>
      <c r="J1192" s="661" t="s">
        <v>1560</v>
      </c>
      <c r="K1192" s="661" t="s">
        <v>1561</v>
      </c>
      <c r="L1192" s="662">
        <v>108.44</v>
      </c>
      <c r="M1192" s="662">
        <v>975.96</v>
      </c>
      <c r="N1192" s="661">
        <v>9</v>
      </c>
      <c r="O1192" s="744">
        <v>4</v>
      </c>
      <c r="P1192" s="662">
        <v>542.20000000000005</v>
      </c>
      <c r="Q1192" s="677">
        <v>0.55555555555555558</v>
      </c>
      <c r="R1192" s="661">
        <v>5</v>
      </c>
      <c r="S1192" s="677">
        <v>0.55555555555555558</v>
      </c>
      <c r="T1192" s="744">
        <v>2.5</v>
      </c>
      <c r="U1192" s="700">
        <v>0.625</v>
      </c>
    </row>
    <row r="1193" spans="1:21" ht="14.4" customHeight="1" x14ac:dyDescent="0.3">
      <c r="A1193" s="660">
        <v>21</v>
      </c>
      <c r="B1193" s="661" t="s">
        <v>578</v>
      </c>
      <c r="C1193" s="661" t="s">
        <v>3538</v>
      </c>
      <c r="D1193" s="742" t="s">
        <v>5397</v>
      </c>
      <c r="E1193" s="743" t="s">
        <v>3555</v>
      </c>
      <c r="F1193" s="661" t="s">
        <v>3533</v>
      </c>
      <c r="G1193" s="661" t="s">
        <v>3684</v>
      </c>
      <c r="H1193" s="661" t="s">
        <v>579</v>
      </c>
      <c r="I1193" s="661" t="s">
        <v>3751</v>
      </c>
      <c r="J1193" s="661" t="s">
        <v>1560</v>
      </c>
      <c r="K1193" s="661" t="s">
        <v>1276</v>
      </c>
      <c r="L1193" s="662">
        <v>54.23</v>
      </c>
      <c r="M1193" s="662">
        <v>433.84</v>
      </c>
      <c r="N1193" s="661">
        <v>8</v>
      </c>
      <c r="O1193" s="744">
        <v>3.5</v>
      </c>
      <c r="P1193" s="662">
        <v>108.46</v>
      </c>
      <c r="Q1193" s="677">
        <v>0.25</v>
      </c>
      <c r="R1193" s="661">
        <v>2</v>
      </c>
      <c r="S1193" s="677">
        <v>0.25</v>
      </c>
      <c r="T1193" s="744">
        <v>1</v>
      </c>
      <c r="U1193" s="700">
        <v>0.2857142857142857</v>
      </c>
    </row>
    <row r="1194" spans="1:21" ht="14.4" customHeight="1" x14ac:dyDescent="0.3">
      <c r="A1194" s="660">
        <v>21</v>
      </c>
      <c r="B1194" s="661" t="s">
        <v>578</v>
      </c>
      <c r="C1194" s="661" t="s">
        <v>3538</v>
      </c>
      <c r="D1194" s="742" t="s">
        <v>5397</v>
      </c>
      <c r="E1194" s="743" t="s">
        <v>3555</v>
      </c>
      <c r="F1194" s="661" t="s">
        <v>3533</v>
      </c>
      <c r="G1194" s="661" t="s">
        <v>3684</v>
      </c>
      <c r="H1194" s="661" t="s">
        <v>579</v>
      </c>
      <c r="I1194" s="661" t="s">
        <v>3801</v>
      </c>
      <c r="J1194" s="661" t="s">
        <v>3802</v>
      </c>
      <c r="K1194" s="661" t="s">
        <v>820</v>
      </c>
      <c r="L1194" s="662">
        <v>43.37</v>
      </c>
      <c r="M1194" s="662">
        <v>303.58999999999997</v>
      </c>
      <c r="N1194" s="661">
        <v>7</v>
      </c>
      <c r="O1194" s="744">
        <v>1</v>
      </c>
      <c r="P1194" s="662">
        <v>303.58999999999997</v>
      </c>
      <c r="Q1194" s="677">
        <v>1</v>
      </c>
      <c r="R1194" s="661">
        <v>7</v>
      </c>
      <c r="S1194" s="677">
        <v>1</v>
      </c>
      <c r="T1194" s="744">
        <v>1</v>
      </c>
      <c r="U1194" s="700">
        <v>1</v>
      </c>
    </row>
    <row r="1195" spans="1:21" ht="14.4" customHeight="1" x14ac:dyDescent="0.3">
      <c r="A1195" s="660">
        <v>21</v>
      </c>
      <c r="B1195" s="661" t="s">
        <v>578</v>
      </c>
      <c r="C1195" s="661" t="s">
        <v>3538</v>
      </c>
      <c r="D1195" s="742" t="s">
        <v>5397</v>
      </c>
      <c r="E1195" s="743" t="s">
        <v>3555</v>
      </c>
      <c r="F1195" s="661" t="s">
        <v>3533</v>
      </c>
      <c r="G1195" s="661" t="s">
        <v>3590</v>
      </c>
      <c r="H1195" s="661" t="s">
        <v>1684</v>
      </c>
      <c r="I1195" s="661" t="s">
        <v>2934</v>
      </c>
      <c r="J1195" s="661" t="s">
        <v>2935</v>
      </c>
      <c r="K1195" s="661" t="s">
        <v>2936</v>
      </c>
      <c r="L1195" s="662">
        <v>194.26</v>
      </c>
      <c r="M1195" s="662">
        <v>194.26</v>
      </c>
      <c r="N1195" s="661">
        <v>1</v>
      </c>
      <c r="O1195" s="744">
        <v>0.5</v>
      </c>
      <c r="P1195" s="662"/>
      <c r="Q1195" s="677">
        <v>0</v>
      </c>
      <c r="R1195" s="661"/>
      <c r="S1195" s="677">
        <v>0</v>
      </c>
      <c r="T1195" s="744"/>
      <c r="U1195" s="700">
        <v>0</v>
      </c>
    </row>
    <row r="1196" spans="1:21" ht="14.4" customHeight="1" x14ac:dyDescent="0.3">
      <c r="A1196" s="660">
        <v>21</v>
      </c>
      <c r="B1196" s="661" t="s">
        <v>578</v>
      </c>
      <c r="C1196" s="661" t="s">
        <v>3538</v>
      </c>
      <c r="D1196" s="742" t="s">
        <v>5397</v>
      </c>
      <c r="E1196" s="743" t="s">
        <v>3555</v>
      </c>
      <c r="F1196" s="661" t="s">
        <v>3533</v>
      </c>
      <c r="G1196" s="661" t="s">
        <v>3590</v>
      </c>
      <c r="H1196" s="661" t="s">
        <v>1684</v>
      </c>
      <c r="I1196" s="661" t="s">
        <v>3608</v>
      </c>
      <c r="J1196" s="661" t="s">
        <v>3609</v>
      </c>
      <c r="K1196" s="661" t="s">
        <v>2945</v>
      </c>
      <c r="L1196" s="662">
        <v>82.04</v>
      </c>
      <c r="M1196" s="662">
        <v>82.04</v>
      </c>
      <c r="N1196" s="661">
        <v>1</v>
      </c>
      <c r="O1196" s="744">
        <v>0.5</v>
      </c>
      <c r="P1196" s="662">
        <v>82.04</v>
      </c>
      <c r="Q1196" s="677">
        <v>1</v>
      </c>
      <c r="R1196" s="661">
        <v>1</v>
      </c>
      <c r="S1196" s="677">
        <v>1</v>
      </c>
      <c r="T1196" s="744">
        <v>0.5</v>
      </c>
      <c r="U1196" s="700">
        <v>1</v>
      </c>
    </row>
    <row r="1197" spans="1:21" ht="14.4" customHeight="1" x14ac:dyDescent="0.3">
      <c r="A1197" s="660">
        <v>21</v>
      </c>
      <c r="B1197" s="661" t="s">
        <v>578</v>
      </c>
      <c r="C1197" s="661" t="s">
        <v>3538</v>
      </c>
      <c r="D1197" s="742" t="s">
        <v>5397</v>
      </c>
      <c r="E1197" s="743" t="s">
        <v>3555</v>
      </c>
      <c r="F1197" s="661" t="s">
        <v>3533</v>
      </c>
      <c r="G1197" s="661" t="s">
        <v>3590</v>
      </c>
      <c r="H1197" s="661" t="s">
        <v>1684</v>
      </c>
      <c r="I1197" s="661" t="s">
        <v>2966</v>
      </c>
      <c r="J1197" s="661" t="s">
        <v>2967</v>
      </c>
      <c r="K1197" s="661" t="s">
        <v>2936</v>
      </c>
      <c r="L1197" s="662">
        <v>194.26</v>
      </c>
      <c r="M1197" s="662">
        <v>4273.72</v>
      </c>
      <c r="N1197" s="661">
        <v>22</v>
      </c>
      <c r="O1197" s="744">
        <v>10</v>
      </c>
      <c r="P1197" s="662">
        <v>1748.34</v>
      </c>
      <c r="Q1197" s="677">
        <v>0.40909090909090906</v>
      </c>
      <c r="R1197" s="661">
        <v>9</v>
      </c>
      <c r="S1197" s="677">
        <v>0.40909090909090912</v>
      </c>
      <c r="T1197" s="744">
        <v>3.5</v>
      </c>
      <c r="U1197" s="700">
        <v>0.35</v>
      </c>
    </row>
    <row r="1198" spans="1:21" ht="14.4" customHeight="1" x14ac:dyDescent="0.3">
      <c r="A1198" s="660">
        <v>21</v>
      </c>
      <c r="B1198" s="661" t="s">
        <v>578</v>
      </c>
      <c r="C1198" s="661" t="s">
        <v>3538</v>
      </c>
      <c r="D1198" s="742" t="s">
        <v>5397</v>
      </c>
      <c r="E1198" s="743" t="s">
        <v>3555</v>
      </c>
      <c r="F1198" s="661" t="s">
        <v>3533</v>
      </c>
      <c r="G1198" s="661" t="s">
        <v>3590</v>
      </c>
      <c r="H1198" s="661" t="s">
        <v>1684</v>
      </c>
      <c r="I1198" s="661" t="s">
        <v>4697</v>
      </c>
      <c r="J1198" s="661" t="s">
        <v>4698</v>
      </c>
      <c r="K1198" s="661" t="s">
        <v>1969</v>
      </c>
      <c r="L1198" s="662">
        <v>126.35</v>
      </c>
      <c r="M1198" s="662">
        <v>126.35</v>
      </c>
      <c r="N1198" s="661">
        <v>1</v>
      </c>
      <c r="O1198" s="744">
        <v>0.5</v>
      </c>
      <c r="P1198" s="662">
        <v>126.35</v>
      </c>
      <c r="Q1198" s="677">
        <v>1</v>
      </c>
      <c r="R1198" s="661">
        <v>1</v>
      </c>
      <c r="S1198" s="677">
        <v>1</v>
      </c>
      <c r="T1198" s="744">
        <v>0.5</v>
      </c>
      <c r="U1198" s="700">
        <v>1</v>
      </c>
    </row>
    <row r="1199" spans="1:21" ht="14.4" customHeight="1" x14ac:dyDescent="0.3">
      <c r="A1199" s="660">
        <v>21</v>
      </c>
      <c r="B1199" s="661" t="s">
        <v>578</v>
      </c>
      <c r="C1199" s="661" t="s">
        <v>3538</v>
      </c>
      <c r="D1199" s="742" t="s">
        <v>5397</v>
      </c>
      <c r="E1199" s="743" t="s">
        <v>3555</v>
      </c>
      <c r="F1199" s="661" t="s">
        <v>3533</v>
      </c>
      <c r="G1199" s="661" t="s">
        <v>4699</v>
      </c>
      <c r="H1199" s="661" t="s">
        <v>579</v>
      </c>
      <c r="I1199" s="661" t="s">
        <v>2325</v>
      </c>
      <c r="J1199" s="661" t="s">
        <v>2326</v>
      </c>
      <c r="K1199" s="661" t="s">
        <v>2327</v>
      </c>
      <c r="L1199" s="662">
        <v>70.08</v>
      </c>
      <c r="M1199" s="662">
        <v>560.64</v>
      </c>
      <c r="N1199" s="661">
        <v>8</v>
      </c>
      <c r="O1199" s="744">
        <v>3</v>
      </c>
      <c r="P1199" s="662">
        <v>280.32</v>
      </c>
      <c r="Q1199" s="677">
        <v>0.5</v>
      </c>
      <c r="R1199" s="661">
        <v>4</v>
      </c>
      <c r="S1199" s="677">
        <v>0.5</v>
      </c>
      <c r="T1199" s="744">
        <v>1.5</v>
      </c>
      <c r="U1199" s="700">
        <v>0.5</v>
      </c>
    </row>
    <row r="1200" spans="1:21" ht="14.4" customHeight="1" x14ac:dyDescent="0.3">
      <c r="A1200" s="660">
        <v>21</v>
      </c>
      <c r="B1200" s="661" t="s">
        <v>578</v>
      </c>
      <c r="C1200" s="661" t="s">
        <v>3538</v>
      </c>
      <c r="D1200" s="742" t="s">
        <v>5397</v>
      </c>
      <c r="E1200" s="743" t="s">
        <v>3555</v>
      </c>
      <c r="F1200" s="661" t="s">
        <v>3533</v>
      </c>
      <c r="G1200" s="661" t="s">
        <v>3708</v>
      </c>
      <c r="H1200" s="661" t="s">
        <v>579</v>
      </c>
      <c r="I1200" s="661" t="s">
        <v>646</v>
      </c>
      <c r="J1200" s="661" t="s">
        <v>3994</v>
      </c>
      <c r="K1200" s="661" t="s">
        <v>3995</v>
      </c>
      <c r="L1200" s="662">
        <v>24.78</v>
      </c>
      <c r="M1200" s="662">
        <v>24.78</v>
      </c>
      <c r="N1200" s="661">
        <v>1</v>
      </c>
      <c r="O1200" s="744">
        <v>0.5</v>
      </c>
      <c r="P1200" s="662">
        <v>24.78</v>
      </c>
      <c r="Q1200" s="677">
        <v>1</v>
      </c>
      <c r="R1200" s="661">
        <v>1</v>
      </c>
      <c r="S1200" s="677">
        <v>1</v>
      </c>
      <c r="T1200" s="744">
        <v>0.5</v>
      </c>
      <c r="U1200" s="700">
        <v>1</v>
      </c>
    </row>
    <row r="1201" spans="1:21" ht="14.4" customHeight="1" x14ac:dyDescent="0.3">
      <c r="A1201" s="660">
        <v>21</v>
      </c>
      <c r="B1201" s="661" t="s">
        <v>578</v>
      </c>
      <c r="C1201" s="661" t="s">
        <v>3538</v>
      </c>
      <c r="D1201" s="742" t="s">
        <v>5397</v>
      </c>
      <c r="E1201" s="743" t="s">
        <v>3555</v>
      </c>
      <c r="F1201" s="661" t="s">
        <v>3533</v>
      </c>
      <c r="G1201" s="661" t="s">
        <v>3708</v>
      </c>
      <c r="H1201" s="661" t="s">
        <v>579</v>
      </c>
      <c r="I1201" s="661" t="s">
        <v>1167</v>
      </c>
      <c r="J1201" s="661" t="s">
        <v>3709</v>
      </c>
      <c r="K1201" s="661" t="s">
        <v>3710</v>
      </c>
      <c r="L1201" s="662">
        <v>99.11</v>
      </c>
      <c r="M1201" s="662">
        <v>495.54999999999995</v>
      </c>
      <c r="N1201" s="661">
        <v>5</v>
      </c>
      <c r="O1201" s="744">
        <v>2.5</v>
      </c>
      <c r="P1201" s="662">
        <v>297.33</v>
      </c>
      <c r="Q1201" s="677">
        <v>0.6</v>
      </c>
      <c r="R1201" s="661">
        <v>3</v>
      </c>
      <c r="S1201" s="677">
        <v>0.6</v>
      </c>
      <c r="T1201" s="744">
        <v>1</v>
      </c>
      <c r="U1201" s="700">
        <v>0.4</v>
      </c>
    </row>
    <row r="1202" spans="1:21" ht="14.4" customHeight="1" x14ac:dyDescent="0.3">
      <c r="A1202" s="660">
        <v>21</v>
      </c>
      <c r="B1202" s="661" t="s">
        <v>578</v>
      </c>
      <c r="C1202" s="661" t="s">
        <v>3538</v>
      </c>
      <c r="D1202" s="742" t="s">
        <v>5397</v>
      </c>
      <c r="E1202" s="743" t="s">
        <v>3555</v>
      </c>
      <c r="F1202" s="661" t="s">
        <v>3533</v>
      </c>
      <c r="G1202" s="661" t="s">
        <v>3885</v>
      </c>
      <c r="H1202" s="661" t="s">
        <v>579</v>
      </c>
      <c r="I1202" s="661" t="s">
        <v>1004</v>
      </c>
      <c r="J1202" s="661" t="s">
        <v>3886</v>
      </c>
      <c r="K1202" s="661" t="s">
        <v>3710</v>
      </c>
      <c r="L1202" s="662">
        <v>0</v>
      </c>
      <c r="M1202" s="662">
        <v>0</v>
      </c>
      <c r="N1202" s="661">
        <v>4</v>
      </c>
      <c r="O1202" s="744">
        <v>4</v>
      </c>
      <c r="P1202" s="662">
        <v>0</v>
      </c>
      <c r="Q1202" s="677"/>
      <c r="R1202" s="661">
        <v>2</v>
      </c>
      <c r="S1202" s="677">
        <v>0.5</v>
      </c>
      <c r="T1202" s="744">
        <v>2</v>
      </c>
      <c r="U1202" s="700">
        <v>0.5</v>
      </c>
    </row>
    <row r="1203" spans="1:21" ht="14.4" customHeight="1" x14ac:dyDescent="0.3">
      <c r="A1203" s="660">
        <v>21</v>
      </c>
      <c r="B1203" s="661" t="s">
        <v>578</v>
      </c>
      <c r="C1203" s="661" t="s">
        <v>3538</v>
      </c>
      <c r="D1203" s="742" t="s">
        <v>5397</v>
      </c>
      <c r="E1203" s="743" t="s">
        <v>3555</v>
      </c>
      <c r="F1203" s="661" t="s">
        <v>3533</v>
      </c>
      <c r="G1203" s="661" t="s">
        <v>3887</v>
      </c>
      <c r="H1203" s="661" t="s">
        <v>1684</v>
      </c>
      <c r="I1203" s="661" t="s">
        <v>4700</v>
      </c>
      <c r="J1203" s="661" t="s">
        <v>2743</v>
      </c>
      <c r="K1203" s="661" t="s">
        <v>3655</v>
      </c>
      <c r="L1203" s="662">
        <v>24.14</v>
      </c>
      <c r="M1203" s="662">
        <v>24.14</v>
      </c>
      <c r="N1203" s="661">
        <v>1</v>
      </c>
      <c r="O1203" s="744">
        <v>1</v>
      </c>
      <c r="P1203" s="662">
        <v>24.14</v>
      </c>
      <c r="Q1203" s="677">
        <v>1</v>
      </c>
      <c r="R1203" s="661">
        <v>1</v>
      </c>
      <c r="S1203" s="677">
        <v>1</v>
      </c>
      <c r="T1203" s="744">
        <v>1</v>
      </c>
      <c r="U1203" s="700">
        <v>1</v>
      </c>
    </row>
    <row r="1204" spans="1:21" ht="14.4" customHeight="1" x14ac:dyDescent="0.3">
      <c r="A1204" s="660">
        <v>21</v>
      </c>
      <c r="B1204" s="661" t="s">
        <v>578</v>
      </c>
      <c r="C1204" s="661" t="s">
        <v>3538</v>
      </c>
      <c r="D1204" s="742" t="s">
        <v>5397</v>
      </c>
      <c r="E1204" s="743" t="s">
        <v>3555</v>
      </c>
      <c r="F1204" s="661" t="s">
        <v>3533</v>
      </c>
      <c r="G1204" s="661" t="s">
        <v>4701</v>
      </c>
      <c r="H1204" s="661" t="s">
        <v>579</v>
      </c>
      <c r="I1204" s="661" t="s">
        <v>889</v>
      </c>
      <c r="J1204" s="661" t="s">
        <v>890</v>
      </c>
      <c r="K1204" s="661" t="s">
        <v>2674</v>
      </c>
      <c r="L1204" s="662">
        <v>105.46</v>
      </c>
      <c r="M1204" s="662">
        <v>105.46</v>
      </c>
      <c r="N1204" s="661">
        <v>1</v>
      </c>
      <c r="O1204" s="744">
        <v>0.5</v>
      </c>
      <c r="P1204" s="662">
        <v>105.46</v>
      </c>
      <c r="Q1204" s="677">
        <v>1</v>
      </c>
      <c r="R1204" s="661">
        <v>1</v>
      </c>
      <c r="S1204" s="677">
        <v>1</v>
      </c>
      <c r="T1204" s="744">
        <v>0.5</v>
      </c>
      <c r="U1204" s="700">
        <v>1</v>
      </c>
    </row>
    <row r="1205" spans="1:21" ht="14.4" customHeight="1" x14ac:dyDescent="0.3">
      <c r="A1205" s="660">
        <v>21</v>
      </c>
      <c r="B1205" s="661" t="s">
        <v>578</v>
      </c>
      <c r="C1205" s="661" t="s">
        <v>3538</v>
      </c>
      <c r="D1205" s="742" t="s">
        <v>5397</v>
      </c>
      <c r="E1205" s="743" t="s">
        <v>3555</v>
      </c>
      <c r="F1205" s="661" t="s">
        <v>3533</v>
      </c>
      <c r="G1205" s="661" t="s">
        <v>4702</v>
      </c>
      <c r="H1205" s="661" t="s">
        <v>579</v>
      </c>
      <c r="I1205" s="661" t="s">
        <v>4703</v>
      </c>
      <c r="J1205" s="661" t="s">
        <v>4704</v>
      </c>
      <c r="K1205" s="661" t="s">
        <v>4705</v>
      </c>
      <c r="L1205" s="662">
        <v>1366.9</v>
      </c>
      <c r="M1205" s="662">
        <v>2733.8</v>
      </c>
      <c r="N1205" s="661">
        <v>2</v>
      </c>
      <c r="O1205" s="744">
        <v>0.5</v>
      </c>
      <c r="P1205" s="662">
        <v>2733.8</v>
      </c>
      <c r="Q1205" s="677">
        <v>1</v>
      </c>
      <c r="R1205" s="661">
        <v>2</v>
      </c>
      <c r="S1205" s="677">
        <v>1</v>
      </c>
      <c r="T1205" s="744">
        <v>0.5</v>
      </c>
      <c r="U1205" s="700">
        <v>1</v>
      </c>
    </row>
    <row r="1206" spans="1:21" ht="14.4" customHeight="1" x14ac:dyDescent="0.3">
      <c r="A1206" s="660">
        <v>21</v>
      </c>
      <c r="B1206" s="661" t="s">
        <v>578</v>
      </c>
      <c r="C1206" s="661" t="s">
        <v>3538</v>
      </c>
      <c r="D1206" s="742" t="s">
        <v>5397</v>
      </c>
      <c r="E1206" s="743" t="s">
        <v>3555</v>
      </c>
      <c r="F1206" s="661" t="s">
        <v>3533</v>
      </c>
      <c r="G1206" s="661" t="s">
        <v>4702</v>
      </c>
      <c r="H1206" s="661" t="s">
        <v>579</v>
      </c>
      <c r="I1206" s="661" t="s">
        <v>4706</v>
      </c>
      <c r="J1206" s="661" t="s">
        <v>4707</v>
      </c>
      <c r="K1206" s="661" t="s">
        <v>2775</v>
      </c>
      <c r="L1206" s="662">
        <v>1822.54</v>
      </c>
      <c r="M1206" s="662">
        <v>5467.62</v>
      </c>
      <c r="N1206" s="661">
        <v>3</v>
      </c>
      <c r="O1206" s="744">
        <v>1</v>
      </c>
      <c r="P1206" s="662">
        <v>5467.62</v>
      </c>
      <c r="Q1206" s="677">
        <v>1</v>
      </c>
      <c r="R1206" s="661">
        <v>3</v>
      </c>
      <c r="S1206" s="677">
        <v>1</v>
      </c>
      <c r="T1206" s="744">
        <v>1</v>
      </c>
      <c r="U1206" s="700">
        <v>1</v>
      </c>
    </row>
    <row r="1207" spans="1:21" ht="14.4" customHeight="1" x14ac:dyDescent="0.3">
      <c r="A1207" s="660">
        <v>21</v>
      </c>
      <c r="B1207" s="661" t="s">
        <v>578</v>
      </c>
      <c r="C1207" s="661" t="s">
        <v>3538</v>
      </c>
      <c r="D1207" s="742" t="s">
        <v>5397</v>
      </c>
      <c r="E1207" s="743" t="s">
        <v>3555</v>
      </c>
      <c r="F1207" s="661" t="s">
        <v>3533</v>
      </c>
      <c r="G1207" s="661" t="s">
        <v>4040</v>
      </c>
      <c r="H1207" s="661" t="s">
        <v>579</v>
      </c>
      <c r="I1207" s="661" t="s">
        <v>4708</v>
      </c>
      <c r="J1207" s="661" t="s">
        <v>4709</v>
      </c>
      <c r="K1207" s="661" t="s">
        <v>4710</v>
      </c>
      <c r="L1207" s="662">
        <v>28.67</v>
      </c>
      <c r="M1207" s="662">
        <v>28.67</v>
      </c>
      <c r="N1207" s="661">
        <v>1</v>
      </c>
      <c r="O1207" s="744">
        <v>0.5</v>
      </c>
      <c r="P1207" s="662">
        <v>28.67</v>
      </c>
      <c r="Q1207" s="677">
        <v>1</v>
      </c>
      <c r="R1207" s="661">
        <v>1</v>
      </c>
      <c r="S1207" s="677">
        <v>1</v>
      </c>
      <c r="T1207" s="744">
        <v>0.5</v>
      </c>
      <c r="U1207" s="700">
        <v>1</v>
      </c>
    </row>
    <row r="1208" spans="1:21" ht="14.4" customHeight="1" x14ac:dyDescent="0.3">
      <c r="A1208" s="660">
        <v>21</v>
      </c>
      <c r="B1208" s="661" t="s">
        <v>578</v>
      </c>
      <c r="C1208" s="661" t="s">
        <v>3538</v>
      </c>
      <c r="D1208" s="742" t="s">
        <v>5397</v>
      </c>
      <c r="E1208" s="743" t="s">
        <v>3555</v>
      </c>
      <c r="F1208" s="661" t="s">
        <v>3533</v>
      </c>
      <c r="G1208" s="661" t="s">
        <v>4040</v>
      </c>
      <c r="H1208" s="661" t="s">
        <v>579</v>
      </c>
      <c r="I1208" s="661" t="s">
        <v>4711</v>
      </c>
      <c r="J1208" s="661" t="s">
        <v>4709</v>
      </c>
      <c r="K1208" s="661" t="s">
        <v>4712</v>
      </c>
      <c r="L1208" s="662">
        <v>71.67</v>
      </c>
      <c r="M1208" s="662">
        <v>286.68</v>
      </c>
      <c r="N1208" s="661">
        <v>4</v>
      </c>
      <c r="O1208" s="744">
        <v>2</v>
      </c>
      <c r="P1208" s="662">
        <v>71.67</v>
      </c>
      <c r="Q1208" s="677">
        <v>0.25</v>
      </c>
      <c r="R1208" s="661">
        <v>1</v>
      </c>
      <c r="S1208" s="677">
        <v>0.25</v>
      </c>
      <c r="T1208" s="744">
        <v>0.5</v>
      </c>
      <c r="U1208" s="700">
        <v>0.25</v>
      </c>
    </row>
    <row r="1209" spans="1:21" ht="14.4" customHeight="1" x14ac:dyDescent="0.3">
      <c r="A1209" s="660">
        <v>21</v>
      </c>
      <c r="B1209" s="661" t="s">
        <v>578</v>
      </c>
      <c r="C1209" s="661" t="s">
        <v>3538</v>
      </c>
      <c r="D1209" s="742" t="s">
        <v>5397</v>
      </c>
      <c r="E1209" s="743" t="s">
        <v>3555</v>
      </c>
      <c r="F1209" s="661" t="s">
        <v>3533</v>
      </c>
      <c r="G1209" s="661" t="s">
        <v>3686</v>
      </c>
      <c r="H1209" s="661" t="s">
        <v>579</v>
      </c>
      <c r="I1209" s="661" t="s">
        <v>834</v>
      </c>
      <c r="J1209" s="661" t="s">
        <v>3687</v>
      </c>
      <c r="K1209" s="661" t="s">
        <v>3688</v>
      </c>
      <c r="L1209" s="662">
        <v>0</v>
      </c>
      <c r="M1209" s="662">
        <v>0</v>
      </c>
      <c r="N1209" s="661">
        <v>7</v>
      </c>
      <c r="O1209" s="744">
        <v>3.5</v>
      </c>
      <c r="P1209" s="662">
        <v>0</v>
      </c>
      <c r="Q1209" s="677"/>
      <c r="R1209" s="661">
        <v>3</v>
      </c>
      <c r="S1209" s="677">
        <v>0.42857142857142855</v>
      </c>
      <c r="T1209" s="744">
        <v>2</v>
      </c>
      <c r="U1209" s="700">
        <v>0.5714285714285714</v>
      </c>
    </row>
    <row r="1210" spans="1:21" ht="14.4" customHeight="1" x14ac:dyDescent="0.3">
      <c r="A1210" s="660">
        <v>21</v>
      </c>
      <c r="B1210" s="661" t="s">
        <v>578</v>
      </c>
      <c r="C1210" s="661" t="s">
        <v>3538</v>
      </c>
      <c r="D1210" s="742" t="s">
        <v>5397</v>
      </c>
      <c r="E1210" s="743" t="s">
        <v>3555</v>
      </c>
      <c r="F1210" s="661" t="s">
        <v>3533</v>
      </c>
      <c r="G1210" s="661" t="s">
        <v>3613</v>
      </c>
      <c r="H1210" s="661" t="s">
        <v>579</v>
      </c>
      <c r="I1210" s="661" t="s">
        <v>2984</v>
      </c>
      <c r="J1210" s="661" t="s">
        <v>2985</v>
      </c>
      <c r="K1210" s="661" t="s">
        <v>3691</v>
      </c>
      <c r="L1210" s="662">
        <v>22.44</v>
      </c>
      <c r="M1210" s="662">
        <v>44.88</v>
      </c>
      <c r="N1210" s="661">
        <v>2</v>
      </c>
      <c r="O1210" s="744">
        <v>0.5</v>
      </c>
      <c r="P1210" s="662"/>
      <c r="Q1210" s="677">
        <v>0</v>
      </c>
      <c r="R1210" s="661"/>
      <c r="S1210" s="677">
        <v>0</v>
      </c>
      <c r="T1210" s="744"/>
      <c r="U1210" s="700">
        <v>0</v>
      </c>
    </row>
    <row r="1211" spans="1:21" ht="14.4" customHeight="1" x14ac:dyDescent="0.3">
      <c r="A1211" s="660">
        <v>21</v>
      </c>
      <c r="B1211" s="661" t="s">
        <v>578</v>
      </c>
      <c r="C1211" s="661" t="s">
        <v>3538</v>
      </c>
      <c r="D1211" s="742" t="s">
        <v>5397</v>
      </c>
      <c r="E1211" s="743" t="s">
        <v>3555</v>
      </c>
      <c r="F1211" s="661" t="s">
        <v>3533</v>
      </c>
      <c r="G1211" s="661" t="s">
        <v>3613</v>
      </c>
      <c r="H1211" s="661" t="s">
        <v>579</v>
      </c>
      <c r="I1211" s="661" t="s">
        <v>3892</v>
      </c>
      <c r="J1211" s="661" t="s">
        <v>3615</v>
      </c>
      <c r="K1211" s="661" t="s">
        <v>3893</v>
      </c>
      <c r="L1211" s="662">
        <v>25.6</v>
      </c>
      <c r="M1211" s="662">
        <v>51.2</v>
      </c>
      <c r="N1211" s="661">
        <v>2</v>
      </c>
      <c r="O1211" s="744">
        <v>1</v>
      </c>
      <c r="P1211" s="662"/>
      <c r="Q1211" s="677">
        <v>0</v>
      </c>
      <c r="R1211" s="661"/>
      <c r="S1211" s="677">
        <v>0</v>
      </c>
      <c r="T1211" s="744"/>
      <c r="U1211" s="700">
        <v>0</v>
      </c>
    </row>
    <row r="1212" spans="1:21" ht="14.4" customHeight="1" x14ac:dyDescent="0.3">
      <c r="A1212" s="660">
        <v>21</v>
      </c>
      <c r="B1212" s="661" t="s">
        <v>578</v>
      </c>
      <c r="C1212" s="661" t="s">
        <v>3538</v>
      </c>
      <c r="D1212" s="742" t="s">
        <v>5397</v>
      </c>
      <c r="E1212" s="743" t="s">
        <v>3555</v>
      </c>
      <c r="F1212" s="661" t="s">
        <v>3533</v>
      </c>
      <c r="G1212" s="661" t="s">
        <v>3959</v>
      </c>
      <c r="H1212" s="661" t="s">
        <v>1684</v>
      </c>
      <c r="I1212" s="661" t="s">
        <v>3960</v>
      </c>
      <c r="J1212" s="661" t="s">
        <v>3961</v>
      </c>
      <c r="K1212" s="661" t="s">
        <v>1172</v>
      </c>
      <c r="L1212" s="662">
        <v>0</v>
      </c>
      <c r="M1212" s="662">
        <v>0</v>
      </c>
      <c r="N1212" s="661">
        <v>55</v>
      </c>
      <c r="O1212" s="744">
        <v>21</v>
      </c>
      <c r="P1212" s="662">
        <v>0</v>
      </c>
      <c r="Q1212" s="677"/>
      <c r="R1212" s="661">
        <v>28</v>
      </c>
      <c r="S1212" s="677">
        <v>0.50909090909090904</v>
      </c>
      <c r="T1212" s="744">
        <v>11</v>
      </c>
      <c r="U1212" s="700">
        <v>0.52380952380952384</v>
      </c>
    </row>
    <row r="1213" spans="1:21" ht="14.4" customHeight="1" x14ac:dyDescent="0.3">
      <c r="A1213" s="660">
        <v>21</v>
      </c>
      <c r="B1213" s="661" t="s">
        <v>578</v>
      </c>
      <c r="C1213" s="661" t="s">
        <v>3538</v>
      </c>
      <c r="D1213" s="742" t="s">
        <v>5397</v>
      </c>
      <c r="E1213" s="743" t="s">
        <v>3555</v>
      </c>
      <c r="F1213" s="661" t="s">
        <v>3533</v>
      </c>
      <c r="G1213" s="661" t="s">
        <v>3959</v>
      </c>
      <c r="H1213" s="661" t="s">
        <v>1684</v>
      </c>
      <c r="I1213" s="661" t="s">
        <v>4206</v>
      </c>
      <c r="J1213" s="661" t="s">
        <v>3961</v>
      </c>
      <c r="K1213" s="661" t="s">
        <v>4207</v>
      </c>
      <c r="L1213" s="662">
        <v>492.3</v>
      </c>
      <c r="M1213" s="662">
        <v>1969.2</v>
      </c>
      <c r="N1213" s="661">
        <v>4</v>
      </c>
      <c r="O1213" s="744">
        <v>3.5</v>
      </c>
      <c r="P1213" s="662">
        <v>1476.9</v>
      </c>
      <c r="Q1213" s="677">
        <v>0.75</v>
      </c>
      <c r="R1213" s="661">
        <v>3</v>
      </c>
      <c r="S1213" s="677">
        <v>0.75</v>
      </c>
      <c r="T1213" s="744">
        <v>2.5</v>
      </c>
      <c r="U1213" s="700">
        <v>0.7142857142857143</v>
      </c>
    </row>
    <row r="1214" spans="1:21" ht="14.4" customHeight="1" x14ac:dyDescent="0.3">
      <c r="A1214" s="660">
        <v>21</v>
      </c>
      <c r="B1214" s="661" t="s">
        <v>578</v>
      </c>
      <c r="C1214" s="661" t="s">
        <v>3538</v>
      </c>
      <c r="D1214" s="742" t="s">
        <v>5397</v>
      </c>
      <c r="E1214" s="743" t="s">
        <v>3555</v>
      </c>
      <c r="F1214" s="661" t="s">
        <v>3533</v>
      </c>
      <c r="G1214" s="661" t="s">
        <v>3610</v>
      </c>
      <c r="H1214" s="661" t="s">
        <v>579</v>
      </c>
      <c r="I1214" s="661" t="s">
        <v>729</v>
      </c>
      <c r="J1214" s="661" t="s">
        <v>730</v>
      </c>
      <c r="K1214" s="661" t="s">
        <v>3762</v>
      </c>
      <c r="L1214" s="662">
        <v>55.16</v>
      </c>
      <c r="M1214" s="662">
        <v>55.16</v>
      </c>
      <c r="N1214" s="661">
        <v>1</v>
      </c>
      <c r="O1214" s="744">
        <v>1</v>
      </c>
      <c r="P1214" s="662">
        <v>55.16</v>
      </c>
      <c r="Q1214" s="677">
        <v>1</v>
      </c>
      <c r="R1214" s="661">
        <v>1</v>
      </c>
      <c r="S1214" s="677">
        <v>1</v>
      </c>
      <c r="T1214" s="744">
        <v>1</v>
      </c>
      <c r="U1214" s="700">
        <v>1</v>
      </c>
    </row>
    <row r="1215" spans="1:21" ht="14.4" customHeight="1" x14ac:dyDescent="0.3">
      <c r="A1215" s="660">
        <v>21</v>
      </c>
      <c r="B1215" s="661" t="s">
        <v>578</v>
      </c>
      <c r="C1215" s="661" t="s">
        <v>3538</v>
      </c>
      <c r="D1215" s="742" t="s">
        <v>5397</v>
      </c>
      <c r="E1215" s="743" t="s">
        <v>3555</v>
      </c>
      <c r="F1215" s="661" t="s">
        <v>3533</v>
      </c>
      <c r="G1215" s="661" t="s">
        <v>3693</v>
      </c>
      <c r="H1215" s="661" t="s">
        <v>1684</v>
      </c>
      <c r="I1215" s="661" t="s">
        <v>1717</v>
      </c>
      <c r="J1215" s="661" t="s">
        <v>1718</v>
      </c>
      <c r="K1215" s="661" t="s">
        <v>1719</v>
      </c>
      <c r="L1215" s="662">
        <v>31.32</v>
      </c>
      <c r="M1215" s="662">
        <v>1722.6000000000001</v>
      </c>
      <c r="N1215" s="661">
        <v>55</v>
      </c>
      <c r="O1215" s="744">
        <v>13.5</v>
      </c>
      <c r="P1215" s="662">
        <v>814.31999999999994</v>
      </c>
      <c r="Q1215" s="677">
        <v>0.47272727272727266</v>
      </c>
      <c r="R1215" s="661">
        <v>26</v>
      </c>
      <c r="S1215" s="677">
        <v>0.47272727272727272</v>
      </c>
      <c r="T1215" s="744">
        <v>6.5</v>
      </c>
      <c r="U1215" s="700">
        <v>0.48148148148148145</v>
      </c>
    </row>
    <row r="1216" spans="1:21" ht="14.4" customHeight="1" x14ac:dyDescent="0.3">
      <c r="A1216" s="660">
        <v>21</v>
      </c>
      <c r="B1216" s="661" t="s">
        <v>578</v>
      </c>
      <c r="C1216" s="661" t="s">
        <v>3538</v>
      </c>
      <c r="D1216" s="742" t="s">
        <v>5397</v>
      </c>
      <c r="E1216" s="743" t="s">
        <v>3555</v>
      </c>
      <c r="F1216" s="661" t="s">
        <v>3533</v>
      </c>
      <c r="G1216" s="661" t="s">
        <v>3693</v>
      </c>
      <c r="H1216" s="661" t="s">
        <v>1684</v>
      </c>
      <c r="I1216" s="661" t="s">
        <v>1756</v>
      </c>
      <c r="J1216" s="661" t="s">
        <v>1757</v>
      </c>
      <c r="K1216" s="661" t="s">
        <v>1589</v>
      </c>
      <c r="L1216" s="662">
        <v>93.96</v>
      </c>
      <c r="M1216" s="662">
        <v>375.84</v>
      </c>
      <c r="N1216" s="661">
        <v>4</v>
      </c>
      <c r="O1216" s="744">
        <v>0.5</v>
      </c>
      <c r="P1216" s="662"/>
      <c r="Q1216" s="677">
        <v>0</v>
      </c>
      <c r="R1216" s="661"/>
      <c r="S1216" s="677">
        <v>0</v>
      </c>
      <c r="T1216" s="744"/>
      <c r="U1216" s="700">
        <v>0</v>
      </c>
    </row>
    <row r="1217" spans="1:21" ht="14.4" customHeight="1" x14ac:dyDescent="0.3">
      <c r="A1217" s="660">
        <v>21</v>
      </c>
      <c r="B1217" s="661" t="s">
        <v>578</v>
      </c>
      <c r="C1217" s="661" t="s">
        <v>3538</v>
      </c>
      <c r="D1217" s="742" t="s">
        <v>5397</v>
      </c>
      <c r="E1217" s="743" t="s">
        <v>3555</v>
      </c>
      <c r="F1217" s="661" t="s">
        <v>3533</v>
      </c>
      <c r="G1217" s="661" t="s">
        <v>3612</v>
      </c>
      <c r="H1217" s="661" t="s">
        <v>579</v>
      </c>
      <c r="I1217" s="661" t="s">
        <v>3694</v>
      </c>
      <c r="J1217" s="661" t="s">
        <v>1672</v>
      </c>
      <c r="K1217" s="661" t="s">
        <v>1129</v>
      </c>
      <c r="L1217" s="662">
        <v>75.22</v>
      </c>
      <c r="M1217" s="662">
        <v>150.44</v>
      </c>
      <c r="N1217" s="661">
        <v>2</v>
      </c>
      <c r="O1217" s="744">
        <v>1</v>
      </c>
      <c r="P1217" s="662">
        <v>150.44</v>
      </c>
      <c r="Q1217" s="677">
        <v>1</v>
      </c>
      <c r="R1217" s="661">
        <v>2</v>
      </c>
      <c r="S1217" s="677">
        <v>1</v>
      </c>
      <c r="T1217" s="744">
        <v>1</v>
      </c>
      <c r="U1217" s="700">
        <v>1</v>
      </c>
    </row>
    <row r="1218" spans="1:21" ht="14.4" customHeight="1" x14ac:dyDescent="0.3">
      <c r="A1218" s="660">
        <v>21</v>
      </c>
      <c r="B1218" s="661" t="s">
        <v>578</v>
      </c>
      <c r="C1218" s="661" t="s">
        <v>3538</v>
      </c>
      <c r="D1218" s="742" t="s">
        <v>5397</v>
      </c>
      <c r="E1218" s="743" t="s">
        <v>3555</v>
      </c>
      <c r="F1218" s="661" t="s">
        <v>3533</v>
      </c>
      <c r="G1218" s="661" t="s">
        <v>3612</v>
      </c>
      <c r="H1218" s="661" t="s">
        <v>579</v>
      </c>
      <c r="I1218" s="661" t="s">
        <v>4713</v>
      </c>
      <c r="J1218" s="661" t="s">
        <v>1672</v>
      </c>
      <c r="K1218" s="661" t="s">
        <v>751</v>
      </c>
      <c r="L1218" s="662">
        <v>150.43</v>
      </c>
      <c r="M1218" s="662">
        <v>1805.1600000000003</v>
      </c>
      <c r="N1218" s="661">
        <v>12</v>
      </c>
      <c r="O1218" s="744">
        <v>6.5</v>
      </c>
      <c r="P1218" s="662">
        <v>300.86</v>
      </c>
      <c r="Q1218" s="677">
        <v>0.16666666666666666</v>
      </c>
      <c r="R1218" s="661">
        <v>2</v>
      </c>
      <c r="S1218" s="677">
        <v>0.16666666666666666</v>
      </c>
      <c r="T1218" s="744">
        <v>1</v>
      </c>
      <c r="U1218" s="700">
        <v>0.15384615384615385</v>
      </c>
    </row>
    <row r="1219" spans="1:21" ht="14.4" customHeight="1" x14ac:dyDescent="0.3">
      <c r="A1219" s="660">
        <v>21</v>
      </c>
      <c r="B1219" s="661" t="s">
        <v>578</v>
      </c>
      <c r="C1219" s="661" t="s">
        <v>3538</v>
      </c>
      <c r="D1219" s="742" t="s">
        <v>5397</v>
      </c>
      <c r="E1219" s="743" t="s">
        <v>3555</v>
      </c>
      <c r="F1219" s="661" t="s">
        <v>3533</v>
      </c>
      <c r="G1219" s="661" t="s">
        <v>4714</v>
      </c>
      <c r="H1219" s="661" t="s">
        <v>579</v>
      </c>
      <c r="I1219" s="661" t="s">
        <v>4715</v>
      </c>
      <c r="J1219" s="661" t="s">
        <v>4716</v>
      </c>
      <c r="K1219" s="661" t="s">
        <v>4717</v>
      </c>
      <c r="L1219" s="662">
        <v>75.349999999999994</v>
      </c>
      <c r="M1219" s="662">
        <v>150.69999999999999</v>
      </c>
      <c r="N1219" s="661">
        <v>2</v>
      </c>
      <c r="O1219" s="744">
        <v>1.5</v>
      </c>
      <c r="P1219" s="662">
        <v>150.69999999999999</v>
      </c>
      <c r="Q1219" s="677">
        <v>1</v>
      </c>
      <c r="R1219" s="661">
        <v>2</v>
      </c>
      <c r="S1219" s="677">
        <v>1</v>
      </c>
      <c r="T1219" s="744">
        <v>1.5</v>
      </c>
      <c r="U1219" s="700">
        <v>1</v>
      </c>
    </row>
    <row r="1220" spans="1:21" ht="14.4" customHeight="1" x14ac:dyDescent="0.3">
      <c r="A1220" s="660">
        <v>21</v>
      </c>
      <c r="B1220" s="661" t="s">
        <v>578</v>
      </c>
      <c r="C1220" s="661" t="s">
        <v>3538</v>
      </c>
      <c r="D1220" s="742" t="s">
        <v>5397</v>
      </c>
      <c r="E1220" s="743" t="s">
        <v>3555</v>
      </c>
      <c r="F1220" s="661" t="s">
        <v>3533</v>
      </c>
      <c r="G1220" s="661" t="s">
        <v>4507</v>
      </c>
      <c r="H1220" s="661" t="s">
        <v>579</v>
      </c>
      <c r="I1220" s="661" t="s">
        <v>4508</v>
      </c>
      <c r="J1220" s="661" t="s">
        <v>4509</v>
      </c>
      <c r="K1220" s="661" t="s">
        <v>4510</v>
      </c>
      <c r="L1220" s="662">
        <v>151.62</v>
      </c>
      <c r="M1220" s="662">
        <v>3032.4</v>
      </c>
      <c r="N1220" s="661">
        <v>20</v>
      </c>
      <c r="O1220" s="744">
        <v>5.5</v>
      </c>
      <c r="P1220" s="662">
        <v>1819.44</v>
      </c>
      <c r="Q1220" s="677">
        <v>0.6</v>
      </c>
      <c r="R1220" s="661">
        <v>12</v>
      </c>
      <c r="S1220" s="677">
        <v>0.6</v>
      </c>
      <c r="T1220" s="744">
        <v>3</v>
      </c>
      <c r="U1220" s="700">
        <v>0.54545454545454541</v>
      </c>
    </row>
    <row r="1221" spans="1:21" ht="14.4" customHeight="1" x14ac:dyDescent="0.3">
      <c r="A1221" s="660">
        <v>21</v>
      </c>
      <c r="B1221" s="661" t="s">
        <v>578</v>
      </c>
      <c r="C1221" s="661" t="s">
        <v>3538</v>
      </c>
      <c r="D1221" s="742" t="s">
        <v>5397</v>
      </c>
      <c r="E1221" s="743" t="s">
        <v>3555</v>
      </c>
      <c r="F1221" s="661" t="s">
        <v>3533</v>
      </c>
      <c r="G1221" s="661" t="s">
        <v>3903</v>
      </c>
      <c r="H1221" s="661" t="s">
        <v>1684</v>
      </c>
      <c r="I1221" s="661" t="s">
        <v>4045</v>
      </c>
      <c r="J1221" s="661" t="s">
        <v>4046</v>
      </c>
      <c r="K1221" s="661" t="s">
        <v>1028</v>
      </c>
      <c r="L1221" s="662">
        <v>184.74</v>
      </c>
      <c r="M1221" s="662">
        <v>369.48</v>
      </c>
      <c r="N1221" s="661">
        <v>2</v>
      </c>
      <c r="O1221" s="744">
        <v>2</v>
      </c>
      <c r="P1221" s="662"/>
      <c r="Q1221" s="677">
        <v>0</v>
      </c>
      <c r="R1221" s="661"/>
      <c r="S1221" s="677">
        <v>0</v>
      </c>
      <c r="T1221" s="744"/>
      <c r="U1221" s="700">
        <v>0</v>
      </c>
    </row>
    <row r="1222" spans="1:21" ht="14.4" customHeight="1" x14ac:dyDescent="0.3">
      <c r="A1222" s="660">
        <v>21</v>
      </c>
      <c r="B1222" s="661" t="s">
        <v>578</v>
      </c>
      <c r="C1222" s="661" t="s">
        <v>3538</v>
      </c>
      <c r="D1222" s="742" t="s">
        <v>5397</v>
      </c>
      <c r="E1222" s="743" t="s">
        <v>3555</v>
      </c>
      <c r="F1222" s="661" t="s">
        <v>3533</v>
      </c>
      <c r="G1222" s="661" t="s">
        <v>3940</v>
      </c>
      <c r="H1222" s="661" t="s">
        <v>579</v>
      </c>
      <c r="I1222" s="661" t="s">
        <v>4216</v>
      </c>
      <c r="J1222" s="661" t="s">
        <v>4217</v>
      </c>
      <c r="K1222" s="661" t="s">
        <v>1606</v>
      </c>
      <c r="L1222" s="662">
        <v>0</v>
      </c>
      <c r="M1222" s="662">
        <v>0</v>
      </c>
      <c r="N1222" s="661">
        <v>6</v>
      </c>
      <c r="O1222" s="744">
        <v>4.5</v>
      </c>
      <c r="P1222" s="662">
        <v>0</v>
      </c>
      <c r="Q1222" s="677"/>
      <c r="R1222" s="661">
        <v>5</v>
      </c>
      <c r="S1222" s="677">
        <v>0.83333333333333337</v>
      </c>
      <c r="T1222" s="744">
        <v>4</v>
      </c>
      <c r="U1222" s="700">
        <v>0.88888888888888884</v>
      </c>
    </row>
    <row r="1223" spans="1:21" ht="14.4" customHeight="1" x14ac:dyDescent="0.3">
      <c r="A1223" s="660">
        <v>21</v>
      </c>
      <c r="B1223" s="661" t="s">
        <v>578</v>
      </c>
      <c r="C1223" s="661" t="s">
        <v>3538</v>
      </c>
      <c r="D1223" s="742" t="s">
        <v>5397</v>
      </c>
      <c r="E1223" s="743" t="s">
        <v>3555</v>
      </c>
      <c r="F1223" s="661" t="s">
        <v>3533</v>
      </c>
      <c r="G1223" s="661" t="s">
        <v>3940</v>
      </c>
      <c r="H1223" s="661" t="s">
        <v>579</v>
      </c>
      <c r="I1223" s="661" t="s">
        <v>4718</v>
      </c>
      <c r="J1223" s="661" t="s">
        <v>4217</v>
      </c>
      <c r="K1223" s="661" t="s">
        <v>4518</v>
      </c>
      <c r="L1223" s="662">
        <v>0</v>
      </c>
      <c r="M1223" s="662">
        <v>0</v>
      </c>
      <c r="N1223" s="661">
        <v>1</v>
      </c>
      <c r="O1223" s="744">
        <v>1</v>
      </c>
      <c r="P1223" s="662"/>
      <c r="Q1223" s="677"/>
      <c r="R1223" s="661"/>
      <c r="S1223" s="677">
        <v>0</v>
      </c>
      <c r="T1223" s="744"/>
      <c r="U1223" s="700">
        <v>0</v>
      </c>
    </row>
    <row r="1224" spans="1:21" ht="14.4" customHeight="1" x14ac:dyDescent="0.3">
      <c r="A1224" s="660">
        <v>21</v>
      </c>
      <c r="B1224" s="661" t="s">
        <v>578</v>
      </c>
      <c r="C1224" s="661" t="s">
        <v>3538</v>
      </c>
      <c r="D1224" s="742" t="s">
        <v>5397</v>
      </c>
      <c r="E1224" s="743" t="s">
        <v>3555</v>
      </c>
      <c r="F1224" s="661" t="s">
        <v>3533</v>
      </c>
      <c r="G1224" s="661" t="s">
        <v>3940</v>
      </c>
      <c r="H1224" s="661" t="s">
        <v>579</v>
      </c>
      <c r="I1224" s="661" t="s">
        <v>4719</v>
      </c>
      <c r="J1224" s="661" t="s">
        <v>4219</v>
      </c>
      <c r="K1224" s="661" t="s">
        <v>3825</v>
      </c>
      <c r="L1224" s="662">
        <v>0</v>
      </c>
      <c r="M1224" s="662">
        <v>0</v>
      </c>
      <c r="N1224" s="661">
        <v>1</v>
      </c>
      <c r="O1224" s="744">
        <v>0.5</v>
      </c>
      <c r="P1224" s="662"/>
      <c r="Q1224" s="677"/>
      <c r="R1224" s="661"/>
      <c r="S1224" s="677">
        <v>0</v>
      </c>
      <c r="T1224" s="744"/>
      <c r="U1224" s="700">
        <v>0</v>
      </c>
    </row>
    <row r="1225" spans="1:21" ht="14.4" customHeight="1" x14ac:dyDescent="0.3">
      <c r="A1225" s="660">
        <v>21</v>
      </c>
      <c r="B1225" s="661" t="s">
        <v>578</v>
      </c>
      <c r="C1225" s="661" t="s">
        <v>3538</v>
      </c>
      <c r="D1225" s="742" t="s">
        <v>5397</v>
      </c>
      <c r="E1225" s="743" t="s">
        <v>3555</v>
      </c>
      <c r="F1225" s="661" t="s">
        <v>3533</v>
      </c>
      <c r="G1225" s="661" t="s">
        <v>3940</v>
      </c>
      <c r="H1225" s="661" t="s">
        <v>579</v>
      </c>
      <c r="I1225" s="661" t="s">
        <v>4720</v>
      </c>
      <c r="J1225" s="661" t="s">
        <v>4217</v>
      </c>
      <c r="K1225" s="661" t="s">
        <v>3968</v>
      </c>
      <c r="L1225" s="662">
        <v>0</v>
      </c>
      <c r="M1225" s="662">
        <v>0</v>
      </c>
      <c r="N1225" s="661">
        <v>1</v>
      </c>
      <c r="O1225" s="744">
        <v>1</v>
      </c>
      <c r="P1225" s="662"/>
      <c r="Q1225" s="677"/>
      <c r="R1225" s="661"/>
      <c r="S1225" s="677">
        <v>0</v>
      </c>
      <c r="T1225" s="744"/>
      <c r="U1225" s="700">
        <v>0</v>
      </c>
    </row>
    <row r="1226" spans="1:21" ht="14.4" customHeight="1" x14ac:dyDescent="0.3">
      <c r="A1226" s="660">
        <v>21</v>
      </c>
      <c r="B1226" s="661" t="s">
        <v>578</v>
      </c>
      <c r="C1226" s="661" t="s">
        <v>3538</v>
      </c>
      <c r="D1226" s="742" t="s">
        <v>5397</v>
      </c>
      <c r="E1226" s="743" t="s">
        <v>3555</v>
      </c>
      <c r="F1226" s="661" t="s">
        <v>3533</v>
      </c>
      <c r="G1226" s="661" t="s">
        <v>3940</v>
      </c>
      <c r="H1226" s="661" t="s">
        <v>579</v>
      </c>
      <c r="I1226" s="661" t="s">
        <v>4521</v>
      </c>
      <c r="J1226" s="661" t="s">
        <v>4217</v>
      </c>
      <c r="K1226" s="661" t="s">
        <v>1742</v>
      </c>
      <c r="L1226" s="662">
        <v>0</v>
      </c>
      <c r="M1226" s="662">
        <v>0</v>
      </c>
      <c r="N1226" s="661">
        <v>1</v>
      </c>
      <c r="O1226" s="744">
        <v>0.5</v>
      </c>
      <c r="P1226" s="662">
        <v>0</v>
      </c>
      <c r="Q1226" s="677"/>
      <c r="R1226" s="661">
        <v>1</v>
      </c>
      <c r="S1226" s="677">
        <v>1</v>
      </c>
      <c r="T1226" s="744">
        <v>0.5</v>
      </c>
      <c r="U1226" s="700">
        <v>1</v>
      </c>
    </row>
    <row r="1227" spans="1:21" ht="14.4" customHeight="1" x14ac:dyDescent="0.3">
      <c r="A1227" s="660">
        <v>21</v>
      </c>
      <c r="B1227" s="661" t="s">
        <v>578</v>
      </c>
      <c r="C1227" s="661" t="s">
        <v>3538</v>
      </c>
      <c r="D1227" s="742" t="s">
        <v>5397</v>
      </c>
      <c r="E1227" s="743" t="s">
        <v>3555</v>
      </c>
      <c r="F1227" s="661" t="s">
        <v>3533</v>
      </c>
      <c r="G1227" s="661" t="s">
        <v>4524</v>
      </c>
      <c r="H1227" s="661" t="s">
        <v>579</v>
      </c>
      <c r="I1227" s="661" t="s">
        <v>2134</v>
      </c>
      <c r="J1227" s="661" t="s">
        <v>2135</v>
      </c>
      <c r="K1227" s="661" t="s">
        <v>2136</v>
      </c>
      <c r="L1227" s="662">
        <v>203.9</v>
      </c>
      <c r="M1227" s="662">
        <v>203.9</v>
      </c>
      <c r="N1227" s="661">
        <v>1</v>
      </c>
      <c r="O1227" s="744">
        <v>0.5</v>
      </c>
      <c r="P1227" s="662"/>
      <c r="Q1227" s="677">
        <v>0</v>
      </c>
      <c r="R1227" s="661"/>
      <c r="S1227" s="677">
        <v>0</v>
      </c>
      <c r="T1227" s="744"/>
      <c r="U1227" s="700">
        <v>0</v>
      </c>
    </row>
    <row r="1228" spans="1:21" ht="14.4" customHeight="1" x14ac:dyDescent="0.3">
      <c r="A1228" s="660">
        <v>21</v>
      </c>
      <c r="B1228" s="661" t="s">
        <v>578</v>
      </c>
      <c r="C1228" s="661" t="s">
        <v>3538</v>
      </c>
      <c r="D1228" s="742" t="s">
        <v>5397</v>
      </c>
      <c r="E1228" s="743" t="s">
        <v>3555</v>
      </c>
      <c r="F1228" s="661" t="s">
        <v>3533</v>
      </c>
      <c r="G1228" s="661" t="s">
        <v>3699</v>
      </c>
      <c r="H1228" s="661" t="s">
        <v>1684</v>
      </c>
      <c r="I1228" s="661" t="s">
        <v>1877</v>
      </c>
      <c r="J1228" s="661" t="s">
        <v>1878</v>
      </c>
      <c r="K1228" s="661" t="s">
        <v>1879</v>
      </c>
      <c r="L1228" s="662">
        <v>133.94</v>
      </c>
      <c r="M1228" s="662">
        <v>267.88</v>
      </c>
      <c r="N1228" s="661">
        <v>2</v>
      </c>
      <c r="O1228" s="744">
        <v>0.5</v>
      </c>
      <c r="P1228" s="662"/>
      <c r="Q1228" s="677">
        <v>0</v>
      </c>
      <c r="R1228" s="661"/>
      <c r="S1228" s="677">
        <v>0</v>
      </c>
      <c r="T1228" s="744"/>
      <c r="U1228" s="700">
        <v>0</v>
      </c>
    </row>
    <row r="1229" spans="1:21" ht="14.4" customHeight="1" x14ac:dyDescent="0.3">
      <c r="A1229" s="660">
        <v>21</v>
      </c>
      <c r="B1229" s="661" t="s">
        <v>578</v>
      </c>
      <c r="C1229" s="661" t="s">
        <v>3538</v>
      </c>
      <c r="D1229" s="742" t="s">
        <v>5397</v>
      </c>
      <c r="E1229" s="743" t="s">
        <v>3555</v>
      </c>
      <c r="F1229" s="661" t="s">
        <v>3534</v>
      </c>
      <c r="G1229" s="661" t="s">
        <v>3700</v>
      </c>
      <c r="H1229" s="661" t="s">
        <v>579</v>
      </c>
      <c r="I1229" s="661" t="s">
        <v>3703</v>
      </c>
      <c r="J1229" s="661" t="s">
        <v>3702</v>
      </c>
      <c r="K1229" s="661"/>
      <c r="L1229" s="662">
        <v>0</v>
      </c>
      <c r="M1229" s="662">
        <v>0</v>
      </c>
      <c r="N1229" s="661">
        <v>6</v>
      </c>
      <c r="O1229" s="744">
        <v>5</v>
      </c>
      <c r="P1229" s="662">
        <v>0</v>
      </c>
      <c r="Q1229" s="677"/>
      <c r="R1229" s="661">
        <v>3</v>
      </c>
      <c r="S1229" s="677">
        <v>0.5</v>
      </c>
      <c r="T1229" s="744">
        <v>2.5</v>
      </c>
      <c r="U1229" s="700">
        <v>0.5</v>
      </c>
    </row>
    <row r="1230" spans="1:21" ht="14.4" customHeight="1" x14ac:dyDescent="0.3">
      <c r="A1230" s="660">
        <v>21</v>
      </c>
      <c r="B1230" s="661" t="s">
        <v>578</v>
      </c>
      <c r="C1230" s="661" t="s">
        <v>3538</v>
      </c>
      <c r="D1230" s="742" t="s">
        <v>5397</v>
      </c>
      <c r="E1230" s="743" t="s">
        <v>3555</v>
      </c>
      <c r="F1230" s="661" t="s">
        <v>3534</v>
      </c>
      <c r="G1230" s="661" t="s">
        <v>3700</v>
      </c>
      <c r="H1230" s="661" t="s">
        <v>579</v>
      </c>
      <c r="I1230" s="661" t="s">
        <v>4721</v>
      </c>
      <c r="J1230" s="661" t="s">
        <v>3702</v>
      </c>
      <c r="K1230" s="661"/>
      <c r="L1230" s="662">
        <v>0</v>
      </c>
      <c r="M1230" s="662">
        <v>0</v>
      </c>
      <c r="N1230" s="661">
        <v>2</v>
      </c>
      <c r="O1230" s="744">
        <v>2</v>
      </c>
      <c r="P1230" s="662">
        <v>0</v>
      </c>
      <c r="Q1230" s="677"/>
      <c r="R1230" s="661">
        <v>2</v>
      </c>
      <c r="S1230" s="677">
        <v>1</v>
      </c>
      <c r="T1230" s="744">
        <v>2</v>
      </c>
      <c r="U1230" s="700">
        <v>1</v>
      </c>
    </row>
    <row r="1231" spans="1:21" ht="14.4" customHeight="1" x14ac:dyDescent="0.3">
      <c r="A1231" s="660">
        <v>21</v>
      </c>
      <c r="B1231" s="661" t="s">
        <v>578</v>
      </c>
      <c r="C1231" s="661" t="s">
        <v>3538</v>
      </c>
      <c r="D1231" s="742" t="s">
        <v>5397</v>
      </c>
      <c r="E1231" s="743" t="s">
        <v>3555</v>
      </c>
      <c r="F1231" s="661" t="s">
        <v>3534</v>
      </c>
      <c r="G1231" s="661" t="s">
        <v>3700</v>
      </c>
      <c r="H1231" s="661" t="s">
        <v>579</v>
      </c>
      <c r="I1231" s="661" t="s">
        <v>4722</v>
      </c>
      <c r="J1231" s="661" t="s">
        <v>3702</v>
      </c>
      <c r="K1231" s="661"/>
      <c r="L1231" s="662">
        <v>0</v>
      </c>
      <c r="M1231" s="662">
        <v>0</v>
      </c>
      <c r="N1231" s="661">
        <v>1</v>
      </c>
      <c r="O1231" s="744">
        <v>1</v>
      </c>
      <c r="P1231" s="662"/>
      <c r="Q1231" s="677"/>
      <c r="R1231" s="661"/>
      <c r="S1231" s="677">
        <v>0</v>
      </c>
      <c r="T1231" s="744"/>
      <c r="U1231" s="700">
        <v>0</v>
      </c>
    </row>
    <row r="1232" spans="1:21" ht="14.4" customHeight="1" x14ac:dyDescent="0.3">
      <c r="A1232" s="660">
        <v>21</v>
      </c>
      <c r="B1232" s="661" t="s">
        <v>578</v>
      </c>
      <c r="C1232" s="661" t="s">
        <v>3538</v>
      </c>
      <c r="D1232" s="742" t="s">
        <v>5397</v>
      </c>
      <c r="E1232" s="743" t="s">
        <v>3555</v>
      </c>
      <c r="F1232" s="661" t="s">
        <v>3535</v>
      </c>
      <c r="G1232" s="661" t="s">
        <v>3700</v>
      </c>
      <c r="H1232" s="661" t="s">
        <v>579</v>
      </c>
      <c r="I1232" s="661" t="s">
        <v>4252</v>
      </c>
      <c r="J1232" s="661" t="s">
        <v>3702</v>
      </c>
      <c r="K1232" s="661"/>
      <c r="L1232" s="662">
        <v>0</v>
      </c>
      <c r="M1232" s="662">
        <v>0</v>
      </c>
      <c r="N1232" s="661">
        <v>1</v>
      </c>
      <c r="O1232" s="744">
        <v>1</v>
      </c>
      <c r="P1232" s="662"/>
      <c r="Q1232" s="677"/>
      <c r="R1232" s="661"/>
      <c r="S1232" s="677">
        <v>0</v>
      </c>
      <c r="T1232" s="744"/>
      <c r="U1232" s="700">
        <v>0</v>
      </c>
    </row>
    <row r="1233" spans="1:21" ht="14.4" customHeight="1" x14ac:dyDescent="0.3">
      <c r="A1233" s="660">
        <v>21</v>
      </c>
      <c r="B1233" s="661" t="s">
        <v>578</v>
      </c>
      <c r="C1233" s="661" t="s">
        <v>3538</v>
      </c>
      <c r="D1233" s="742" t="s">
        <v>5397</v>
      </c>
      <c r="E1233" s="743" t="s">
        <v>3555</v>
      </c>
      <c r="F1233" s="661" t="s">
        <v>3535</v>
      </c>
      <c r="G1233" s="661" t="s">
        <v>4284</v>
      </c>
      <c r="H1233" s="661" t="s">
        <v>579</v>
      </c>
      <c r="I1233" s="661" t="s">
        <v>4312</v>
      </c>
      <c r="J1233" s="661" t="s">
        <v>4313</v>
      </c>
      <c r="K1233" s="661" t="s">
        <v>4301</v>
      </c>
      <c r="L1233" s="662">
        <v>741</v>
      </c>
      <c r="M1233" s="662">
        <v>3705</v>
      </c>
      <c r="N1233" s="661">
        <v>5</v>
      </c>
      <c r="O1233" s="744">
        <v>1</v>
      </c>
      <c r="P1233" s="662"/>
      <c r="Q1233" s="677">
        <v>0</v>
      </c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21</v>
      </c>
      <c r="B1234" s="661" t="s">
        <v>578</v>
      </c>
      <c r="C1234" s="661" t="s">
        <v>3538</v>
      </c>
      <c r="D1234" s="742" t="s">
        <v>5397</v>
      </c>
      <c r="E1234" s="743" t="s">
        <v>3555</v>
      </c>
      <c r="F1234" s="661" t="s">
        <v>3535</v>
      </c>
      <c r="G1234" s="661" t="s">
        <v>4284</v>
      </c>
      <c r="H1234" s="661" t="s">
        <v>579</v>
      </c>
      <c r="I1234" s="661" t="s">
        <v>4291</v>
      </c>
      <c r="J1234" s="661" t="s">
        <v>4292</v>
      </c>
      <c r="K1234" s="661" t="s">
        <v>4293</v>
      </c>
      <c r="L1234" s="662">
        <v>1600</v>
      </c>
      <c r="M1234" s="662">
        <v>3200</v>
      </c>
      <c r="N1234" s="661">
        <v>2</v>
      </c>
      <c r="O1234" s="744">
        <v>1</v>
      </c>
      <c r="P1234" s="662">
        <v>3200</v>
      </c>
      <c r="Q1234" s="677">
        <v>1</v>
      </c>
      <c r="R1234" s="661">
        <v>2</v>
      </c>
      <c r="S1234" s="677">
        <v>1</v>
      </c>
      <c r="T1234" s="744">
        <v>1</v>
      </c>
      <c r="U1234" s="700">
        <v>1</v>
      </c>
    </row>
    <row r="1235" spans="1:21" ht="14.4" customHeight="1" x14ac:dyDescent="0.3">
      <c r="A1235" s="660">
        <v>21</v>
      </c>
      <c r="B1235" s="661" t="s">
        <v>578</v>
      </c>
      <c r="C1235" s="661" t="s">
        <v>3538</v>
      </c>
      <c r="D1235" s="742" t="s">
        <v>5397</v>
      </c>
      <c r="E1235" s="743" t="s">
        <v>3555</v>
      </c>
      <c r="F1235" s="661" t="s">
        <v>3535</v>
      </c>
      <c r="G1235" s="661" t="s">
        <v>3704</v>
      </c>
      <c r="H1235" s="661" t="s">
        <v>579</v>
      </c>
      <c r="I1235" s="661" t="s">
        <v>3705</v>
      </c>
      <c r="J1235" s="661" t="s">
        <v>3706</v>
      </c>
      <c r="K1235" s="661" t="s">
        <v>3707</v>
      </c>
      <c r="L1235" s="662">
        <v>1000</v>
      </c>
      <c r="M1235" s="662">
        <v>11000</v>
      </c>
      <c r="N1235" s="661">
        <v>11</v>
      </c>
      <c r="O1235" s="744">
        <v>11</v>
      </c>
      <c r="P1235" s="662">
        <v>1000</v>
      </c>
      <c r="Q1235" s="677">
        <v>9.0909090909090912E-2</v>
      </c>
      <c r="R1235" s="661">
        <v>1</v>
      </c>
      <c r="S1235" s="677">
        <v>9.0909090909090912E-2</v>
      </c>
      <c r="T1235" s="744">
        <v>1</v>
      </c>
      <c r="U1235" s="700">
        <v>9.0909090909090912E-2</v>
      </c>
    </row>
    <row r="1236" spans="1:21" ht="14.4" customHeight="1" x14ac:dyDescent="0.3">
      <c r="A1236" s="660">
        <v>21</v>
      </c>
      <c r="B1236" s="661" t="s">
        <v>578</v>
      </c>
      <c r="C1236" s="661" t="s">
        <v>3538</v>
      </c>
      <c r="D1236" s="742" t="s">
        <v>5397</v>
      </c>
      <c r="E1236" s="743" t="s">
        <v>3556</v>
      </c>
      <c r="F1236" s="661" t="s">
        <v>3533</v>
      </c>
      <c r="G1236" s="661" t="s">
        <v>3997</v>
      </c>
      <c r="H1236" s="661" t="s">
        <v>579</v>
      </c>
      <c r="I1236" s="661" t="s">
        <v>2337</v>
      </c>
      <c r="J1236" s="661" t="s">
        <v>988</v>
      </c>
      <c r="K1236" s="661" t="s">
        <v>4602</v>
      </c>
      <c r="L1236" s="662">
        <v>0</v>
      </c>
      <c r="M1236" s="662">
        <v>0</v>
      </c>
      <c r="N1236" s="661">
        <v>1</v>
      </c>
      <c r="O1236" s="744">
        <v>0.5</v>
      </c>
      <c r="P1236" s="662">
        <v>0</v>
      </c>
      <c r="Q1236" s="677"/>
      <c r="R1236" s="661">
        <v>1</v>
      </c>
      <c r="S1236" s="677">
        <v>1</v>
      </c>
      <c r="T1236" s="744">
        <v>0.5</v>
      </c>
      <c r="U1236" s="700">
        <v>1</v>
      </c>
    </row>
    <row r="1237" spans="1:21" ht="14.4" customHeight="1" x14ac:dyDescent="0.3">
      <c r="A1237" s="660">
        <v>21</v>
      </c>
      <c r="B1237" s="661" t="s">
        <v>578</v>
      </c>
      <c r="C1237" s="661" t="s">
        <v>3538</v>
      </c>
      <c r="D1237" s="742" t="s">
        <v>5397</v>
      </c>
      <c r="E1237" s="743" t="s">
        <v>3556</v>
      </c>
      <c r="F1237" s="661" t="s">
        <v>3533</v>
      </c>
      <c r="G1237" s="661" t="s">
        <v>3632</v>
      </c>
      <c r="H1237" s="661" t="s">
        <v>1684</v>
      </c>
      <c r="I1237" s="661" t="s">
        <v>2040</v>
      </c>
      <c r="J1237" s="661" t="s">
        <v>2923</v>
      </c>
      <c r="K1237" s="661" t="s">
        <v>3388</v>
      </c>
      <c r="L1237" s="662">
        <v>154.36000000000001</v>
      </c>
      <c r="M1237" s="662">
        <v>154.36000000000001</v>
      </c>
      <c r="N1237" s="661">
        <v>1</v>
      </c>
      <c r="O1237" s="744">
        <v>0.5</v>
      </c>
      <c r="P1237" s="662">
        <v>154.36000000000001</v>
      </c>
      <c r="Q1237" s="677">
        <v>1</v>
      </c>
      <c r="R1237" s="661">
        <v>1</v>
      </c>
      <c r="S1237" s="677">
        <v>1</v>
      </c>
      <c r="T1237" s="744">
        <v>0.5</v>
      </c>
      <c r="U1237" s="700">
        <v>1</v>
      </c>
    </row>
    <row r="1238" spans="1:21" ht="14.4" customHeight="1" x14ac:dyDescent="0.3">
      <c r="A1238" s="660">
        <v>21</v>
      </c>
      <c r="B1238" s="661" t="s">
        <v>578</v>
      </c>
      <c r="C1238" s="661" t="s">
        <v>3538</v>
      </c>
      <c r="D1238" s="742" t="s">
        <v>5397</v>
      </c>
      <c r="E1238" s="743" t="s">
        <v>3556</v>
      </c>
      <c r="F1238" s="661" t="s">
        <v>3533</v>
      </c>
      <c r="G1238" s="661" t="s">
        <v>4000</v>
      </c>
      <c r="H1238" s="661" t="s">
        <v>579</v>
      </c>
      <c r="I1238" s="661" t="s">
        <v>904</v>
      </c>
      <c r="J1238" s="661" t="s">
        <v>4001</v>
      </c>
      <c r="K1238" s="661" t="s">
        <v>4002</v>
      </c>
      <c r="L1238" s="662">
        <v>0</v>
      </c>
      <c r="M1238" s="662">
        <v>0</v>
      </c>
      <c r="N1238" s="661">
        <v>1</v>
      </c>
      <c r="O1238" s="744">
        <v>1</v>
      </c>
      <c r="P1238" s="662"/>
      <c r="Q1238" s="677"/>
      <c r="R1238" s="661"/>
      <c r="S1238" s="677">
        <v>0</v>
      </c>
      <c r="T1238" s="744"/>
      <c r="U1238" s="700">
        <v>0</v>
      </c>
    </row>
    <row r="1239" spans="1:21" ht="14.4" customHeight="1" x14ac:dyDescent="0.3">
      <c r="A1239" s="660">
        <v>21</v>
      </c>
      <c r="B1239" s="661" t="s">
        <v>578</v>
      </c>
      <c r="C1239" s="661" t="s">
        <v>3538</v>
      </c>
      <c r="D1239" s="742" t="s">
        <v>5397</v>
      </c>
      <c r="E1239" s="743" t="s">
        <v>3556</v>
      </c>
      <c r="F1239" s="661" t="s">
        <v>3533</v>
      </c>
      <c r="G1239" s="661" t="s">
        <v>3908</v>
      </c>
      <c r="H1239" s="661" t="s">
        <v>579</v>
      </c>
      <c r="I1239" s="661" t="s">
        <v>4723</v>
      </c>
      <c r="J1239" s="661" t="s">
        <v>4724</v>
      </c>
      <c r="K1239" s="661" t="s">
        <v>4725</v>
      </c>
      <c r="L1239" s="662">
        <v>0</v>
      </c>
      <c r="M1239" s="662">
        <v>0</v>
      </c>
      <c r="N1239" s="661">
        <v>1</v>
      </c>
      <c r="O1239" s="744">
        <v>0.5</v>
      </c>
      <c r="P1239" s="662">
        <v>0</v>
      </c>
      <c r="Q1239" s="677"/>
      <c r="R1239" s="661">
        <v>1</v>
      </c>
      <c r="S1239" s="677">
        <v>1</v>
      </c>
      <c r="T1239" s="744">
        <v>0.5</v>
      </c>
      <c r="U1239" s="700">
        <v>1</v>
      </c>
    </row>
    <row r="1240" spans="1:21" ht="14.4" customHeight="1" x14ac:dyDescent="0.3">
      <c r="A1240" s="660">
        <v>21</v>
      </c>
      <c r="B1240" s="661" t="s">
        <v>578</v>
      </c>
      <c r="C1240" s="661" t="s">
        <v>3538</v>
      </c>
      <c r="D1240" s="742" t="s">
        <v>5397</v>
      </c>
      <c r="E1240" s="743" t="s">
        <v>3556</v>
      </c>
      <c r="F1240" s="661" t="s">
        <v>3533</v>
      </c>
      <c r="G1240" s="661" t="s">
        <v>4726</v>
      </c>
      <c r="H1240" s="661" t="s">
        <v>579</v>
      </c>
      <c r="I1240" s="661" t="s">
        <v>4727</v>
      </c>
      <c r="J1240" s="661" t="s">
        <v>1067</v>
      </c>
      <c r="K1240" s="661" t="s">
        <v>4728</v>
      </c>
      <c r="L1240" s="662">
        <v>43.76</v>
      </c>
      <c r="M1240" s="662">
        <v>43.76</v>
      </c>
      <c r="N1240" s="661">
        <v>1</v>
      </c>
      <c r="O1240" s="744">
        <v>1</v>
      </c>
      <c r="P1240" s="662">
        <v>43.76</v>
      </c>
      <c r="Q1240" s="677">
        <v>1</v>
      </c>
      <c r="R1240" s="661">
        <v>1</v>
      </c>
      <c r="S1240" s="677">
        <v>1</v>
      </c>
      <c r="T1240" s="744">
        <v>1</v>
      </c>
      <c r="U1240" s="700">
        <v>1</v>
      </c>
    </row>
    <row r="1241" spans="1:21" ht="14.4" customHeight="1" x14ac:dyDescent="0.3">
      <c r="A1241" s="660">
        <v>21</v>
      </c>
      <c r="B1241" s="661" t="s">
        <v>578</v>
      </c>
      <c r="C1241" s="661" t="s">
        <v>3538</v>
      </c>
      <c r="D1241" s="742" t="s">
        <v>5397</v>
      </c>
      <c r="E1241" s="743" t="s">
        <v>3556</v>
      </c>
      <c r="F1241" s="661" t="s">
        <v>3533</v>
      </c>
      <c r="G1241" s="661" t="s">
        <v>3587</v>
      </c>
      <c r="H1241" s="661" t="s">
        <v>579</v>
      </c>
      <c r="I1241" s="661" t="s">
        <v>2259</v>
      </c>
      <c r="J1241" s="661" t="s">
        <v>2260</v>
      </c>
      <c r="K1241" s="661" t="s">
        <v>2261</v>
      </c>
      <c r="L1241" s="662">
        <v>33</v>
      </c>
      <c r="M1241" s="662">
        <v>33</v>
      </c>
      <c r="N1241" s="661">
        <v>1</v>
      </c>
      <c r="O1241" s="744">
        <v>0.5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21</v>
      </c>
      <c r="B1242" s="661" t="s">
        <v>578</v>
      </c>
      <c r="C1242" s="661" t="s">
        <v>3538</v>
      </c>
      <c r="D1242" s="742" t="s">
        <v>5397</v>
      </c>
      <c r="E1242" s="743" t="s">
        <v>3556</v>
      </c>
      <c r="F1242" s="661" t="s">
        <v>3533</v>
      </c>
      <c r="G1242" s="661" t="s">
        <v>4253</v>
      </c>
      <c r="H1242" s="661" t="s">
        <v>579</v>
      </c>
      <c r="I1242" s="661" t="s">
        <v>1976</v>
      </c>
      <c r="J1242" s="661" t="s">
        <v>1977</v>
      </c>
      <c r="K1242" s="661" t="s">
        <v>4254</v>
      </c>
      <c r="L1242" s="662">
        <v>48.09</v>
      </c>
      <c r="M1242" s="662">
        <v>48.09</v>
      </c>
      <c r="N1242" s="661">
        <v>1</v>
      </c>
      <c r="O1242" s="744">
        <v>1</v>
      </c>
      <c r="P1242" s="662"/>
      <c r="Q1242" s="677">
        <v>0</v>
      </c>
      <c r="R1242" s="661"/>
      <c r="S1242" s="677">
        <v>0</v>
      </c>
      <c r="T1242" s="744"/>
      <c r="U1242" s="700">
        <v>0</v>
      </c>
    </row>
    <row r="1243" spans="1:21" ht="14.4" customHeight="1" x14ac:dyDescent="0.3">
      <c r="A1243" s="660">
        <v>21</v>
      </c>
      <c r="B1243" s="661" t="s">
        <v>578</v>
      </c>
      <c r="C1243" s="661" t="s">
        <v>3538</v>
      </c>
      <c r="D1243" s="742" t="s">
        <v>5397</v>
      </c>
      <c r="E1243" s="743" t="s">
        <v>3556</v>
      </c>
      <c r="F1243" s="661" t="s">
        <v>3533</v>
      </c>
      <c r="G1243" s="661" t="s">
        <v>3953</v>
      </c>
      <c r="H1243" s="661" t="s">
        <v>1684</v>
      </c>
      <c r="I1243" s="661" t="s">
        <v>4138</v>
      </c>
      <c r="J1243" s="661" t="s">
        <v>1927</v>
      </c>
      <c r="K1243" s="661" t="s">
        <v>3413</v>
      </c>
      <c r="L1243" s="662">
        <v>0</v>
      </c>
      <c r="M1243" s="662">
        <v>0</v>
      </c>
      <c r="N1243" s="661">
        <v>6</v>
      </c>
      <c r="O1243" s="744">
        <v>2</v>
      </c>
      <c r="P1243" s="662"/>
      <c r="Q1243" s="677"/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21</v>
      </c>
      <c r="B1244" s="661" t="s">
        <v>578</v>
      </c>
      <c r="C1244" s="661" t="s">
        <v>3538</v>
      </c>
      <c r="D1244" s="742" t="s">
        <v>5397</v>
      </c>
      <c r="E1244" s="743" t="s">
        <v>3556</v>
      </c>
      <c r="F1244" s="661" t="s">
        <v>3533</v>
      </c>
      <c r="G1244" s="661" t="s">
        <v>3864</v>
      </c>
      <c r="H1244" s="661" t="s">
        <v>579</v>
      </c>
      <c r="I1244" s="661" t="s">
        <v>765</v>
      </c>
      <c r="J1244" s="661" t="s">
        <v>3866</v>
      </c>
      <c r="K1244" s="661" t="s">
        <v>4729</v>
      </c>
      <c r="L1244" s="662">
        <v>0</v>
      </c>
      <c r="M1244" s="662">
        <v>0</v>
      </c>
      <c r="N1244" s="661">
        <v>1</v>
      </c>
      <c r="O1244" s="744">
        <v>0.5</v>
      </c>
      <c r="P1244" s="662"/>
      <c r="Q1244" s="677"/>
      <c r="R1244" s="661"/>
      <c r="S1244" s="677">
        <v>0</v>
      </c>
      <c r="T1244" s="744"/>
      <c r="U1244" s="700">
        <v>0</v>
      </c>
    </row>
    <row r="1245" spans="1:21" ht="14.4" customHeight="1" x14ac:dyDescent="0.3">
      <c r="A1245" s="660">
        <v>21</v>
      </c>
      <c r="B1245" s="661" t="s">
        <v>578</v>
      </c>
      <c r="C1245" s="661" t="s">
        <v>3538</v>
      </c>
      <c r="D1245" s="742" t="s">
        <v>5397</v>
      </c>
      <c r="E1245" s="743" t="s">
        <v>3556</v>
      </c>
      <c r="F1245" s="661" t="s">
        <v>3533</v>
      </c>
      <c r="G1245" s="661" t="s">
        <v>4730</v>
      </c>
      <c r="H1245" s="661" t="s">
        <v>579</v>
      </c>
      <c r="I1245" s="661" t="s">
        <v>4731</v>
      </c>
      <c r="J1245" s="661" t="s">
        <v>4732</v>
      </c>
      <c r="K1245" s="661" t="s">
        <v>4733</v>
      </c>
      <c r="L1245" s="662">
        <v>101.5</v>
      </c>
      <c r="M1245" s="662">
        <v>101.5</v>
      </c>
      <c r="N1245" s="661">
        <v>1</v>
      </c>
      <c r="O1245" s="744">
        <v>1</v>
      </c>
      <c r="P1245" s="662">
        <v>101.5</v>
      </c>
      <c r="Q1245" s="677">
        <v>1</v>
      </c>
      <c r="R1245" s="661">
        <v>1</v>
      </c>
      <c r="S1245" s="677">
        <v>1</v>
      </c>
      <c r="T1245" s="744">
        <v>1</v>
      </c>
      <c r="U1245" s="700">
        <v>1</v>
      </c>
    </row>
    <row r="1246" spans="1:21" ht="14.4" customHeight="1" x14ac:dyDescent="0.3">
      <c r="A1246" s="660">
        <v>21</v>
      </c>
      <c r="B1246" s="661" t="s">
        <v>578</v>
      </c>
      <c r="C1246" s="661" t="s">
        <v>3538</v>
      </c>
      <c r="D1246" s="742" t="s">
        <v>5397</v>
      </c>
      <c r="E1246" s="743" t="s">
        <v>3556</v>
      </c>
      <c r="F1246" s="661" t="s">
        <v>3533</v>
      </c>
      <c r="G1246" s="661" t="s">
        <v>3928</v>
      </c>
      <c r="H1246" s="661" t="s">
        <v>579</v>
      </c>
      <c r="I1246" s="661" t="s">
        <v>4734</v>
      </c>
      <c r="J1246" s="661" t="s">
        <v>2988</v>
      </c>
      <c r="K1246" s="661" t="s">
        <v>4735</v>
      </c>
      <c r="L1246" s="662">
        <v>0</v>
      </c>
      <c r="M1246" s="662">
        <v>0</v>
      </c>
      <c r="N1246" s="661">
        <v>2</v>
      </c>
      <c r="O1246" s="744">
        <v>0.5</v>
      </c>
      <c r="P1246" s="662"/>
      <c r="Q1246" s="677"/>
      <c r="R1246" s="661"/>
      <c r="S1246" s="677">
        <v>0</v>
      </c>
      <c r="T1246" s="744"/>
      <c r="U1246" s="700">
        <v>0</v>
      </c>
    </row>
    <row r="1247" spans="1:21" ht="14.4" customHeight="1" x14ac:dyDescent="0.3">
      <c r="A1247" s="660">
        <v>21</v>
      </c>
      <c r="B1247" s="661" t="s">
        <v>578</v>
      </c>
      <c r="C1247" s="661" t="s">
        <v>3538</v>
      </c>
      <c r="D1247" s="742" t="s">
        <v>5397</v>
      </c>
      <c r="E1247" s="743" t="s">
        <v>3556</v>
      </c>
      <c r="F1247" s="661" t="s">
        <v>3533</v>
      </c>
      <c r="G1247" s="661" t="s">
        <v>3605</v>
      </c>
      <c r="H1247" s="661" t="s">
        <v>579</v>
      </c>
      <c r="I1247" s="661" t="s">
        <v>3606</v>
      </c>
      <c r="J1247" s="661" t="s">
        <v>3607</v>
      </c>
      <c r="K1247" s="661" t="s">
        <v>2164</v>
      </c>
      <c r="L1247" s="662">
        <v>93.71</v>
      </c>
      <c r="M1247" s="662">
        <v>93.71</v>
      </c>
      <c r="N1247" s="661">
        <v>1</v>
      </c>
      <c r="O1247" s="744">
        <v>1</v>
      </c>
      <c r="P1247" s="662"/>
      <c r="Q1247" s="677">
        <v>0</v>
      </c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21</v>
      </c>
      <c r="B1248" s="661" t="s">
        <v>578</v>
      </c>
      <c r="C1248" s="661" t="s">
        <v>3538</v>
      </c>
      <c r="D1248" s="742" t="s">
        <v>5397</v>
      </c>
      <c r="E1248" s="743" t="s">
        <v>3556</v>
      </c>
      <c r="F1248" s="661" t="s">
        <v>3533</v>
      </c>
      <c r="G1248" s="661" t="s">
        <v>3605</v>
      </c>
      <c r="H1248" s="661" t="s">
        <v>579</v>
      </c>
      <c r="I1248" s="661" t="s">
        <v>3606</v>
      </c>
      <c r="J1248" s="661" t="s">
        <v>3607</v>
      </c>
      <c r="K1248" s="661" t="s">
        <v>2164</v>
      </c>
      <c r="L1248" s="662">
        <v>57.64</v>
      </c>
      <c r="M1248" s="662">
        <v>57.64</v>
      </c>
      <c r="N1248" s="661">
        <v>1</v>
      </c>
      <c r="O1248" s="744">
        <v>1</v>
      </c>
      <c r="P1248" s="662">
        <v>57.64</v>
      </c>
      <c r="Q1248" s="677">
        <v>1</v>
      </c>
      <c r="R1248" s="661">
        <v>1</v>
      </c>
      <c r="S1248" s="677">
        <v>1</v>
      </c>
      <c r="T1248" s="744">
        <v>1</v>
      </c>
      <c r="U1248" s="700">
        <v>1</v>
      </c>
    </row>
    <row r="1249" spans="1:21" ht="14.4" customHeight="1" x14ac:dyDescent="0.3">
      <c r="A1249" s="660">
        <v>21</v>
      </c>
      <c r="B1249" s="661" t="s">
        <v>578</v>
      </c>
      <c r="C1249" s="661" t="s">
        <v>3538</v>
      </c>
      <c r="D1249" s="742" t="s">
        <v>5397</v>
      </c>
      <c r="E1249" s="743" t="s">
        <v>3556</v>
      </c>
      <c r="F1249" s="661" t="s">
        <v>3533</v>
      </c>
      <c r="G1249" s="661" t="s">
        <v>3605</v>
      </c>
      <c r="H1249" s="661" t="s">
        <v>579</v>
      </c>
      <c r="I1249" s="661" t="s">
        <v>3682</v>
      </c>
      <c r="J1249" s="661" t="s">
        <v>3607</v>
      </c>
      <c r="K1249" s="661" t="s">
        <v>782</v>
      </c>
      <c r="L1249" s="662">
        <v>301.2</v>
      </c>
      <c r="M1249" s="662">
        <v>301.2</v>
      </c>
      <c r="N1249" s="661">
        <v>1</v>
      </c>
      <c r="O1249" s="744">
        <v>0.5</v>
      </c>
      <c r="P1249" s="662">
        <v>301.2</v>
      </c>
      <c r="Q1249" s="677">
        <v>1</v>
      </c>
      <c r="R1249" s="661">
        <v>1</v>
      </c>
      <c r="S1249" s="677">
        <v>1</v>
      </c>
      <c r="T1249" s="744">
        <v>0.5</v>
      </c>
      <c r="U1249" s="700">
        <v>1</v>
      </c>
    </row>
    <row r="1250" spans="1:21" ht="14.4" customHeight="1" x14ac:dyDescent="0.3">
      <c r="A1250" s="660">
        <v>21</v>
      </c>
      <c r="B1250" s="661" t="s">
        <v>578</v>
      </c>
      <c r="C1250" s="661" t="s">
        <v>3538</v>
      </c>
      <c r="D1250" s="742" t="s">
        <v>5397</v>
      </c>
      <c r="E1250" s="743" t="s">
        <v>3556</v>
      </c>
      <c r="F1250" s="661" t="s">
        <v>3533</v>
      </c>
      <c r="G1250" s="661" t="s">
        <v>3589</v>
      </c>
      <c r="H1250" s="661" t="s">
        <v>1684</v>
      </c>
      <c r="I1250" s="661" t="s">
        <v>1848</v>
      </c>
      <c r="J1250" s="661" t="s">
        <v>1849</v>
      </c>
      <c r="K1250" s="661" t="s">
        <v>1850</v>
      </c>
      <c r="L1250" s="662">
        <v>475.77</v>
      </c>
      <c r="M1250" s="662">
        <v>475.77</v>
      </c>
      <c r="N1250" s="661">
        <v>1</v>
      </c>
      <c r="O1250" s="744">
        <v>0.5</v>
      </c>
      <c r="P1250" s="662">
        <v>475.77</v>
      </c>
      <c r="Q1250" s="677">
        <v>1</v>
      </c>
      <c r="R1250" s="661">
        <v>1</v>
      </c>
      <c r="S1250" s="677">
        <v>1</v>
      </c>
      <c r="T1250" s="744">
        <v>0.5</v>
      </c>
      <c r="U1250" s="700">
        <v>1</v>
      </c>
    </row>
    <row r="1251" spans="1:21" ht="14.4" customHeight="1" x14ac:dyDescent="0.3">
      <c r="A1251" s="660">
        <v>21</v>
      </c>
      <c r="B1251" s="661" t="s">
        <v>578</v>
      </c>
      <c r="C1251" s="661" t="s">
        <v>3538</v>
      </c>
      <c r="D1251" s="742" t="s">
        <v>5397</v>
      </c>
      <c r="E1251" s="743" t="s">
        <v>3556</v>
      </c>
      <c r="F1251" s="661" t="s">
        <v>3533</v>
      </c>
      <c r="G1251" s="661" t="s">
        <v>3589</v>
      </c>
      <c r="H1251" s="661" t="s">
        <v>1684</v>
      </c>
      <c r="I1251" s="661" t="s">
        <v>1867</v>
      </c>
      <c r="J1251" s="661" t="s">
        <v>1868</v>
      </c>
      <c r="K1251" s="661" t="s">
        <v>3353</v>
      </c>
      <c r="L1251" s="662">
        <v>1300.49</v>
      </c>
      <c r="M1251" s="662">
        <v>1300.49</v>
      </c>
      <c r="N1251" s="661">
        <v>1</v>
      </c>
      <c r="O1251" s="744">
        <v>0.5</v>
      </c>
      <c r="P1251" s="662">
        <v>1300.49</v>
      </c>
      <c r="Q1251" s="677">
        <v>1</v>
      </c>
      <c r="R1251" s="661">
        <v>1</v>
      </c>
      <c r="S1251" s="677">
        <v>1</v>
      </c>
      <c r="T1251" s="744">
        <v>0.5</v>
      </c>
      <c r="U1251" s="700">
        <v>1</v>
      </c>
    </row>
    <row r="1252" spans="1:21" ht="14.4" customHeight="1" x14ac:dyDescent="0.3">
      <c r="A1252" s="660">
        <v>21</v>
      </c>
      <c r="B1252" s="661" t="s">
        <v>578</v>
      </c>
      <c r="C1252" s="661" t="s">
        <v>3538</v>
      </c>
      <c r="D1252" s="742" t="s">
        <v>5397</v>
      </c>
      <c r="E1252" s="743" t="s">
        <v>3556</v>
      </c>
      <c r="F1252" s="661" t="s">
        <v>3533</v>
      </c>
      <c r="G1252" s="661" t="s">
        <v>3684</v>
      </c>
      <c r="H1252" s="661" t="s">
        <v>579</v>
      </c>
      <c r="I1252" s="661" t="s">
        <v>3751</v>
      </c>
      <c r="J1252" s="661" t="s">
        <v>1560</v>
      </c>
      <c r="K1252" s="661" t="s">
        <v>1276</v>
      </c>
      <c r="L1252" s="662">
        <v>54.23</v>
      </c>
      <c r="M1252" s="662">
        <v>162.69</v>
      </c>
      <c r="N1252" s="661">
        <v>3</v>
      </c>
      <c r="O1252" s="744">
        <v>1.5</v>
      </c>
      <c r="P1252" s="662">
        <v>108.46</v>
      </c>
      <c r="Q1252" s="677">
        <v>0.66666666666666663</v>
      </c>
      <c r="R1252" s="661">
        <v>2</v>
      </c>
      <c r="S1252" s="677">
        <v>0.66666666666666663</v>
      </c>
      <c r="T1252" s="744">
        <v>1</v>
      </c>
      <c r="U1252" s="700">
        <v>0.66666666666666663</v>
      </c>
    </row>
    <row r="1253" spans="1:21" ht="14.4" customHeight="1" x14ac:dyDescent="0.3">
      <c r="A1253" s="660">
        <v>21</v>
      </c>
      <c r="B1253" s="661" t="s">
        <v>578</v>
      </c>
      <c r="C1253" s="661" t="s">
        <v>3538</v>
      </c>
      <c r="D1253" s="742" t="s">
        <v>5397</v>
      </c>
      <c r="E1253" s="743" t="s">
        <v>3556</v>
      </c>
      <c r="F1253" s="661" t="s">
        <v>3533</v>
      </c>
      <c r="G1253" s="661" t="s">
        <v>4276</v>
      </c>
      <c r="H1253" s="661" t="s">
        <v>579</v>
      </c>
      <c r="I1253" s="661" t="s">
        <v>4736</v>
      </c>
      <c r="J1253" s="661" t="s">
        <v>4737</v>
      </c>
      <c r="K1253" s="661" t="s">
        <v>4738</v>
      </c>
      <c r="L1253" s="662">
        <v>0</v>
      </c>
      <c r="M1253" s="662">
        <v>0</v>
      </c>
      <c r="N1253" s="661">
        <v>1</v>
      </c>
      <c r="O1253" s="744">
        <v>1</v>
      </c>
      <c r="P1253" s="662"/>
      <c r="Q1253" s="677"/>
      <c r="R1253" s="661"/>
      <c r="S1253" s="677">
        <v>0</v>
      </c>
      <c r="T1253" s="744"/>
      <c r="U1253" s="700">
        <v>0</v>
      </c>
    </row>
    <row r="1254" spans="1:21" ht="14.4" customHeight="1" x14ac:dyDescent="0.3">
      <c r="A1254" s="660">
        <v>21</v>
      </c>
      <c r="B1254" s="661" t="s">
        <v>578</v>
      </c>
      <c r="C1254" s="661" t="s">
        <v>3538</v>
      </c>
      <c r="D1254" s="742" t="s">
        <v>5397</v>
      </c>
      <c r="E1254" s="743" t="s">
        <v>3556</v>
      </c>
      <c r="F1254" s="661" t="s">
        <v>3533</v>
      </c>
      <c r="G1254" s="661" t="s">
        <v>3686</v>
      </c>
      <c r="H1254" s="661" t="s">
        <v>579</v>
      </c>
      <c r="I1254" s="661" t="s">
        <v>834</v>
      </c>
      <c r="J1254" s="661" t="s">
        <v>3687</v>
      </c>
      <c r="K1254" s="661" t="s">
        <v>3688</v>
      </c>
      <c r="L1254" s="662">
        <v>0</v>
      </c>
      <c r="M1254" s="662">
        <v>0</v>
      </c>
      <c r="N1254" s="661">
        <v>2</v>
      </c>
      <c r="O1254" s="744">
        <v>1</v>
      </c>
      <c r="P1254" s="662">
        <v>0</v>
      </c>
      <c r="Q1254" s="677"/>
      <c r="R1254" s="661">
        <v>2</v>
      </c>
      <c r="S1254" s="677">
        <v>1</v>
      </c>
      <c r="T1254" s="744">
        <v>1</v>
      </c>
      <c r="U1254" s="700">
        <v>1</v>
      </c>
    </row>
    <row r="1255" spans="1:21" ht="14.4" customHeight="1" x14ac:dyDescent="0.3">
      <c r="A1255" s="660">
        <v>21</v>
      </c>
      <c r="B1255" s="661" t="s">
        <v>578</v>
      </c>
      <c r="C1255" s="661" t="s">
        <v>3538</v>
      </c>
      <c r="D1255" s="742" t="s">
        <v>5397</v>
      </c>
      <c r="E1255" s="743" t="s">
        <v>3556</v>
      </c>
      <c r="F1255" s="661" t="s">
        <v>3533</v>
      </c>
      <c r="G1255" s="661" t="s">
        <v>4739</v>
      </c>
      <c r="H1255" s="661" t="s">
        <v>579</v>
      </c>
      <c r="I1255" s="661" t="s">
        <v>4740</v>
      </c>
      <c r="J1255" s="661" t="s">
        <v>4741</v>
      </c>
      <c r="K1255" s="661" t="s">
        <v>1808</v>
      </c>
      <c r="L1255" s="662">
        <v>77.13</v>
      </c>
      <c r="M1255" s="662">
        <v>77.13</v>
      </c>
      <c r="N1255" s="661">
        <v>1</v>
      </c>
      <c r="O1255" s="744">
        <v>1</v>
      </c>
      <c r="P1255" s="662">
        <v>77.13</v>
      </c>
      <c r="Q1255" s="677">
        <v>1</v>
      </c>
      <c r="R1255" s="661">
        <v>1</v>
      </c>
      <c r="S1255" s="677">
        <v>1</v>
      </c>
      <c r="T1255" s="744">
        <v>1</v>
      </c>
      <c r="U1255" s="700">
        <v>1</v>
      </c>
    </row>
    <row r="1256" spans="1:21" ht="14.4" customHeight="1" x14ac:dyDescent="0.3">
      <c r="A1256" s="660">
        <v>21</v>
      </c>
      <c r="B1256" s="661" t="s">
        <v>578</v>
      </c>
      <c r="C1256" s="661" t="s">
        <v>3538</v>
      </c>
      <c r="D1256" s="742" t="s">
        <v>5397</v>
      </c>
      <c r="E1256" s="743" t="s">
        <v>3556</v>
      </c>
      <c r="F1256" s="661" t="s">
        <v>3533</v>
      </c>
      <c r="G1256" s="661" t="s">
        <v>3940</v>
      </c>
      <c r="H1256" s="661" t="s">
        <v>579</v>
      </c>
      <c r="I1256" s="661" t="s">
        <v>4216</v>
      </c>
      <c r="J1256" s="661" t="s">
        <v>4217</v>
      </c>
      <c r="K1256" s="661" t="s">
        <v>1606</v>
      </c>
      <c r="L1256" s="662">
        <v>0</v>
      </c>
      <c r="M1256" s="662">
        <v>0</v>
      </c>
      <c r="N1256" s="661">
        <v>1</v>
      </c>
      <c r="O1256" s="744">
        <v>1</v>
      </c>
      <c r="P1256" s="662">
        <v>0</v>
      </c>
      <c r="Q1256" s="677"/>
      <c r="R1256" s="661">
        <v>1</v>
      </c>
      <c r="S1256" s="677">
        <v>1</v>
      </c>
      <c r="T1256" s="744">
        <v>1</v>
      </c>
      <c r="U1256" s="700">
        <v>1</v>
      </c>
    </row>
    <row r="1257" spans="1:21" ht="14.4" customHeight="1" x14ac:dyDescent="0.3">
      <c r="A1257" s="660">
        <v>21</v>
      </c>
      <c r="B1257" s="661" t="s">
        <v>578</v>
      </c>
      <c r="C1257" s="661" t="s">
        <v>3538</v>
      </c>
      <c r="D1257" s="742" t="s">
        <v>5397</v>
      </c>
      <c r="E1257" s="743" t="s">
        <v>3556</v>
      </c>
      <c r="F1257" s="661" t="s">
        <v>3533</v>
      </c>
      <c r="G1257" s="661" t="s">
        <v>3940</v>
      </c>
      <c r="H1257" s="661" t="s">
        <v>579</v>
      </c>
      <c r="I1257" s="661" t="s">
        <v>4521</v>
      </c>
      <c r="J1257" s="661" t="s">
        <v>4217</v>
      </c>
      <c r="K1257" s="661" t="s">
        <v>1742</v>
      </c>
      <c r="L1257" s="662">
        <v>0</v>
      </c>
      <c r="M1257" s="662">
        <v>0</v>
      </c>
      <c r="N1257" s="661">
        <v>1</v>
      </c>
      <c r="O1257" s="744">
        <v>1</v>
      </c>
      <c r="P1257" s="662">
        <v>0</v>
      </c>
      <c r="Q1257" s="677"/>
      <c r="R1257" s="661">
        <v>1</v>
      </c>
      <c r="S1257" s="677">
        <v>1</v>
      </c>
      <c r="T1257" s="744">
        <v>1</v>
      </c>
      <c r="U1257" s="700">
        <v>1</v>
      </c>
    </row>
    <row r="1258" spans="1:21" ht="14.4" customHeight="1" x14ac:dyDescent="0.3">
      <c r="A1258" s="660">
        <v>21</v>
      </c>
      <c r="B1258" s="661" t="s">
        <v>578</v>
      </c>
      <c r="C1258" s="661" t="s">
        <v>3538</v>
      </c>
      <c r="D1258" s="742" t="s">
        <v>5397</v>
      </c>
      <c r="E1258" s="743" t="s">
        <v>3557</v>
      </c>
      <c r="F1258" s="661" t="s">
        <v>3533</v>
      </c>
      <c r="G1258" s="661" t="s">
        <v>3912</v>
      </c>
      <c r="H1258" s="661" t="s">
        <v>579</v>
      </c>
      <c r="I1258" s="661" t="s">
        <v>693</v>
      </c>
      <c r="J1258" s="661" t="s">
        <v>4742</v>
      </c>
      <c r="K1258" s="661" t="s">
        <v>3995</v>
      </c>
      <c r="L1258" s="662">
        <v>13.58</v>
      </c>
      <c r="M1258" s="662">
        <v>27.16</v>
      </c>
      <c r="N1258" s="661">
        <v>2</v>
      </c>
      <c r="O1258" s="744">
        <v>0.5</v>
      </c>
      <c r="P1258" s="662"/>
      <c r="Q1258" s="677">
        <v>0</v>
      </c>
      <c r="R1258" s="661"/>
      <c r="S1258" s="677">
        <v>0</v>
      </c>
      <c r="T1258" s="744"/>
      <c r="U1258" s="700">
        <v>0</v>
      </c>
    </row>
    <row r="1259" spans="1:21" ht="14.4" customHeight="1" x14ac:dyDescent="0.3">
      <c r="A1259" s="660">
        <v>21</v>
      </c>
      <c r="B1259" s="661" t="s">
        <v>578</v>
      </c>
      <c r="C1259" s="661" t="s">
        <v>3538</v>
      </c>
      <c r="D1259" s="742" t="s">
        <v>5397</v>
      </c>
      <c r="E1259" s="743" t="s">
        <v>3557</v>
      </c>
      <c r="F1259" s="661" t="s">
        <v>3533</v>
      </c>
      <c r="G1259" s="661" t="s">
        <v>3715</v>
      </c>
      <c r="H1259" s="661" t="s">
        <v>579</v>
      </c>
      <c r="I1259" s="661" t="s">
        <v>3810</v>
      </c>
      <c r="J1259" s="661" t="s">
        <v>3811</v>
      </c>
      <c r="K1259" s="661" t="s">
        <v>3812</v>
      </c>
      <c r="L1259" s="662">
        <v>74.06</v>
      </c>
      <c r="M1259" s="662">
        <v>74.06</v>
      </c>
      <c r="N1259" s="661">
        <v>1</v>
      </c>
      <c r="O1259" s="744">
        <v>0.5</v>
      </c>
      <c r="P1259" s="662">
        <v>74.06</v>
      </c>
      <c r="Q1259" s="677">
        <v>1</v>
      </c>
      <c r="R1259" s="661">
        <v>1</v>
      </c>
      <c r="S1259" s="677">
        <v>1</v>
      </c>
      <c r="T1259" s="744">
        <v>0.5</v>
      </c>
      <c r="U1259" s="700">
        <v>1</v>
      </c>
    </row>
    <row r="1260" spans="1:21" ht="14.4" customHeight="1" x14ac:dyDescent="0.3">
      <c r="A1260" s="660">
        <v>21</v>
      </c>
      <c r="B1260" s="661" t="s">
        <v>578</v>
      </c>
      <c r="C1260" s="661" t="s">
        <v>3538</v>
      </c>
      <c r="D1260" s="742" t="s">
        <v>5397</v>
      </c>
      <c r="E1260" s="743" t="s">
        <v>3557</v>
      </c>
      <c r="F1260" s="661" t="s">
        <v>3533</v>
      </c>
      <c r="G1260" s="661" t="s">
        <v>3603</v>
      </c>
      <c r="H1260" s="661" t="s">
        <v>579</v>
      </c>
      <c r="I1260" s="661" t="s">
        <v>869</v>
      </c>
      <c r="J1260" s="661" t="s">
        <v>870</v>
      </c>
      <c r="K1260" s="661" t="s">
        <v>3604</v>
      </c>
      <c r="L1260" s="662">
        <v>156.77000000000001</v>
      </c>
      <c r="M1260" s="662">
        <v>313.54000000000002</v>
      </c>
      <c r="N1260" s="661">
        <v>2</v>
      </c>
      <c r="O1260" s="744">
        <v>2</v>
      </c>
      <c r="P1260" s="662"/>
      <c r="Q1260" s="677">
        <v>0</v>
      </c>
      <c r="R1260" s="661"/>
      <c r="S1260" s="677">
        <v>0</v>
      </c>
      <c r="T1260" s="744"/>
      <c r="U1260" s="700">
        <v>0</v>
      </c>
    </row>
    <row r="1261" spans="1:21" ht="14.4" customHeight="1" x14ac:dyDescent="0.3">
      <c r="A1261" s="660">
        <v>21</v>
      </c>
      <c r="B1261" s="661" t="s">
        <v>578</v>
      </c>
      <c r="C1261" s="661" t="s">
        <v>3538</v>
      </c>
      <c r="D1261" s="742" t="s">
        <v>5397</v>
      </c>
      <c r="E1261" s="743" t="s">
        <v>3557</v>
      </c>
      <c r="F1261" s="661" t="s">
        <v>3533</v>
      </c>
      <c r="G1261" s="661" t="s">
        <v>4743</v>
      </c>
      <c r="H1261" s="661" t="s">
        <v>579</v>
      </c>
      <c r="I1261" s="661" t="s">
        <v>4744</v>
      </c>
      <c r="J1261" s="661" t="s">
        <v>4745</v>
      </c>
      <c r="K1261" s="661" t="s">
        <v>4336</v>
      </c>
      <c r="L1261" s="662">
        <v>18.809999999999999</v>
      </c>
      <c r="M1261" s="662">
        <v>37.619999999999997</v>
      </c>
      <c r="N1261" s="661">
        <v>2</v>
      </c>
      <c r="O1261" s="744">
        <v>0.5</v>
      </c>
      <c r="P1261" s="662">
        <v>37.619999999999997</v>
      </c>
      <c r="Q1261" s="677">
        <v>1</v>
      </c>
      <c r="R1261" s="661">
        <v>2</v>
      </c>
      <c r="S1261" s="677">
        <v>1</v>
      </c>
      <c r="T1261" s="744">
        <v>0.5</v>
      </c>
      <c r="U1261" s="700">
        <v>1</v>
      </c>
    </row>
    <row r="1262" spans="1:21" ht="14.4" customHeight="1" x14ac:dyDescent="0.3">
      <c r="A1262" s="660">
        <v>21</v>
      </c>
      <c r="B1262" s="661" t="s">
        <v>578</v>
      </c>
      <c r="C1262" s="661" t="s">
        <v>3538</v>
      </c>
      <c r="D1262" s="742" t="s">
        <v>5397</v>
      </c>
      <c r="E1262" s="743" t="s">
        <v>3557</v>
      </c>
      <c r="F1262" s="661" t="s">
        <v>3533</v>
      </c>
      <c r="G1262" s="661" t="s">
        <v>4746</v>
      </c>
      <c r="H1262" s="661" t="s">
        <v>579</v>
      </c>
      <c r="I1262" s="661" t="s">
        <v>1070</v>
      </c>
      <c r="J1262" s="661" t="s">
        <v>1071</v>
      </c>
      <c r="K1262" s="661" t="s">
        <v>4747</v>
      </c>
      <c r="L1262" s="662">
        <v>0</v>
      </c>
      <c r="M1262" s="662">
        <v>0</v>
      </c>
      <c r="N1262" s="661">
        <v>1</v>
      </c>
      <c r="O1262" s="744">
        <v>0.5</v>
      </c>
      <c r="P1262" s="662">
        <v>0</v>
      </c>
      <c r="Q1262" s="677"/>
      <c r="R1262" s="661">
        <v>1</v>
      </c>
      <c r="S1262" s="677">
        <v>1</v>
      </c>
      <c r="T1262" s="744">
        <v>0.5</v>
      </c>
      <c r="U1262" s="700">
        <v>1</v>
      </c>
    </row>
    <row r="1263" spans="1:21" ht="14.4" customHeight="1" x14ac:dyDescent="0.3">
      <c r="A1263" s="660">
        <v>21</v>
      </c>
      <c r="B1263" s="661" t="s">
        <v>578</v>
      </c>
      <c r="C1263" s="661" t="s">
        <v>3538</v>
      </c>
      <c r="D1263" s="742" t="s">
        <v>5397</v>
      </c>
      <c r="E1263" s="743" t="s">
        <v>3557</v>
      </c>
      <c r="F1263" s="661" t="s">
        <v>3533</v>
      </c>
      <c r="G1263" s="661" t="s">
        <v>3662</v>
      </c>
      <c r="H1263" s="661" t="s">
        <v>579</v>
      </c>
      <c r="I1263" s="661" t="s">
        <v>3737</v>
      </c>
      <c r="J1263" s="661" t="s">
        <v>3738</v>
      </c>
      <c r="K1263" s="661" t="s">
        <v>3739</v>
      </c>
      <c r="L1263" s="662">
        <v>0</v>
      </c>
      <c r="M1263" s="662">
        <v>0</v>
      </c>
      <c r="N1263" s="661">
        <v>1</v>
      </c>
      <c r="O1263" s="744">
        <v>1</v>
      </c>
      <c r="P1263" s="662">
        <v>0</v>
      </c>
      <c r="Q1263" s="677"/>
      <c r="R1263" s="661">
        <v>1</v>
      </c>
      <c r="S1263" s="677">
        <v>1</v>
      </c>
      <c r="T1263" s="744">
        <v>1</v>
      </c>
      <c r="U1263" s="700">
        <v>1</v>
      </c>
    </row>
    <row r="1264" spans="1:21" ht="14.4" customHeight="1" x14ac:dyDescent="0.3">
      <c r="A1264" s="660">
        <v>21</v>
      </c>
      <c r="B1264" s="661" t="s">
        <v>578</v>
      </c>
      <c r="C1264" s="661" t="s">
        <v>3538</v>
      </c>
      <c r="D1264" s="742" t="s">
        <v>5397</v>
      </c>
      <c r="E1264" s="743" t="s">
        <v>3557</v>
      </c>
      <c r="F1264" s="661" t="s">
        <v>3533</v>
      </c>
      <c r="G1264" s="661" t="s">
        <v>3679</v>
      </c>
      <c r="H1264" s="661" t="s">
        <v>1684</v>
      </c>
      <c r="I1264" s="661" t="s">
        <v>1698</v>
      </c>
      <c r="J1264" s="661" t="s">
        <v>1699</v>
      </c>
      <c r="K1264" s="661" t="s">
        <v>3416</v>
      </c>
      <c r="L1264" s="662">
        <v>48.42</v>
      </c>
      <c r="M1264" s="662">
        <v>48.42</v>
      </c>
      <c r="N1264" s="661">
        <v>1</v>
      </c>
      <c r="O1264" s="744">
        <v>1</v>
      </c>
      <c r="P1264" s="662">
        <v>48.42</v>
      </c>
      <c r="Q1264" s="677">
        <v>1</v>
      </c>
      <c r="R1264" s="661">
        <v>1</v>
      </c>
      <c r="S1264" s="677">
        <v>1</v>
      </c>
      <c r="T1264" s="744">
        <v>1</v>
      </c>
      <c r="U1264" s="700">
        <v>1</v>
      </c>
    </row>
    <row r="1265" spans="1:21" ht="14.4" customHeight="1" x14ac:dyDescent="0.3">
      <c r="A1265" s="660">
        <v>21</v>
      </c>
      <c r="B1265" s="661" t="s">
        <v>578</v>
      </c>
      <c r="C1265" s="661" t="s">
        <v>3538</v>
      </c>
      <c r="D1265" s="742" t="s">
        <v>5397</v>
      </c>
      <c r="E1265" s="743" t="s">
        <v>3557</v>
      </c>
      <c r="F1265" s="661" t="s">
        <v>3533</v>
      </c>
      <c r="G1265" s="661" t="s">
        <v>3752</v>
      </c>
      <c r="H1265" s="661" t="s">
        <v>579</v>
      </c>
      <c r="I1265" s="661" t="s">
        <v>4748</v>
      </c>
      <c r="J1265" s="661" t="s">
        <v>3754</v>
      </c>
      <c r="K1265" s="661" t="s">
        <v>4749</v>
      </c>
      <c r="L1265" s="662">
        <v>194.49</v>
      </c>
      <c r="M1265" s="662">
        <v>388.98</v>
      </c>
      <c r="N1265" s="661">
        <v>2</v>
      </c>
      <c r="O1265" s="744">
        <v>0.5</v>
      </c>
      <c r="P1265" s="662">
        <v>388.98</v>
      </c>
      <c r="Q1265" s="677">
        <v>1</v>
      </c>
      <c r="R1265" s="661">
        <v>2</v>
      </c>
      <c r="S1265" s="677">
        <v>1</v>
      </c>
      <c r="T1265" s="744">
        <v>0.5</v>
      </c>
      <c r="U1265" s="700">
        <v>1</v>
      </c>
    </row>
    <row r="1266" spans="1:21" ht="14.4" customHeight="1" x14ac:dyDescent="0.3">
      <c r="A1266" s="660">
        <v>21</v>
      </c>
      <c r="B1266" s="661" t="s">
        <v>578</v>
      </c>
      <c r="C1266" s="661" t="s">
        <v>3538</v>
      </c>
      <c r="D1266" s="742" t="s">
        <v>5397</v>
      </c>
      <c r="E1266" s="743" t="s">
        <v>3557</v>
      </c>
      <c r="F1266" s="661" t="s">
        <v>3533</v>
      </c>
      <c r="G1266" s="661" t="s">
        <v>3756</v>
      </c>
      <c r="H1266" s="661" t="s">
        <v>579</v>
      </c>
      <c r="I1266" s="661" t="s">
        <v>2231</v>
      </c>
      <c r="J1266" s="661" t="s">
        <v>3757</v>
      </c>
      <c r="K1266" s="661" t="s">
        <v>3758</v>
      </c>
      <c r="L1266" s="662">
        <v>0</v>
      </c>
      <c r="M1266" s="662">
        <v>0</v>
      </c>
      <c r="N1266" s="661">
        <v>3</v>
      </c>
      <c r="O1266" s="744">
        <v>0.5</v>
      </c>
      <c r="P1266" s="662"/>
      <c r="Q1266" s="677"/>
      <c r="R1266" s="661"/>
      <c r="S1266" s="677">
        <v>0</v>
      </c>
      <c r="T1266" s="744"/>
      <c r="U1266" s="700">
        <v>0</v>
      </c>
    </row>
    <row r="1267" spans="1:21" ht="14.4" customHeight="1" x14ac:dyDescent="0.3">
      <c r="A1267" s="660">
        <v>21</v>
      </c>
      <c r="B1267" s="661" t="s">
        <v>578</v>
      </c>
      <c r="C1267" s="661" t="s">
        <v>3538</v>
      </c>
      <c r="D1267" s="742" t="s">
        <v>5397</v>
      </c>
      <c r="E1267" s="743" t="s">
        <v>3557</v>
      </c>
      <c r="F1267" s="661" t="s">
        <v>3533</v>
      </c>
      <c r="G1267" s="661" t="s">
        <v>4199</v>
      </c>
      <c r="H1267" s="661" t="s">
        <v>579</v>
      </c>
      <c r="I1267" s="661" t="s">
        <v>4750</v>
      </c>
      <c r="J1267" s="661" t="s">
        <v>4204</v>
      </c>
      <c r="K1267" s="661" t="s">
        <v>4751</v>
      </c>
      <c r="L1267" s="662">
        <v>0</v>
      </c>
      <c r="M1267" s="662">
        <v>0</v>
      </c>
      <c r="N1267" s="661">
        <v>1</v>
      </c>
      <c r="O1267" s="744">
        <v>1</v>
      </c>
      <c r="P1267" s="662"/>
      <c r="Q1267" s="677"/>
      <c r="R1267" s="661"/>
      <c r="S1267" s="677">
        <v>0</v>
      </c>
      <c r="T1267" s="744"/>
      <c r="U1267" s="700">
        <v>0</v>
      </c>
    </row>
    <row r="1268" spans="1:21" ht="14.4" customHeight="1" x14ac:dyDescent="0.3">
      <c r="A1268" s="660">
        <v>21</v>
      </c>
      <c r="B1268" s="661" t="s">
        <v>578</v>
      </c>
      <c r="C1268" s="661" t="s">
        <v>3538</v>
      </c>
      <c r="D1268" s="742" t="s">
        <v>5397</v>
      </c>
      <c r="E1268" s="743" t="s">
        <v>3557</v>
      </c>
      <c r="F1268" s="661" t="s">
        <v>3533</v>
      </c>
      <c r="G1268" s="661" t="s">
        <v>4199</v>
      </c>
      <c r="H1268" s="661" t="s">
        <v>579</v>
      </c>
      <c r="I1268" s="661" t="s">
        <v>4752</v>
      </c>
      <c r="J1268" s="661" t="s">
        <v>4204</v>
      </c>
      <c r="K1268" s="661" t="s">
        <v>4753</v>
      </c>
      <c r="L1268" s="662">
        <v>0</v>
      </c>
      <c r="M1268" s="662">
        <v>0</v>
      </c>
      <c r="N1268" s="661">
        <v>1</v>
      </c>
      <c r="O1268" s="744">
        <v>1</v>
      </c>
      <c r="P1268" s="662"/>
      <c r="Q1268" s="677"/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21</v>
      </c>
      <c r="B1269" s="661" t="s">
        <v>578</v>
      </c>
      <c r="C1269" s="661" t="s">
        <v>3538</v>
      </c>
      <c r="D1269" s="742" t="s">
        <v>5397</v>
      </c>
      <c r="E1269" s="743" t="s">
        <v>3557</v>
      </c>
      <c r="F1269" s="661" t="s">
        <v>3533</v>
      </c>
      <c r="G1269" s="661" t="s">
        <v>3940</v>
      </c>
      <c r="H1269" s="661" t="s">
        <v>579</v>
      </c>
      <c r="I1269" s="661" t="s">
        <v>4218</v>
      </c>
      <c r="J1269" s="661" t="s">
        <v>4219</v>
      </c>
      <c r="K1269" s="661" t="s">
        <v>1606</v>
      </c>
      <c r="L1269" s="662">
        <v>0</v>
      </c>
      <c r="M1269" s="662">
        <v>0</v>
      </c>
      <c r="N1269" s="661">
        <v>2</v>
      </c>
      <c r="O1269" s="744">
        <v>1</v>
      </c>
      <c r="P1269" s="662">
        <v>0</v>
      </c>
      <c r="Q1269" s="677"/>
      <c r="R1269" s="661">
        <v>2</v>
      </c>
      <c r="S1269" s="677">
        <v>1</v>
      </c>
      <c r="T1269" s="744">
        <v>1</v>
      </c>
      <c r="U1269" s="700">
        <v>1</v>
      </c>
    </row>
    <row r="1270" spans="1:21" ht="14.4" customHeight="1" x14ac:dyDescent="0.3">
      <c r="A1270" s="660">
        <v>21</v>
      </c>
      <c r="B1270" s="661" t="s">
        <v>578</v>
      </c>
      <c r="C1270" s="661" t="s">
        <v>3538</v>
      </c>
      <c r="D1270" s="742" t="s">
        <v>5397</v>
      </c>
      <c r="E1270" s="743" t="s">
        <v>3557</v>
      </c>
      <c r="F1270" s="661" t="s">
        <v>3533</v>
      </c>
      <c r="G1270" s="661" t="s">
        <v>3940</v>
      </c>
      <c r="H1270" s="661" t="s">
        <v>579</v>
      </c>
      <c r="I1270" s="661" t="s">
        <v>4754</v>
      </c>
      <c r="J1270" s="661" t="s">
        <v>4520</v>
      </c>
      <c r="K1270" s="661" t="s">
        <v>2644</v>
      </c>
      <c r="L1270" s="662">
        <v>0</v>
      </c>
      <c r="M1270" s="662">
        <v>0</v>
      </c>
      <c r="N1270" s="661">
        <v>2</v>
      </c>
      <c r="O1270" s="744">
        <v>1</v>
      </c>
      <c r="P1270" s="662">
        <v>0</v>
      </c>
      <c r="Q1270" s="677"/>
      <c r="R1270" s="661">
        <v>1</v>
      </c>
      <c r="S1270" s="677">
        <v>0.5</v>
      </c>
      <c r="T1270" s="744">
        <v>0.5</v>
      </c>
      <c r="U1270" s="700">
        <v>0.5</v>
      </c>
    </row>
    <row r="1271" spans="1:21" ht="14.4" customHeight="1" x14ac:dyDescent="0.3">
      <c r="A1271" s="660">
        <v>21</v>
      </c>
      <c r="B1271" s="661" t="s">
        <v>578</v>
      </c>
      <c r="C1271" s="661" t="s">
        <v>3538</v>
      </c>
      <c r="D1271" s="742" t="s">
        <v>5397</v>
      </c>
      <c r="E1271" s="743" t="s">
        <v>3557</v>
      </c>
      <c r="F1271" s="661" t="s">
        <v>3533</v>
      </c>
      <c r="G1271" s="661" t="s">
        <v>3940</v>
      </c>
      <c r="H1271" s="661" t="s">
        <v>579</v>
      </c>
      <c r="I1271" s="661" t="s">
        <v>3941</v>
      </c>
      <c r="J1271" s="661" t="s">
        <v>1605</v>
      </c>
      <c r="K1271" s="661" t="s">
        <v>1742</v>
      </c>
      <c r="L1271" s="662">
        <v>0</v>
      </c>
      <c r="M1271" s="662">
        <v>0</v>
      </c>
      <c r="N1271" s="661">
        <v>1</v>
      </c>
      <c r="O1271" s="744">
        <v>0.5</v>
      </c>
      <c r="P1271" s="662">
        <v>0</v>
      </c>
      <c r="Q1271" s="677"/>
      <c r="R1271" s="661">
        <v>1</v>
      </c>
      <c r="S1271" s="677">
        <v>1</v>
      </c>
      <c r="T1271" s="744">
        <v>0.5</v>
      </c>
      <c r="U1271" s="700">
        <v>1</v>
      </c>
    </row>
    <row r="1272" spans="1:21" ht="14.4" customHeight="1" x14ac:dyDescent="0.3">
      <c r="A1272" s="660">
        <v>21</v>
      </c>
      <c r="B1272" s="661" t="s">
        <v>578</v>
      </c>
      <c r="C1272" s="661" t="s">
        <v>3538</v>
      </c>
      <c r="D1272" s="742" t="s">
        <v>5397</v>
      </c>
      <c r="E1272" s="743" t="s">
        <v>3557</v>
      </c>
      <c r="F1272" s="661" t="s">
        <v>3533</v>
      </c>
      <c r="G1272" s="661" t="s">
        <v>3940</v>
      </c>
      <c r="H1272" s="661" t="s">
        <v>579</v>
      </c>
      <c r="I1272" s="661" t="s">
        <v>2694</v>
      </c>
      <c r="J1272" s="661" t="s">
        <v>1605</v>
      </c>
      <c r="K1272" s="661" t="s">
        <v>2644</v>
      </c>
      <c r="L1272" s="662">
        <v>0</v>
      </c>
      <c r="M1272" s="662">
        <v>0</v>
      </c>
      <c r="N1272" s="661">
        <v>1</v>
      </c>
      <c r="O1272" s="744">
        <v>0.5</v>
      </c>
      <c r="P1272" s="662"/>
      <c r="Q1272" s="677"/>
      <c r="R1272" s="661"/>
      <c r="S1272" s="677">
        <v>0</v>
      </c>
      <c r="T1272" s="744"/>
      <c r="U1272" s="700">
        <v>0</v>
      </c>
    </row>
    <row r="1273" spans="1:21" ht="14.4" customHeight="1" x14ac:dyDescent="0.3">
      <c r="A1273" s="660">
        <v>21</v>
      </c>
      <c r="B1273" s="661" t="s">
        <v>578</v>
      </c>
      <c r="C1273" s="661" t="s">
        <v>3538</v>
      </c>
      <c r="D1273" s="742" t="s">
        <v>5397</v>
      </c>
      <c r="E1273" s="743" t="s">
        <v>3557</v>
      </c>
      <c r="F1273" s="661" t="s">
        <v>3535</v>
      </c>
      <c r="G1273" s="661" t="s">
        <v>4221</v>
      </c>
      <c r="H1273" s="661" t="s">
        <v>579</v>
      </c>
      <c r="I1273" s="661" t="s">
        <v>4225</v>
      </c>
      <c r="J1273" s="661" t="s">
        <v>4226</v>
      </c>
      <c r="K1273" s="661" t="s">
        <v>4227</v>
      </c>
      <c r="L1273" s="662">
        <v>1800</v>
      </c>
      <c r="M1273" s="662">
        <v>1800</v>
      </c>
      <c r="N1273" s="661">
        <v>1</v>
      </c>
      <c r="O1273" s="744">
        <v>1</v>
      </c>
      <c r="P1273" s="662"/>
      <c r="Q1273" s="677">
        <v>0</v>
      </c>
      <c r="R1273" s="661"/>
      <c r="S1273" s="677">
        <v>0</v>
      </c>
      <c r="T1273" s="744"/>
      <c r="U1273" s="700">
        <v>0</v>
      </c>
    </row>
    <row r="1274" spans="1:21" ht="14.4" customHeight="1" x14ac:dyDescent="0.3">
      <c r="A1274" s="660">
        <v>21</v>
      </c>
      <c r="B1274" s="661" t="s">
        <v>578</v>
      </c>
      <c r="C1274" s="661" t="s">
        <v>3538</v>
      </c>
      <c r="D1274" s="742" t="s">
        <v>5397</v>
      </c>
      <c r="E1274" s="743" t="s">
        <v>3558</v>
      </c>
      <c r="F1274" s="661" t="s">
        <v>3533</v>
      </c>
      <c r="G1274" s="661" t="s">
        <v>3622</v>
      </c>
      <c r="H1274" s="661" t="s">
        <v>579</v>
      </c>
      <c r="I1274" s="661" t="s">
        <v>2486</v>
      </c>
      <c r="J1274" s="661" t="s">
        <v>2487</v>
      </c>
      <c r="K1274" s="661" t="s">
        <v>2475</v>
      </c>
      <c r="L1274" s="662">
        <v>263.26</v>
      </c>
      <c r="M1274" s="662">
        <v>263.26</v>
      </c>
      <c r="N1274" s="661">
        <v>1</v>
      </c>
      <c r="O1274" s="744">
        <v>1</v>
      </c>
      <c r="P1274" s="662"/>
      <c r="Q1274" s="677">
        <v>0</v>
      </c>
      <c r="R1274" s="661"/>
      <c r="S1274" s="677">
        <v>0</v>
      </c>
      <c r="T1274" s="744"/>
      <c r="U1274" s="700">
        <v>0</v>
      </c>
    </row>
    <row r="1275" spans="1:21" ht="14.4" customHeight="1" x14ac:dyDescent="0.3">
      <c r="A1275" s="660">
        <v>21</v>
      </c>
      <c r="B1275" s="661" t="s">
        <v>578</v>
      </c>
      <c r="C1275" s="661" t="s">
        <v>3538</v>
      </c>
      <c r="D1275" s="742" t="s">
        <v>5397</v>
      </c>
      <c r="E1275" s="743" t="s">
        <v>3558</v>
      </c>
      <c r="F1275" s="661" t="s">
        <v>3533</v>
      </c>
      <c r="G1275" s="661" t="s">
        <v>3591</v>
      </c>
      <c r="H1275" s="661" t="s">
        <v>579</v>
      </c>
      <c r="I1275" s="661" t="s">
        <v>3808</v>
      </c>
      <c r="J1275" s="661" t="s">
        <v>682</v>
      </c>
      <c r="K1275" s="661" t="s">
        <v>3809</v>
      </c>
      <c r="L1275" s="662">
        <v>135.25</v>
      </c>
      <c r="M1275" s="662">
        <v>135.25</v>
      </c>
      <c r="N1275" s="661">
        <v>1</v>
      </c>
      <c r="O1275" s="744">
        <v>0.5</v>
      </c>
      <c r="P1275" s="662"/>
      <c r="Q1275" s="677">
        <v>0</v>
      </c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21</v>
      </c>
      <c r="B1276" s="661" t="s">
        <v>578</v>
      </c>
      <c r="C1276" s="661" t="s">
        <v>3538</v>
      </c>
      <c r="D1276" s="742" t="s">
        <v>5397</v>
      </c>
      <c r="E1276" s="743" t="s">
        <v>3558</v>
      </c>
      <c r="F1276" s="661" t="s">
        <v>3533</v>
      </c>
      <c r="G1276" s="661" t="s">
        <v>3591</v>
      </c>
      <c r="H1276" s="661" t="s">
        <v>579</v>
      </c>
      <c r="I1276" s="661" t="s">
        <v>710</v>
      </c>
      <c r="J1276" s="661" t="s">
        <v>3630</v>
      </c>
      <c r="K1276" s="661" t="s">
        <v>3631</v>
      </c>
      <c r="L1276" s="662">
        <v>42.85</v>
      </c>
      <c r="M1276" s="662">
        <v>42.85</v>
      </c>
      <c r="N1276" s="661">
        <v>1</v>
      </c>
      <c r="O1276" s="744">
        <v>1</v>
      </c>
      <c r="P1276" s="662"/>
      <c r="Q1276" s="677">
        <v>0</v>
      </c>
      <c r="R1276" s="661"/>
      <c r="S1276" s="677">
        <v>0</v>
      </c>
      <c r="T1276" s="744"/>
      <c r="U1276" s="700">
        <v>0</v>
      </c>
    </row>
    <row r="1277" spans="1:21" ht="14.4" customHeight="1" x14ac:dyDescent="0.3">
      <c r="A1277" s="660">
        <v>21</v>
      </c>
      <c r="B1277" s="661" t="s">
        <v>578</v>
      </c>
      <c r="C1277" s="661" t="s">
        <v>3538</v>
      </c>
      <c r="D1277" s="742" t="s">
        <v>5397</v>
      </c>
      <c r="E1277" s="743" t="s">
        <v>3558</v>
      </c>
      <c r="F1277" s="661" t="s">
        <v>3533</v>
      </c>
      <c r="G1277" s="661" t="s">
        <v>3632</v>
      </c>
      <c r="H1277" s="661" t="s">
        <v>1684</v>
      </c>
      <c r="I1277" s="661" t="s">
        <v>2040</v>
      </c>
      <c r="J1277" s="661" t="s">
        <v>2923</v>
      </c>
      <c r="K1277" s="661" t="s">
        <v>3388</v>
      </c>
      <c r="L1277" s="662">
        <v>154.36000000000001</v>
      </c>
      <c r="M1277" s="662">
        <v>308.72000000000003</v>
      </c>
      <c r="N1277" s="661">
        <v>2</v>
      </c>
      <c r="O1277" s="744">
        <v>1</v>
      </c>
      <c r="P1277" s="662">
        <v>308.72000000000003</v>
      </c>
      <c r="Q1277" s="677">
        <v>1</v>
      </c>
      <c r="R1277" s="661">
        <v>2</v>
      </c>
      <c r="S1277" s="677">
        <v>1</v>
      </c>
      <c r="T1277" s="744">
        <v>1</v>
      </c>
      <c r="U1277" s="700">
        <v>1</v>
      </c>
    </row>
    <row r="1278" spans="1:21" ht="14.4" customHeight="1" x14ac:dyDescent="0.3">
      <c r="A1278" s="660">
        <v>21</v>
      </c>
      <c r="B1278" s="661" t="s">
        <v>578</v>
      </c>
      <c r="C1278" s="661" t="s">
        <v>3538</v>
      </c>
      <c r="D1278" s="742" t="s">
        <v>5397</v>
      </c>
      <c r="E1278" s="743" t="s">
        <v>3558</v>
      </c>
      <c r="F1278" s="661" t="s">
        <v>3533</v>
      </c>
      <c r="G1278" s="661" t="s">
        <v>3632</v>
      </c>
      <c r="H1278" s="661" t="s">
        <v>579</v>
      </c>
      <c r="I1278" s="661" t="s">
        <v>4755</v>
      </c>
      <c r="J1278" s="661" t="s">
        <v>4756</v>
      </c>
      <c r="K1278" s="661" t="s">
        <v>4757</v>
      </c>
      <c r="L1278" s="662">
        <v>149.52000000000001</v>
      </c>
      <c r="M1278" s="662">
        <v>149.52000000000001</v>
      </c>
      <c r="N1278" s="661">
        <v>1</v>
      </c>
      <c r="O1278" s="744">
        <v>1</v>
      </c>
      <c r="P1278" s="662"/>
      <c r="Q1278" s="677">
        <v>0</v>
      </c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21</v>
      </c>
      <c r="B1279" s="661" t="s">
        <v>578</v>
      </c>
      <c r="C1279" s="661" t="s">
        <v>3538</v>
      </c>
      <c r="D1279" s="742" t="s">
        <v>5397</v>
      </c>
      <c r="E1279" s="743" t="s">
        <v>3558</v>
      </c>
      <c r="F1279" s="661" t="s">
        <v>3533</v>
      </c>
      <c r="G1279" s="661" t="s">
        <v>3578</v>
      </c>
      <c r="H1279" s="661" t="s">
        <v>579</v>
      </c>
      <c r="I1279" s="661" t="s">
        <v>3579</v>
      </c>
      <c r="J1279" s="661" t="s">
        <v>3580</v>
      </c>
      <c r="K1279" s="661" t="s">
        <v>3581</v>
      </c>
      <c r="L1279" s="662">
        <v>1540.82</v>
      </c>
      <c r="M1279" s="662">
        <v>13867.380000000001</v>
      </c>
      <c r="N1279" s="661">
        <v>9</v>
      </c>
      <c r="O1279" s="744">
        <v>4.5</v>
      </c>
      <c r="P1279" s="662">
        <v>13867.380000000001</v>
      </c>
      <c r="Q1279" s="677">
        <v>1</v>
      </c>
      <c r="R1279" s="661">
        <v>9</v>
      </c>
      <c r="S1279" s="677">
        <v>1</v>
      </c>
      <c r="T1279" s="744">
        <v>4.5</v>
      </c>
      <c r="U1279" s="700">
        <v>1</v>
      </c>
    </row>
    <row r="1280" spans="1:21" ht="14.4" customHeight="1" x14ac:dyDescent="0.3">
      <c r="A1280" s="660">
        <v>21</v>
      </c>
      <c r="B1280" s="661" t="s">
        <v>578</v>
      </c>
      <c r="C1280" s="661" t="s">
        <v>3538</v>
      </c>
      <c r="D1280" s="742" t="s">
        <v>5397</v>
      </c>
      <c r="E1280" s="743" t="s">
        <v>3558</v>
      </c>
      <c r="F1280" s="661" t="s">
        <v>3533</v>
      </c>
      <c r="G1280" s="661" t="s">
        <v>3578</v>
      </c>
      <c r="H1280" s="661" t="s">
        <v>579</v>
      </c>
      <c r="I1280" s="661" t="s">
        <v>4758</v>
      </c>
      <c r="J1280" s="661" t="s">
        <v>4759</v>
      </c>
      <c r="K1280" s="661" t="s">
        <v>4760</v>
      </c>
      <c r="L1280" s="662">
        <v>0</v>
      </c>
      <c r="M1280" s="662">
        <v>0</v>
      </c>
      <c r="N1280" s="661">
        <v>1</v>
      </c>
      <c r="O1280" s="744">
        <v>1</v>
      </c>
      <c r="P1280" s="662"/>
      <c r="Q1280" s="677"/>
      <c r="R1280" s="661"/>
      <c r="S1280" s="677">
        <v>0</v>
      </c>
      <c r="T1280" s="744"/>
      <c r="U1280" s="700">
        <v>0</v>
      </c>
    </row>
    <row r="1281" spans="1:21" ht="14.4" customHeight="1" x14ac:dyDescent="0.3">
      <c r="A1281" s="660">
        <v>21</v>
      </c>
      <c r="B1281" s="661" t="s">
        <v>578</v>
      </c>
      <c r="C1281" s="661" t="s">
        <v>3538</v>
      </c>
      <c r="D1281" s="742" t="s">
        <v>5397</v>
      </c>
      <c r="E1281" s="743" t="s">
        <v>3558</v>
      </c>
      <c r="F1281" s="661" t="s">
        <v>3533</v>
      </c>
      <c r="G1281" s="661" t="s">
        <v>4085</v>
      </c>
      <c r="H1281" s="661" t="s">
        <v>1684</v>
      </c>
      <c r="I1281" s="661" t="s">
        <v>4623</v>
      </c>
      <c r="J1281" s="661" t="s">
        <v>4624</v>
      </c>
      <c r="K1281" s="661" t="s">
        <v>3443</v>
      </c>
      <c r="L1281" s="662">
        <v>206.89</v>
      </c>
      <c r="M1281" s="662">
        <v>206.89</v>
      </c>
      <c r="N1281" s="661">
        <v>1</v>
      </c>
      <c r="O1281" s="744">
        <v>0.5</v>
      </c>
      <c r="P1281" s="662">
        <v>206.89</v>
      </c>
      <c r="Q1281" s="677">
        <v>1</v>
      </c>
      <c r="R1281" s="661">
        <v>1</v>
      </c>
      <c r="S1281" s="677">
        <v>1</v>
      </c>
      <c r="T1281" s="744">
        <v>0.5</v>
      </c>
      <c r="U1281" s="700">
        <v>1</v>
      </c>
    </row>
    <row r="1282" spans="1:21" ht="14.4" customHeight="1" x14ac:dyDescent="0.3">
      <c r="A1282" s="660">
        <v>21</v>
      </c>
      <c r="B1282" s="661" t="s">
        <v>578</v>
      </c>
      <c r="C1282" s="661" t="s">
        <v>3538</v>
      </c>
      <c r="D1282" s="742" t="s">
        <v>5397</v>
      </c>
      <c r="E1282" s="743" t="s">
        <v>3558</v>
      </c>
      <c r="F1282" s="661" t="s">
        <v>3533</v>
      </c>
      <c r="G1282" s="661" t="s">
        <v>4085</v>
      </c>
      <c r="H1282" s="661" t="s">
        <v>1684</v>
      </c>
      <c r="I1282" s="661" t="s">
        <v>4623</v>
      </c>
      <c r="J1282" s="661" t="s">
        <v>4624</v>
      </c>
      <c r="K1282" s="661" t="s">
        <v>3443</v>
      </c>
      <c r="L1282" s="662">
        <v>206.88</v>
      </c>
      <c r="M1282" s="662">
        <v>620.64</v>
      </c>
      <c r="N1282" s="661">
        <v>3</v>
      </c>
      <c r="O1282" s="744">
        <v>1</v>
      </c>
      <c r="P1282" s="662"/>
      <c r="Q1282" s="677">
        <v>0</v>
      </c>
      <c r="R1282" s="661"/>
      <c r="S1282" s="677">
        <v>0</v>
      </c>
      <c r="T1282" s="744"/>
      <c r="U1282" s="700">
        <v>0</v>
      </c>
    </row>
    <row r="1283" spans="1:21" ht="14.4" customHeight="1" x14ac:dyDescent="0.3">
      <c r="A1283" s="660">
        <v>21</v>
      </c>
      <c r="B1283" s="661" t="s">
        <v>578</v>
      </c>
      <c r="C1283" s="661" t="s">
        <v>3538</v>
      </c>
      <c r="D1283" s="742" t="s">
        <v>5397</v>
      </c>
      <c r="E1283" s="743" t="s">
        <v>3558</v>
      </c>
      <c r="F1283" s="661" t="s">
        <v>3533</v>
      </c>
      <c r="G1283" s="661" t="s">
        <v>4000</v>
      </c>
      <c r="H1283" s="661" t="s">
        <v>579</v>
      </c>
      <c r="I1283" s="661" t="s">
        <v>904</v>
      </c>
      <c r="J1283" s="661" t="s">
        <v>4001</v>
      </c>
      <c r="K1283" s="661" t="s">
        <v>4002</v>
      </c>
      <c r="L1283" s="662">
        <v>0</v>
      </c>
      <c r="M1283" s="662">
        <v>0</v>
      </c>
      <c r="N1283" s="661">
        <v>1</v>
      </c>
      <c r="O1283" s="744">
        <v>1</v>
      </c>
      <c r="P1283" s="662"/>
      <c r="Q1283" s="677"/>
      <c r="R1283" s="661"/>
      <c r="S1283" s="677">
        <v>0</v>
      </c>
      <c r="T1283" s="744"/>
      <c r="U1283" s="700">
        <v>0</v>
      </c>
    </row>
    <row r="1284" spans="1:21" ht="14.4" customHeight="1" x14ac:dyDescent="0.3">
      <c r="A1284" s="660">
        <v>21</v>
      </c>
      <c r="B1284" s="661" t="s">
        <v>578</v>
      </c>
      <c r="C1284" s="661" t="s">
        <v>3538</v>
      </c>
      <c r="D1284" s="742" t="s">
        <v>5397</v>
      </c>
      <c r="E1284" s="743" t="s">
        <v>3558</v>
      </c>
      <c r="F1284" s="661" t="s">
        <v>3533</v>
      </c>
      <c r="G1284" s="661" t="s">
        <v>3823</v>
      </c>
      <c r="H1284" s="661" t="s">
        <v>1684</v>
      </c>
      <c r="I1284" s="661" t="s">
        <v>1690</v>
      </c>
      <c r="J1284" s="661" t="s">
        <v>1691</v>
      </c>
      <c r="K1284" s="661" t="s">
        <v>3449</v>
      </c>
      <c r="L1284" s="662">
        <v>227.32</v>
      </c>
      <c r="M1284" s="662">
        <v>227.32</v>
      </c>
      <c r="N1284" s="661">
        <v>1</v>
      </c>
      <c r="O1284" s="744">
        <v>1</v>
      </c>
      <c r="P1284" s="662">
        <v>227.32</v>
      </c>
      <c r="Q1284" s="677">
        <v>1</v>
      </c>
      <c r="R1284" s="661">
        <v>1</v>
      </c>
      <c r="S1284" s="677">
        <v>1</v>
      </c>
      <c r="T1284" s="744">
        <v>1</v>
      </c>
      <c r="U1284" s="700">
        <v>1</v>
      </c>
    </row>
    <row r="1285" spans="1:21" ht="14.4" customHeight="1" x14ac:dyDescent="0.3">
      <c r="A1285" s="660">
        <v>21</v>
      </c>
      <c r="B1285" s="661" t="s">
        <v>578</v>
      </c>
      <c r="C1285" s="661" t="s">
        <v>3538</v>
      </c>
      <c r="D1285" s="742" t="s">
        <v>5397</v>
      </c>
      <c r="E1285" s="743" t="s">
        <v>3558</v>
      </c>
      <c r="F1285" s="661" t="s">
        <v>3533</v>
      </c>
      <c r="G1285" s="661" t="s">
        <v>4761</v>
      </c>
      <c r="H1285" s="661" t="s">
        <v>579</v>
      </c>
      <c r="I1285" s="661" t="s">
        <v>1103</v>
      </c>
      <c r="J1285" s="661" t="s">
        <v>774</v>
      </c>
      <c r="K1285" s="661" t="s">
        <v>4762</v>
      </c>
      <c r="L1285" s="662">
        <v>0</v>
      </c>
      <c r="M1285" s="662">
        <v>0</v>
      </c>
      <c r="N1285" s="661">
        <v>1</v>
      </c>
      <c r="O1285" s="744">
        <v>1</v>
      </c>
      <c r="P1285" s="662"/>
      <c r="Q1285" s="677"/>
      <c r="R1285" s="661"/>
      <c r="S1285" s="677">
        <v>0</v>
      </c>
      <c r="T1285" s="744"/>
      <c r="U1285" s="700">
        <v>0</v>
      </c>
    </row>
    <row r="1286" spans="1:21" ht="14.4" customHeight="1" x14ac:dyDescent="0.3">
      <c r="A1286" s="660">
        <v>21</v>
      </c>
      <c r="B1286" s="661" t="s">
        <v>578</v>
      </c>
      <c r="C1286" s="661" t="s">
        <v>3538</v>
      </c>
      <c r="D1286" s="742" t="s">
        <v>5397</v>
      </c>
      <c r="E1286" s="743" t="s">
        <v>3558</v>
      </c>
      <c r="F1286" s="661" t="s">
        <v>3533</v>
      </c>
      <c r="G1286" s="661" t="s">
        <v>3594</v>
      </c>
      <c r="H1286" s="661" t="s">
        <v>579</v>
      </c>
      <c r="I1286" s="661" t="s">
        <v>3595</v>
      </c>
      <c r="J1286" s="661" t="s">
        <v>3596</v>
      </c>
      <c r="K1286" s="661" t="s">
        <v>3597</v>
      </c>
      <c r="L1286" s="662">
        <v>78.33</v>
      </c>
      <c r="M1286" s="662">
        <v>234.99</v>
      </c>
      <c r="N1286" s="661">
        <v>3</v>
      </c>
      <c r="O1286" s="744">
        <v>1</v>
      </c>
      <c r="P1286" s="662"/>
      <c r="Q1286" s="677">
        <v>0</v>
      </c>
      <c r="R1286" s="661"/>
      <c r="S1286" s="677">
        <v>0</v>
      </c>
      <c r="T1286" s="744"/>
      <c r="U1286" s="700">
        <v>0</v>
      </c>
    </row>
    <row r="1287" spans="1:21" ht="14.4" customHeight="1" x14ac:dyDescent="0.3">
      <c r="A1287" s="660">
        <v>21</v>
      </c>
      <c r="B1287" s="661" t="s">
        <v>578</v>
      </c>
      <c r="C1287" s="661" t="s">
        <v>3538</v>
      </c>
      <c r="D1287" s="742" t="s">
        <v>5397</v>
      </c>
      <c r="E1287" s="743" t="s">
        <v>3558</v>
      </c>
      <c r="F1287" s="661" t="s">
        <v>3533</v>
      </c>
      <c r="G1287" s="661" t="s">
        <v>3638</v>
      </c>
      <c r="H1287" s="661" t="s">
        <v>1684</v>
      </c>
      <c r="I1287" s="661" t="s">
        <v>4763</v>
      </c>
      <c r="J1287" s="661" t="s">
        <v>1856</v>
      </c>
      <c r="K1287" s="661" t="s">
        <v>2760</v>
      </c>
      <c r="L1287" s="662">
        <v>264</v>
      </c>
      <c r="M1287" s="662">
        <v>1320</v>
      </c>
      <c r="N1287" s="661">
        <v>5</v>
      </c>
      <c r="O1287" s="744">
        <v>1.5</v>
      </c>
      <c r="P1287" s="662"/>
      <c r="Q1287" s="677">
        <v>0</v>
      </c>
      <c r="R1287" s="661"/>
      <c r="S1287" s="677">
        <v>0</v>
      </c>
      <c r="T1287" s="744"/>
      <c r="U1287" s="700">
        <v>0</v>
      </c>
    </row>
    <row r="1288" spans="1:21" ht="14.4" customHeight="1" x14ac:dyDescent="0.3">
      <c r="A1288" s="660">
        <v>21</v>
      </c>
      <c r="B1288" s="661" t="s">
        <v>578</v>
      </c>
      <c r="C1288" s="661" t="s">
        <v>3538</v>
      </c>
      <c r="D1288" s="742" t="s">
        <v>5397</v>
      </c>
      <c r="E1288" s="743" t="s">
        <v>3558</v>
      </c>
      <c r="F1288" s="661" t="s">
        <v>3533</v>
      </c>
      <c r="G1288" s="661" t="s">
        <v>3638</v>
      </c>
      <c r="H1288" s="661" t="s">
        <v>1684</v>
      </c>
      <c r="I1288" s="661" t="s">
        <v>1813</v>
      </c>
      <c r="J1288" s="661" t="s">
        <v>1814</v>
      </c>
      <c r="K1288" s="661" t="s">
        <v>3372</v>
      </c>
      <c r="L1288" s="662">
        <v>65.989999999999995</v>
      </c>
      <c r="M1288" s="662">
        <v>131.97999999999999</v>
      </c>
      <c r="N1288" s="661">
        <v>2</v>
      </c>
      <c r="O1288" s="744">
        <v>1</v>
      </c>
      <c r="P1288" s="662"/>
      <c r="Q1288" s="677">
        <v>0</v>
      </c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21</v>
      </c>
      <c r="B1289" s="661" t="s">
        <v>578</v>
      </c>
      <c r="C1289" s="661" t="s">
        <v>3538</v>
      </c>
      <c r="D1289" s="742" t="s">
        <v>5397</v>
      </c>
      <c r="E1289" s="743" t="s">
        <v>3558</v>
      </c>
      <c r="F1289" s="661" t="s">
        <v>3533</v>
      </c>
      <c r="G1289" s="661" t="s">
        <v>3638</v>
      </c>
      <c r="H1289" s="661" t="s">
        <v>1684</v>
      </c>
      <c r="I1289" s="661" t="s">
        <v>1855</v>
      </c>
      <c r="J1289" s="661" t="s">
        <v>1856</v>
      </c>
      <c r="K1289" s="661" t="s">
        <v>3440</v>
      </c>
      <c r="L1289" s="662">
        <v>132</v>
      </c>
      <c r="M1289" s="662">
        <v>792</v>
      </c>
      <c r="N1289" s="661">
        <v>6</v>
      </c>
      <c r="O1289" s="744">
        <v>3</v>
      </c>
      <c r="P1289" s="662"/>
      <c r="Q1289" s="677">
        <v>0</v>
      </c>
      <c r="R1289" s="661"/>
      <c r="S1289" s="677">
        <v>0</v>
      </c>
      <c r="T1289" s="744"/>
      <c r="U1289" s="700">
        <v>0</v>
      </c>
    </row>
    <row r="1290" spans="1:21" ht="14.4" customHeight="1" x14ac:dyDescent="0.3">
      <c r="A1290" s="660">
        <v>21</v>
      </c>
      <c r="B1290" s="661" t="s">
        <v>578</v>
      </c>
      <c r="C1290" s="661" t="s">
        <v>3538</v>
      </c>
      <c r="D1290" s="742" t="s">
        <v>5397</v>
      </c>
      <c r="E1290" s="743" t="s">
        <v>3558</v>
      </c>
      <c r="F1290" s="661" t="s">
        <v>3533</v>
      </c>
      <c r="G1290" s="661" t="s">
        <v>3908</v>
      </c>
      <c r="H1290" s="661" t="s">
        <v>579</v>
      </c>
      <c r="I1290" s="661" t="s">
        <v>1084</v>
      </c>
      <c r="J1290" s="661" t="s">
        <v>2696</v>
      </c>
      <c r="K1290" s="661" t="s">
        <v>1086</v>
      </c>
      <c r="L1290" s="662">
        <v>113.66</v>
      </c>
      <c r="M1290" s="662">
        <v>113.66</v>
      </c>
      <c r="N1290" s="661">
        <v>1</v>
      </c>
      <c r="O1290" s="744">
        <v>1</v>
      </c>
      <c r="P1290" s="662">
        <v>113.66</v>
      </c>
      <c r="Q1290" s="677">
        <v>1</v>
      </c>
      <c r="R1290" s="661">
        <v>1</v>
      </c>
      <c r="S1290" s="677">
        <v>1</v>
      </c>
      <c r="T1290" s="744">
        <v>1</v>
      </c>
      <c r="U1290" s="700">
        <v>1</v>
      </c>
    </row>
    <row r="1291" spans="1:21" ht="14.4" customHeight="1" x14ac:dyDescent="0.3">
      <c r="A1291" s="660">
        <v>21</v>
      </c>
      <c r="B1291" s="661" t="s">
        <v>578</v>
      </c>
      <c r="C1291" s="661" t="s">
        <v>3538</v>
      </c>
      <c r="D1291" s="742" t="s">
        <v>5397</v>
      </c>
      <c r="E1291" s="743" t="s">
        <v>3558</v>
      </c>
      <c r="F1291" s="661" t="s">
        <v>3533</v>
      </c>
      <c r="G1291" s="661" t="s">
        <v>3908</v>
      </c>
      <c r="H1291" s="661" t="s">
        <v>579</v>
      </c>
      <c r="I1291" s="661" t="s">
        <v>4764</v>
      </c>
      <c r="J1291" s="661" t="s">
        <v>3910</v>
      </c>
      <c r="K1291" s="661" t="s">
        <v>4765</v>
      </c>
      <c r="L1291" s="662">
        <v>0</v>
      </c>
      <c r="M1291" s="662">
        <v>0</v>
      </c>
      <c r="N1291" s="661">
        <v>1</v>
      </c>
      <c r="O1291" s="744">
        <v>0.5</v>
      </c>
      <c r="P1291" s="662">
        <v>0</v>
      </c>
      <c r="Q1291" s="677"/>
      <c r="R1291" s="661">
        <v>1</v>
      </c>
      <c r="S1291" s="677">
        <v>1</v>
      </c>
      <c r="T1291" s="744">
        <v>0.5</v>
      </c>
      <c r="U1291" s="700">
        <v>1</v>
      </c>
    </row>
    <row r="1292" spans="1:21" ht="14.4" customHeight="1" x14ac:dyDescent="0.3">
      <c r="A1292" s="660">
        <v>21</v>
      </c>
      <c r="B1292" s="661" t="s">
        <v>578</v>
      </c>
      <c r="C1292" s="661" t="s">
        <v>3538</v>
      </c>
      <c r="D1292" s="742" t="s">
        <v>5397</v>
      </c>
      <c r="E1292" s="743" t="s">
        <v>3558</v>
      </c>
      <c r="F1292" s="661" t="s">
        <v>3533</v>
      </c>
      <c r="G1292" s="661" t="s">
        <v>3598</v>
      </c>
      <c r="H1292" s="661" t="s">
        <v>579</v>
      </c>
      <c r="I1292" s="661" t="s">
        <v>1200</v>
      </c>
      <c r="J1292" s="661" t="s">
        <v>1201</v>
      </c>
      <c r="K1292" s="661" t="s">
        <v>1202</v>
      </c>
      <c r="L1292" s="662">
        <v>344</v>
      </c>
      <c r="M1292" s="662">
        <v>4128</v>
      </c>
      <c r="N1292" s="661">
        <v>12</v>
      </c>
      <c r="O1292" s="744">
        <v>2.5</v>
      </c>
      <c r="P1292" s="662">
        <v>4128</v>
      </c>
      <c r="Q1292" s="677">
        <v>1</v>
      </c>
      <c r="R1292" s="661">
        <v>12</v>
      </c>
      <c r="S1292" s="677">
        <v>1</v>
      </c>
      <c r="T1292" s="744">
        <v>2.5</v>
      </c>
      <c r="U1292" s="700">
        <v>1</v>
      </c>
    </row>
    <row r="1293" spans="1:21" ht="14.4" customHeight="1" x14ac:dyDescent="0.3">
      <c r="A1293" s="660">
        <v>21</v>
      </c>
      <c r="B1293" s="661" t="s">
        <v>578</v>
      </c>
      <c r="C1293" s="661" t="s">
        <v>3538</v>
      </c>
      <c r="D1293" s="742" t="s">
        <v>5397</v>
      </c>
      <c r="E1293" s="743" t="s">
        <v>3558</v>
      </c>
      <c r="F1293" s="661" t="s">
        <v>3533</v>
      </c>
      <c r="G1293" s="661" t="s">
        <v>3598</v>
      </c>
      <c r="H1293" s="661" t="s">
        <v>579</v>
      </c>
      <c r="I1293" s="661" t="s">
        <v>3617</v>
      </c>
      <c r="J1293" s="661" t="s">
        <v>1201</v>
      </c>
      <c r="K1293" s="661" t="s">
        <v>1808</v>
      </c>
      <c r="L1293" s="662">
        <v>0</v>
      </c>
      <c r="M1293" s="662">
        <v>0</v>
      </c>
      <c r="N1293" s="661">
        <v>7</v>
      </c>
      <c r="O1293" s="744">
        <v>3.5</v>
      </c>
      <c r="P1293" s="662">
        <v>0</v>
      </c>
      <c r="Q1293" s="677"/>
      <c r="R1293" s="661">
        <v>7</v>
      </c>
      <c r="S1293" s="677">
        <v>1</v>
      </c>
      <c r="T1293" s="744">
        <v>3.5</v>
      </c>
      <c r="U1293" s="700">
        <v>1</v>
      </c>
    </row>
    <row r="1294" spans="1:21" ht="14.4" customHeight="1" x14ac:dyDescent="0.3">
      <c r="A1294" s="660">
        <v>21</v>
      </c>
      <c r="B1294" s="661" t="s">
        <v>578</v>
      </c>
      <c r="C1294" s="661" t="s">
        <v>3538</v>
      </c>
      <c r="D1294" s="742" t="s">
        <v>5397</v>
      </c>
      <c r="E1294" s="743" t="s">
        <v>3558</v>
      </c>
      <c r="F1294" s="661" t="s">
        <v>3533</v>
      </c>
      <c r="G1294" s="661" t="s">
        <v>3598</v>
      </c>
      <c r="H1294" s="661" t="s">
        <v>579</v>
      </c>
      <c r="I1294" s="661" t="s">
        <v>3981</v>
      </c>
      <c r="J1294" s="661" t="s">
        <v>1201</v>
      </c>
      <c r="K1294" s="661" t="s">
        <v>3982</v>
      </c>
      <c r="L1294" s="662">
        <v>0</v>
      </c>
      <c r="M1294" s="662">
        <v>0</v>
      </c>
      <c r="N1294" s="661">
        <v>2</v>
      </c>
      <c r="O1294" s="744">
        <v>1.5</v>
      </c>
      <c r="P1294" s="662">
        <v>0</v>
      </c>
      <c r="Q1294" s="677"/>
      <c r="R1294" s="661">
        <v>2</v>
      </c>
      <c r="S1294" s="677">
        <v>1</v>
      </c>
      <c r="T1294" s="744">
        <v>1.5</v>
      </c>
      <c r="U1294" s="700">
        <v>1</v>
      </c>
    </row>
    <row r="1295" spans="1:21" ht="14.4" customHeight="1" x14ac:dyDescent="0.3">
      <c r="A1295" s="660">
        <v>21</v>
      </c>
      <c r="B1295" s="661" t="s">
        <v>578</v>
      </c>
      <c r="C1295" s="661" t="s">
        <v>3538</v>
      </c>
      <c r="D1295" s="742" t="s">
        <v>5397</v>
      </c>
      <c r="E1295" s="743" t="s">
        <v>3558</v>
      </c>
      <c r="F1295" s="661" t="s">
        <v>3533</v>
      </c>
      <c r="G1295" s="661" t="s">
        <v>3919</v>
      </c>
      <c r="H1295" s="661" t="s">
        <v>579</v>
      </c>
      <c r="I1295" s="661" t="s">
        <v>3920</v>
      </c>
      <c r="J1295" s="661" t="s">
        <v>3042</v>
      </c>
      <c r="K1295" s="661" t="s">
        <v>3921</v>
      </c>
      <c r="L1295" s="662">
        <v>748.21</v>
      </c>
      <c r="M1295" s="662">
        <v>1496.42</v>
      </c>
      <c r="N1295" s="661">
        <v>2</v>
      </c>
      <c r="O1295" s="744">
        <v>2</v>
      </c>
      <c r="P1295" s="662">
        <v>1496.42</v>
      </c>
      <c r="Q1295" s="677">
        <v>1</v>
      </c>
      <c r="R1295" s="661">
        <v>2</v>
      </c>
      <c r="S1295" s="677">
        <v>1</v>
      </c>
      <c r="T1295" s="744">
        <v>2</v>
      </c>
      <c r="U1295" s="700">
        <v>1</v>
      </c>
    </row>
    <row r="1296" spans="1:21" ht="14.4" customHeight="1" x14ac:dyDescent="0.3">
      <c r="A1296" s="660">
        <v>21</v>
      </c>
      <c r="B1296" s="661" t="s">
        <v>578</v>
      </c>
      <c r="C1296" s="661" t="s">
        <v>3538</v>
      </c>
      <c r="D1296" s="742" t="s">
        <v>5397</v>
      </c>
      <c r="E1296" s="743" t="s">
        <v>3558</v>
      </c>
      <c r="F1296" s="661" t="s">
        <v>3533</v>
      </c>
      <c r="G1296" s="661" t="s">
        <v>3919</v>
      </c>
      <c r="H1296" s="661" t="s">
        <v>579</v>
      </c>
      <c r="I1296" s="661" t="s">
        <v>4766</v>
      </c>
      <c r="J1296" s="661" t="s">
        <v>4767</v>
      </c>
      <c r="K1296" s="661" t="s">
        <v>4768</v>
      </c>
      <c r="L1296" s="662">
        <v>4097.2</v>
      </c>
      <c r="M1296" s="662">
        <v>8194.4</v>
      </c>
      <c r="N1296" s="661">
        <v>2</v>
      </c>
      <c r="O1296" s="744">
        <v>2</v>
      </c>
      <c r="P1296" s="662"/>
      <c r="Q1296" s="677">
        <v>0</v>
      </c>
      <c r="R1296" s="661"/>
      <c r="S1296" s="677">
        <v>0</v>
      </c>
      <c r="T1296" s="744"/>
      <c r="U1296" s="700">
        <v>0</v>
      </c>
    </row>
    <row r="1297" spans="1:21" ht="14.4" customHeight="1" x14ac:dyDescent="0.3">
      <c r="A1297" s="660">
        <v>21</v>
      </c>
      <c r="B1297" s="661" t="s">
        <v>578</v>
      </c>
      <c r="C1297" s="661" t="s">
        <v>3538</v>
      </c>
      <c r="D1297" s="742" t="s">
        <v>5397</v>
      </c>
      <c r="E1297" s="743" t="s">
        <v>3558</v>
      </c>
      <c r="F1297" s="661" t="s">
        <v>3533</v>
      </c>
      <c r="G1297" s="661" t="s">
        <v>3582</v>
      </c>
      <c r="H1297" s="661" t="s">
        <v>579</v>
      </c>
      <c r="I1297" s="661" t="s">
        <v>960</v>
      </c>
      <c r="J1297" s="661" t="s">
        <v>3645</v>
      </c>
      <c r="K1297" s="661" t="s">
        <v>3647</v>
      </c>
      <c r="L1297" s="662">
        <v>63.7</v>
      </c>
      <c r="M1297" s="662">
        <v>63.7</v>
      </c>
      <c r="N1297" s="661">
        <v>1</v>
      </c>
      <c r="O1297" s="744">
        <v>0.5</v>
      </c>
      <c r="P1297" s="662"/>
      <c r="Q1297" s="677">
        <v>0</v>
      </c>
      <c r="R1297" s="661"/>
      <c r="S1297" s="677">
        <v>0</v>
      </c>
      <c r="T1297" s="744"/>
      <c r="U1297" s="700">
        <v>0</v>
      </c>
    </row>
    <row r="1298" spans="1:21" ht="14.4" customHeight="1" x14ac:dyDescent="0.3">
      <c r="A1298" s="660">
        <v>21</v>
      </c>
      <c r="B1298" s="661" t="s">
        <v>578</v>
      </c>
      <c r="C1298" s="661" t="s">
        <v>3538</v>
      </c>
      <c r="D1298" s="742" t="s">
        <v>5397</v>
      </c>
      <c r="E1298" s="743" t="s">
        <v>3558</v>
      </c>
      <c r="F1298" s="661" t="s">
        <v>3533</v>
      </c>
      <c r="G1298" s="661" t="s">
        <v>4248</v>
      </c>
      <c r="H1298" s="661" t="s">
        <v>1684</v>
      </c>
      <c r="I1298" s="661" t="s">
        <v>4249</v>
      </c>
      <c r="J1298" s="661" t="s">
        <v>4250</v>
      </c>
      <c r="K1298" s="661" t="s">
        <v>4251</v>
      </c>
      <c r="L1298" s="662">
        <v>1300.49</v>
      </c>
      <c r="M1298" s="662">
        <v>15605.880000000001</v>
      </c>
      <c r="N1298" s="661">
        <v>12</v>
      </c>
      <c r="O1298" s="744">
        <v>4.5</v>
      </c>
      <c r="P1298" s="662">
        <v>15605.880000000001</v>
      </c>
      <c r="Q1298" s="677">
        <v>1</v>
      </c>
      <c r="R1298" s="661">
        <v>12</v>
      </c>
      <c r="S1298" s="677">
        <v>1</v>
      </c>
      <c r="T1298" s="744">
        <v>4.5</v>
      </c>
      <c r="U1298" s="700">
        <v>1</v>
      </c>
    </row>
    <row r="1299" spans="1:21" ht="14.4" customHeight="1" x14ac:dyDescent="0.3">
      <c r="A1299" s="660">
        <v>21</v>
      </c>
      <c r="B1299" s="661" t="s">
        <v>578</v>
      </c>
      <c r="C1299" s="661" t="s">
        <v>3538</v>
      </c>
      <c r="D1299" s="742" t="s">
        <v>5397</v>
      </c>
      <c r="E1299" s="743" t="s">
        <v>3558</v>
      </c>
      <c r="F1299" s="661" t="s">
        <v>3533</v>
      </c>
      <c r="G1299" s="661" t="s">
        <v>3603</v>
      </c>
      <c r="H1299" s="661" t="s">
        <v>579</v>
      </c>
      <c r="I1299" s="661" t="s">
        <v>869</v>
      </c>
      <c r="J1299" s="661" t="s">
        <v>870</v>
      </c>
      <c r="K1299" s="661" t="s">
        <v>3604</v>
      </c>
      <c r="L1299" s="662">
        <v>156.77000000000001</v>
      </c>
      <c r="M1299" s="662">
        <v>1881.2400000000002</v>
      </c>
      <c r="N1299" s="661">
        <v>12</v>
      </c>
      <c r="O1299" s="744">
        <v>4</v>
      </c>
      <c r="P1299" s="662">
        <v>627.08000000000004</v>
      </c>
      <c r="Q1299" s="677">
        <v>0.33333333333333331</v>
      </c>
      <c r="R1299" s="661">
        <v>4</v>
      </c>
      <c r="S1299" s="677">
        <v>0.33333333333333331</v>
      </c>
      <c r="T1299" s="744">
        <v>1</v>
      </c>
      <c r="U1299" s="700">
        <v>0.25</v>
      </c>
    </row>
    <row r="1300" spans="1:21" ht="14.4" customHeight="1" x14ac:dyDescent="0.3">
      <c r="A1300" s="660">
        <v>21</v>
      </c>
      <c r="B1300" s="661" t="s">
        <v>578</v>
      </c>
      <c r="C1300" s="661" t="s">
        <v>3538</v>
      </c>
      <c r="D1300" s="742" t="s">
        <v>5397</v>
      </c>
      <c r="E1300" s="743" t="s">
        <v>3558</v>
      </c>
      <c r="F1300" s="661" t="s">
        <v>3533</v>
      </c>
      <c r="G1300" s="661" t="s">
        <v>4640</v>
      </c>
      <c r="H1300" s="661" t="s">
        <v>579</v>
      </c>
      <c r="I1300" s="661" t="s">
        <v>4769</v>
      </c>
      <c r="J1300" s="661" t="s">
        <v>4770</v>
      </c>
      <c r="K1300" s="661" t="s">
        <v>4771</v>
      </c>
      <c r="L1300" s="662">
        <v>0</v>
      </c>
      <c r="M1300" s="662">
        <v>0</v>
      </c>
      <c r="N1300" s="661">
        <v>7</v>
      </c>
      <c r="O1300" s="744">
        <v>1.5</v>
      </c>
      <c r="P1300" s="662"/>
      <c r="Q1300" s="677"/>
      <c r="R1300" s="661"/>
      <c r="S1300" s="677">
        <v>0</v>
      </c>
      <c r="T1300" s="744"/>
      <c r="U1300" s="700">
        <v>0</v>
      </c>
    </row>
    <row r="1301" spans="1:21" ht="14.4" customHeight="1" x14ac:dyDescent="0.3">
      <c r="A1301" s="660">
        <v>21</v>
      </c>
      <c r="B1301" s="661" t="s">
        <v>578</v>
      </c>
      <c r="C1301" s="661" t="s">
        <v>3538</v>
      </c>
      <c r="D1301" s="742" t="s">
        <v>5397</v>
      </c>
      <c r="E1301" s="743" t="s">
        <v>3558</v>
      </c>
      <c r="F1301" s="661" t="s">
        <v>3533</v>
      </c>
      <c r="G1301" s="661" t="s">
        <v>3949</v>
      </c>
      <c r="H1301" s="661" t="s">
        <v>579</v>
      </c>
      <c r="I1301" s="661" t="s">
        <v>1216</v>
      </c>
      <c r="J1301" s="661" t="s">
        <v>1217</v>
      </c>
      <c r="K1301" s="661" t="s">
        <v>3950</v>
      </c>
      <c r="L1301" s="662">
        <v>30.46</v>
      </c>
      <c r="M1301" s="662">
        <v>182.76</v>
      </c>
      <c r="N1301" s="661">
        <v>6</v>
      </c>
      <c r="O1301" s="744">
        <v>1</v>
      </c>
      <c r="P1301" s="662">
        <v>182.76</v>
      </c>
      <c r="Q1301" s="677">
        <v>1</v>
      </c>
      <c r="R1301" s="661">
        <v>6</v>
      </c>
      <c r="S1301" s="677">
        <v>1</v>
      </c>
      <c r="T1301" s="744">
        <v>1</v>
      </c>
      <c r="U1301" s="700">
        <v>1</v>
      </c>
    </row>
    <row r="1302" spans="1:21" ht="14.4" customHeight="1" x14ac:dyDescent="0.3">
      <c r="A1302" s="660">
        <v>21</v>
      </c>
      <c r="B1302" s="661" t="s">
        <v>578</v>
      </c>
      <c r="C1302" s="661" t="s">
        <v>3538</v>
      </c>
      <c r="D1302" s="742" t="s">
        <v>5397</v>
      </c>
      <c r="E1302" s="743" t="s">
        <v>3558</v>
      </c>
      <c r="F1302" s="661" t="s">
        <v>3533</v>
      </c>
      <c r="G1302" s="661" t="s">
        <v>3784</v>
      </c>
      <c r="H1302" s="661" t="s">
        <v>579</v>
      </c>
      <c r="I1302" s="661" t="s">
        <v>3785</v>
      </c>
      <c r="J1302" s="661" t="s">
        <v>3786</v>
      </c>
      <c r="K1302" s="661" t="s">
        <v>1599</v>
      </c>
      <c r="L1302" s="662">
        <v>3689.11</v>
      </c>
      <c r="M1302" s="662">
        <v>14756.44</v>
      </c>
      <c r="N1302" s="661">
        <v>4</v>
      </c>
      <c r="O1302" s="744">
        <v>3.5</v>
      </c>
      <c r="P1302" s="662">
        <v>14756.44</v>
      </c>
      <c r="Q1302" s="677">
        <v>1</v>
      </c>
      <c r="R1302" s="661">
        <v>4</v>
      </c>
      <c r="S1302" s="677">
        <v>1</v>
      </c>
      <c r="T1302" s="744">
        <v>3.5</v>
      </c>
      <c r="U1302" s="700">
        <v>1</v>
      </c>
    </row>
    <row r="1303" spans="1:21" ht="14.4" customHeight="1" x14ac:dyDescent="0.3">
      <c r="A1303" s="660">
        <v>21</v>
      </c>
      <c r="B1303" s="661" t="s">
        <v>578</v>
      </c>
      <c r="C1303" s="661" t="s">
        <v>3538</v>
      </c>
      <c r="D1303" s="742" t="s">
        <v>5397</v>
      </c>
      <c r="E1303" s="743" t="s">
        <v>3558</v>
      </c>
      <c r="F1303" s="661" t="s">
        <v>3533</v>
      </c>
      <c r="G1303" s="661" t="s">
        <v>3983</v>
      </c>
      <c r="H1303" s="661" t="s">
        <v>579</v>
      </c>
      <c r="I1303" s="661" t="s">
        <v>4772</v>
      </c>
      <c r="J1303" s="661" t="s">
        <v>4527</v>
      </c>
      <c r="K1303" s="661" t="s">
        <v>4528</v>
      </c>
      <c r="L1303" s="662">
        <v>83.79</v>
      </c>
      <c r="M1303" s="662">
        <v>83.79</v>
      </c>
      <c r="N1303" s="661">
        <v>1</v>
      </c>
      <c r="O1303" s="744">
        <v>1</v>
      </c>
      <c r="P1303" s="662">
        <v>83.79</v>
      </c>
      <c r="Q1303" s="677">
        <v>1</v>
      </c>
      <c r="R1303" s="661">
        <v>1</v>
      </c>
      <c r="S1303" s="677">
        <v>1</v>
      </c>
      <c r="T1303" s="744">
        <v>1</v>
      </c>
      <c r="U1303" s="700">
        <v>1</v>
      </c>
    </row>
    <row r="1304" spans="1:21" ht="14.4" customHeight="1" x14ac:dyDescent="0.3">
      <c r="A1304" s="660">
        <v>21</v>
      </c>
      <c r="B1304" s="661" t="s">
        <v>578</v>
      </c>
      <c r="C1304" s="661" t="s">
        <v>3538</v>
      </c>
      <c r="D1304" s="742" t="s">
        <v>5397</v>
      </c>
      <c r="E1304" s="743" t="s">
        <v>3558</v>
      </c>
      <c r="F1304" s="661" t="s">
        <v>3533</v>
      </c>
      <c r="G1304" s="661" t="s">
        <v>3953</v>
      </c>
      <c r="H1304" s="661" t="s">
        <v>1684</v>
      </c>
      <c r="I1304" s="661" t="s">
        <v>1926</v>
      </c>
      <c r="J1304" s="661" t="s">
        <v>1927</v>
      </c>
      <c r="K1304" s="661" t="s">
        <v>3413</v>
      </c>
      <c r="L1304" s="662">
        <v>769.6</v>
      </c>
      <c r="M1304" s="662">
        <v>30014.399999999998</v>
      </c>
      <c r="N1304" s="661">
        <v>39</v>
      </c>
      <c r="O1304" s="744">
        <v>13</v>
      </c>
      <c r="P1304" s="662">
        <v>6926.4000000000005</v>
      </c>
      <c r="Q1304" s="677">
        <v>0.23076923076923081</v>
      </c>
      <c r="R1304" s="661">
        <v>9</v>
      </c>
      <c r="S1304" s="677">
        <v>0.23076923076923078</v>
      </c>
      <c r="T1304" s="744">
        <v>3</v>
      </c>
      <c r="U1304" s="700">
        <v>0.23076923076923078</v>
      </c>
    </row>
    <row r="1305" spans="1:21" ht="14.4" customHeight="1" x14ac:dyDescent="0.3">
      <c r="A1305" s="660">
        <v>21</v>
      </c>
      <c r="B1305" s="661" t="s">
        <v>578</v>
      </c>
      <c r="C1305" s="661" t="s">
        <v>3538</v>
      </c>
      <c r="D1305" s="742" t="s">
        <v>5397</v>
      </c>
      <c r="E1305" s="743" t="s">
        <v>3558</v>
      </c>
      <c r="F1305" s="661" t="s">
        <v>3533</v>
      </c>
      <c r="G1305" s="661" t="s">
        <v>3953</v>
      </c>
      <c r="H1305" s="661" t="s">
        <v>1684</v>
      </c>
      <c r="I1305" s="661" t="s">
        <v>1926</v>
      </c>
      <c r="J1305" s="661" t="s">
        <v>1927</v>
      </c>
      <c r="K1305" s="661" t="s">
        <v>3413</v>
      </c>
      <c r="L1305" s="662">
        <v>550.39</v>
      </c>
      <c r="M1305" s="662">
        <v>11558.19</v>
      </c>
      <c r="N1305" s="661">
        <v>21</v>
      </c>
      <c r="O1305" s="744">
        <v>7</v>
      </c>
      <c r="P1305" s="662">
        <v>6604.68</v>
      </c>
      <c r="Q1305" s="677">
        <v>0.5714285714285714</v>
      </c>
      <c r="R1305" s="661">
        <v>12</v>
      </c>
      <c r="S1305" s="677">
        <v>0.5714285714285714</v>
      </c>
      <c r="T1305" s="744">
        <v>4</v>
      </c>
      <c r="U1305" s="700">
        <v>0.5714285714285714</v>
      </c>
    </row>
    <row r="1306" spans="1:21" ht="14.4" customHeight="1" x14ac:dyDescent="0.3">
      <c r="A1306" s="660">
        <v>21</v>
      </c>
      <c r="B1306" s="661" t="s">
        <v>578</v>
      </c>
      <c r="C1306" s="661" t="s">
        <v>3538</v>
      </c>
      <c r="D1306" s="742" t="s">
        <v>5397</v>
      </c>
      <c r="E1306" s="743" t="s">
        <v>3558</v>
      </c>
      <c r="F1306" s="661" t="s">
        <v>3533</v>
      </c>
      <c r="G1306" s="661" t="s">
        <v>3953</v>
      </c>
      <c r="H1306" s="661" t="s">
        <v>1684</v>
      </c>
      <c r="I1306" s="661" t="s">
        <v>4138</v>
      </c>
      <c r="J1306" s="661" t="s">
        <v>1927</v>
      </c>
      <c r="K1306" s="661" t="s">
        <v>3413</v>
      </c>
      <c r="L1306" s="662">
        <v>0</v>
      </c>
      <c r="M1306" s="662">
        <v>0</v>
      </c>
      <c r="N1306" s="661">
        <v>15</v>
      </c>
      <c r="O1306" s="744">
        <v>4.5</v>
      </c>
      <c r="P1306" s="662">
        <v>0</v>
      </c>
      <c r="Q1306" s="677"/>
      <c r="R1306" s="661">
        <v>12</v>
      </c>
      <c r="S1306" s="677">
        <v>0.8</v>
      </c>
      <c r="T1306" s="744">
        <v>3.5</v>
      </c>
      <c r="U1306" s="700">
        <v>0.77777777777777779</v>
      </c>
    </row>
    <row r="1307" spans="1:21" ht="14.4" customHeight="1" x14ac:dyDescent="0.3">
      <c r="A1307" s="660">
        <v>21</v>
      </c>
      <c r="B1307" s="661" t="s">
        <v>578</v>
      </c>
      <c r="C1307" s="661" t="s">
        <v>3538</v>
      </c>
      <c r="D1307" s="742" t="s">
        <v>5397</v>
      </c>
      <c r="E1307" s="743" t="s">
        <v>3558</v>
      </c>
      <c r="F1307" s="661" t="s">
        <v>3533</v>
      </c>
      <c r="G1307" s="661" t="s">
        <v>3922</v>
      </c>
      <c r="H1307" s="661" t="s">
        <v>1684</v>
      </c>
      <c r="I1307" s="661" t="s">
        <v>4027</v>
      </c>
      <c r="J1307" s="661" t="s">
        <v>1930</v>
      </c>
      <c r="K1307" s="661" t="s">
        <v>4028</v>
      </c>
      <c r="L1307" s="662">
        <v>48.37</v>
      </c>
      <c r="M1307" s="662">
        <v>48.37</v>
      </c>
      <c r="N1307" s="661">
        <v>1</v>
      </c>
      <c r="O1307" s="744">
        <v>0.5</v>
      </c>
      <c r="P1307" s="662"/>
      <c r="Q1307" s="677">
        <v>0</v>
      </c>
      <c r="R1307" s="661"/>
      <c r="S1307" s="677">
        <v>0</v>
      </c>
      <c r="T1307" s="744"/>
      <c r="U1307" s="700">
        <v>0</v>
      </c>
    </row>
    <row r="1308" spans="1:21" ht="14.4" customHeight="1" x14ac:dyDescent="0.3">
      <c r="A1308" s="660">
        <v>21</v>
      </c>
      <c r="B1308" s="661" t="s">
        <v>578</v>
      </c>
      <c r="C1308" s="661" t="s">
        <v>3538</v>
      </c>
      <c r="D1308" s="742" t="s">
        <v>5397</v>
      </c>
      <c r="E1308" s="743" t="s">
        <v>3558</v>
      </c>
      <c r="F1308" s="661" t="s">
        <v>3533</v>
      </c>
      <c r="G1308" s="661" t="s">
        <v>3588</v>
      </c>
      <c r="H1308" s="661" t="s">
        <v>579</v>
      </c>
      <c r="I1308" s="661" t="s">
        <v>4773</v>
      </c>
      <c r="J1308" s="661" t="s">
        <v>4142</v>
      </c>
      <c r="K1308" s="661" t="s">
        <v>4774</v>
      </c>
      <c r="L1308" s="662">
        <v>0</v>
      </c>
      <c r="M1308" s="662">
        <v>0</v>
      </c>
      <c r="N1308" s="661">
        <v>2</v>
      </c>
      <c r="O1308" s="744">
        <v>1.5</v>
      </c>
      <c r="P1308" s="662"/>
      <c r="Q1308" s="677"/>
      <c r="R1308" s="661"/>
      <c r="S1308" s="677">
        <v>0</v>
      </c>
      <c r="T1308" s="744"/>
      <c r="U1308" s="700">
        <v>0</v>
      </c>
    </row>
    <row r="1309" spans="1:21" ht="14.4" customHeight="1" x14ac:dyDescent="0.3">
      <c r="A1309" s="660">
        <v>21</v>
      </c>
      <c r="B1309" s="661" t="s">
        <v>578</v>
      </c>
      <c r="C1309" s="661" t="s">
        <v>3538</v>
      </c>
      <c r="D1309" s="742" t="s">
        <v>5397</v>
      </c>
      <c r="E1309" s="743" t="s">
        <v>3558</v>
      </c>
      <c r="F1309" s="661" t="s">
        <v>3533</v>
      </c>
      <c r="G1309" s="661" t="s">
        <v>3588</v>
      </c>
      <c r="H1309" s="661" t="s">
        <v>579</v>
      </c>
      <c r="I1309" s="661" t="s">
        <v>4775</v>
      </c>
      <c r="J1309" s="661" t="s">
        <v>4142</v>
      </c>
      <c r="K1309" s="661" t="s">
        <v>923</v>
      </c>
      <c r="L1309" s="662">
        <v>0</v>
      </c>
      <c r="M1309" s="662">
        <v>0</v>
      </c>
      <c r="N1309" s="661">
        <v>3</v>
      </c>
      <c r="O1309" s="744">
        <v>3</v>
      </c>
      <c r="P1309" s="662">
        <v>0</v>
      </c>
      <c r="Q1309" s="677"/>
      <c r="R1309" s="661">
        <v>1</v>
      </c>
      <c r="S1309" s="677">
        <v>0.33333333333333331</v>
      </c>
      <c r="T1309" s="744">
        <v>1</v>
      </c>
      <c r="U1309" s="700">
        <v>0.33333333333333331</v>
      </c>
    </row>
    <row r="1310" spans="1:21" ht="14.4" customHeight="1" x14ac:dyDescent="0.3">
      <c r="A1310" s="660">
        <v>21</v>
      </c>
      <c r="B1310" s="661" t="s">
        <v>578</v>
      </c>
      <c r="C1310" s="661" t="s">
        <v>3538</v>
      </c>
      <c r="D1310" s="742" t="s">
        <v>5397</v>
      </c>
      <c r="E1310" s="743" t="s">
        <v>3558</v>
      </c>
      <c r="F1310" s="661" t="s">
        <v>3533</v>
      </c>
      <c r="G1310" s="661" t="s">
        <v>3664</v>
      </c>
      <c r="H1310" s="661" t="s">
        <v>579</v>
      </c>
      <c r="I1310" s="661" t="s">
        <v>2588</v>
      </c>
      <c r="J1310" s="661" t="s">
        <v>2589</v>
      </c>
      <c r="K1310" s="661" t="s">
        <v>2590</v>
      </c>
      <c r="L1310" s="662">
        <v>1121.25</v>
      </c>
      <c r="M1310" s="662">
        <v>16818.75</v>
      </c>
      <c r="N1310" s="661">
        <v>15</v>
      </c>
      <c r="O1310" s="744">
        <v>7</v>
      </c>
      <c r="P1310" s="662">
        <v>4485</v>
      </c>
      <c r="Q1310" s="677">
        <v>0.26666666666666666</v>
      </c>
      <c r="R1310" s="661">
        <v>4</v>
      </c>
      <c r="S1310" s="677">
        <v>0.26666666666666666</v>
      </c>
      <c r="T1310" s="744">
        <v>2</v>
      </c>
      <c r="U1310" s="700">
        <v>0.2857142857142857</v>
      </c>
    </row>
    <row r="1311" spans="1:21" ht="14.4" customHeight="1" x14ac:dyDescent="0.3">
      <c r="A1311" s="660">
        <v>21</v>
      </c>
      <c r="B1311" s="661" t="s">
        <v>578</v>
      </c>
      <c r="C1311" s="661" t="s">
        <v>3538</v>
      </c>
      <c r="D1311" s="742" t="s">
        <v>5397</v>
      </c>
      <c r="E1311" s="743" t="s">
        <v>3558</v>
      </c>
      <c r="F1311" s="661" t="s">
        <v>3533</v>
      </c>
      <c r="G1311" s="661" t="s">
        <v>3664</v>
      </c>
      <c r="H1311" s="661" t="s">
        <v>579</v>
      </c>
      <c r="I1311" s="661" t="s">
        <v>2588</v>
      </c>
      <c r="J1311" s="661" t="s">
        <v>2589</v>
      </c>
      <c r="K1311" s="661" t="s">
        <v>2590</v>
      </c>
      <c r="L1311" s="662">
        <v>727.03</v>
      </c>
      <c r="M1311" s="662">
        <v>5089.21</v>
      </c>
      <c r="N1311" s="661">
        <v>7</v>
      </c>
      <c r="O1311" s="744">
        <v>3</v>
      </c>
      <c r="P1311" s="662">
        <v>2908.12</v>
      </c>
      <c r="Q1311" s="677">
        <v>0.5714285714285714</v>
      </c>
      <c r="R1311" s="661">
        <v>4</v>
      </c>
      <c r="S1311" s="677">
        <v>0.5714285714285714</v>
      </c>
      <c r="T1311" s="744">
        <v>1</v>
      </c>
      <c r="U1311" s="700">
        <v>0.33333333333333331</v>
      </c>
    </row>
    <row r="1312" spans="1:21" ht="14.4" customHeight="1" x14ac:dyDescent="0.3">
      <c r="A1312" s="660">
        <v>21</v>
      </c>
      <c r="B1312" s="661" t="s">
        <v>578</v>
      </c>
      <c r="C1312" s="661" t="s">
        <v>3538</v>
      </c>
      <c r="D1312" s="742" t="s">
        <v>5397</v>
      </c>
      <c r="E1312" s="743" t="s">
        <v>3558</v>
      </c>
      <c r="F1312" s="661" t="s">
        <v>3533</v>
      </c>
      <c r="G1312" s="661" t="s">
        <v>3984</v>
      </c>
      <c r="H1312" s="661" t="s">
        <v>579</v>
      </c>
      <c r="I1312" s="661" t="s">
        <v>4431</v>
      </c>
      <c r="J1312" s="661" t="s">
        <v>4432</v>
      </c>
      <c r="K1312" s="661" t="s">
        <v>4433</v>
      </c>
      <c r="L1312" s="662">
        <v>0</v>
      </c>
      <c r="M1312" s="662">
        <v>0</v>
      </c>
      <c r="N1312" s="661">
        <v>2</v>
      </c>
      <c r="O1312" s="744">
        <v>2</v>
      </c>
      <c r="P1312" s="662">
        <v>0</v>
      </c>
      <c r="Q1312" s="677"/>
      <c r="R1312" s="661">
        <v>1</v>
      </c>
      <c r="S1312" s="677">
        <v>0.5</v>
      </c>
      <c r="T1312" s="744">
        <v>1</v>
      </c>
      <c r="U1312" s="700">
        <v>0.5</v>
      </c>
    </row>
    <row r="1313" spans="1:21" ht="14.4" customHeight="1" x14ac:dyDescent="0.3">
      <c r="A1313" s="660">
        <v>21</v>
      </c>
      <c r="B1313" s="661" t="s">
        <v>578</v>
      </c>
      <c r="C1313" s="661" t="s">
        <v>3538</v>
      </c>
      <c r="D1313" s="742" t="s">
        <v>5397</v>
      </c>
      <c r="E1313" s="743" t="s">
        <v>3558</v>
      </c>
      <c r="F1313" s="661" t="s">
        <v>3533</v>
      </c>
      <c r="G1313" s="661" t="s">
        <v>3675</v>
      </c>
      <c r="H1313" s="661" t="s">
        <v>1684</v>
      </c>
      <c r="I1313" s="661" t="s">
        <v>3740</v>
      </c>
      <c r="J1313" s="661" t="s">
        <v>1714</v>
      </c>
      <c r="K1313" s="661" t="s">
        <v>3741</v>
      </c>
      <c r="L1313" s="662">
        <v>543.39</v>
      </c>
      <c r="M1313" s="662">
        <v>3260.34</v>
      </c>
      <c r="N1313" s="661">
        <v>6</v>
      </c>
      <c r="O1313" s="744">
        <v>1.5</v>
      </c>
      <c r="P1313" s="662">
        <v>3260.34</v>
      </c>
      <c r="Q1313" s="677">
        <v>1</v>
      </c>
      <c r="R1313" s="661">
        <v>6</v>
      </c>
      <c r="S1313" s="677">
        <v>1</v>
      </c>
      <c r="T1313" s="744">
        <v>1.5</v>
      </c>
      <c r="U1313" s="700">
        <v>1</v>
      </c>
    </row>
    <row r="1314" spans="1:21" ht="14.4" customHeight="1" x14ac:dyDescent="0.3">
      <c r="A1314" s="660">
        <v>21</v>
      </c>
      <c r="B1314" s="661" t="s">
        <v>578</v>
      </c>
      <c r="C1314" s="661" t="s">
        <v>3538</v>
      </c>
      <c r="D1314" s="742" t="s">
        <v>5397</v>
      </c>
      <c r="E1314" s="743" t="s">
        <v>3558</v>
      </c>
      <c r="F1314" s="661" t="s">
        <v>3533</v>
      </c>
      <c r="G1314" s="661" t="s">
        <v>3675</v>
      </c>
      <c r="H1314" s="661" t="s">
        <v>1684</v>
      </c>
      <c r="I1314" s="661" t="s">
        <v>3792</v>
      </c>
      <c r="J1314" s="661" t="s">
        <v>1714</v>
      </c>
      <c r="K1314" s="661" t="s">
        <v>623</v>
      </c>
      <c r="L1314" s="662">
        <v>815.1</v>
      </c>
      <c r="M1314" s="662">
        <v>10596.300000000001</v>
      </c>
      <c r="N1314" s="661">
        <v>13</v>
      </c>
      <c r="O1314" s="744">
        <v>4</v>
      </c>
      <c r="P1314" s="662">
        <v>10596.300000000001</v>
      </c>
      <c r="Q1314" s="677">
        <v>1</v>
      </c>
      <c r="R1314" s="661">
        <v>13</v>
      </c>
      <c r="S1314" s="677">
        <v>1</v>
      </c>
      <c r="T1314" s="744">
        <v>4</v>
      </c>
      <c r="U1314" s="700">
        <v>1</v>
      </c>
    </row>
    <row r="1315" spans="1:21" ht="14.4" customHeight="1" x14ac:dyDescent="0.3">
      <c r="A1315" s="660">
        <v>21</v>
      </c>
      <c r="B1315" s="661" t="s">
        <v>578</v>
      </c>
      <c r="C1315" s="661" t="s">
        <v>3538</v>
      </c>
      <c r="D1315" s="742" t="s">
        <v>5397</v>
      </c>
      <c r="E1315" s="743" t="s">
        <v>3558</v>
      </c>
      <c r="F1315" s="661" t="s">
        <v>3533</v>
      </c>
      <c r="G1315" s="661" t="s">
        <v>3675</v>
      </c>
      <c r="H1315" s="661" t="s">
        <v>1684</v>
      </c>
      <c r="I1315" s="661" t="s">
        <v>1713</v>
      </c>
      <c r="J1315" s="661" t="s">
        <v>1714</v>
      </c>
      <c r="K1315" s="661" t="s">
        <v>1715</v>
      </c>
      <c r="L1315" s="662">
        <v>923.74</v>
      </c>
      <c r="M1315" s="662">
        <v>3694.96</v>
      </c>
      <c r="N1315" s="661">
        <v>4</v>
      </c>
      <c r="O1315" s="744">
        <v>1</v>
      </c>
      <c r="P1315" s="662"/>
      <c r="Q1315" s="677">
        <v>0</v>
      </c>
      <c r="R1315" s="661"/>
      <c r="S1315" s="677">
        <v>0</v>
      </c>
      <c r="T1315" s="744"/>
      <c r="U1315" s="700">
        <v>0</v>
      </c>
    </row>
    <row r="1316" spans="1:21" ht="14.4" customHeight="1" x14ac:dyDescent="0.3">
      <c r="A1316" s="660">
        <v>21</v>
      </c>
      <c r="B1316" s="661" t="s">
        <v>578</v>
      </c>
      <c r="C1316" s="661" t="s">
        <v>3538</v>
      </c>
      <c r="D1316" s="742" t="s">
        <v>5397</v>
      </c>
      <c r="E1316" s="743" t="s">
        <v>3558</v>
      </c>
      <c r="F1316" s="661" t="s">
        <v>3533</v>
      </c>
      <c r="G1316" s="661" t="s">
        <v>4776</v>
      </c>
      <c r="H1316" s="661" t="s">
        <v>579</v>
      </c>
      <c r="I1316" s="661" t="s">
        <v>4777</v>
      </c>
      <c r="J1316" s="661" t="s">
        <v>1465</v>
      </c>
      <c r="K1316" s="661" t="s">
        <v>4778</v>
      </c>
      <c r="L1316" s="662">
        <v>0</v>
      </c>
      <c r="M1316" s="662">
        <v>0</v>
      </c>
      <c r="N1316" s="661">
        <v>1</v>
      </c>
      <c r="O1316" s="744">
        <v>1</v>
      </c>
      <c r="P1316" s="662"/>
      <c r="Q1316" s="677"/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21</v>
      </c>
      <c r="B1317" s="661" t="s">
        <v>578</v>
      </c>
      <c r="C1317" s="661" t="s">
        <v>3538</v>
      </c>
      <c r="D1317" s="742" t="s">
        <v>5397</v>
      </c>
      <c r="E1317" s="743" t="s">
        <v>3558</v>
      </c>
      <c r="F1317" s="661" t="s">
        <v>3533</v>
      </c>
      <c r="G1317" s="661" t="s">
        <v>4776</v>
      </c>
      <c r="H1317" s="661" t="s">
        <v>579</v>
      </c>
      <c r="I1317" s="661" t="s">
        <v>4779</v>
      </c>
      <c r="J1317" s="661" t="s">
        <v>1465</v>
      </c>
      <c r="K1317" s="661" t="s">
        <v>4780</v>
      </c>
      <c r="L1317" s="662">
        <v>0</v>
      </c>
      <c r="M1317" s="662">
        <v>0</v>
      </c>
      <c r="N1317" s="661">
        <v>3</v>
      </c>
      <c r="O1317" s="744">
        <v>0.5</v>
      </c>
      <c r="P1317" s="662">
        <v>0</v>
      </c>
      <c r="Q1317" s="677"/>
      <c r="R1317" s="661">
        <v>3</v>
      </c>
      <c r="S1317" s="677">
        <v>1</v>
      </c>
      <c r="T1317" s="744">
        <v>0.5</v>
      </c>
      <c r="U1317" s="700">
        <v>1</v>
      </c>
    </row>
    <row r="1318" spans="1:21" ht="14.4" customHeight="1" x14ac:dyDescent="0.3">
      <c r="A1318" s="660">
        <v>21</v>
      </c>
      <c r="B1318" s="661" t="s">
        <v>578</v>
      </c>
      <c r="C1318" s="661" t="s">
        <v>3538</v>
      </c>
      <c r="D1318" s="742" t="s">
        <v>5397</v>
      </c>
      <c r="E1318" s="743" t="s">
        <v>3558</v>
      </c>
      <c r="F1318" s="661" t="s">
        <v>3533</v>
      </c>
      <c r="G1318" s="661" t="s">
        <v>3679</v>
      </c>
      <c r="H1318" s="661" t="s">
        <v>1684</v>
      </c>
      <c r="I1318" s="661" t="s">
        <v>4453</v>
      </c>
      <c r="J1318" s="661" t="s">
        <v>1699</v>
      </c>
      <c r="K1318" s="661" t="s">
        <v>4454</v>
      </c>
      <c r="L1318" s="662">
        <v>0</v>
      </c>
      <c r="M1318" s="662">
        <v>0</v>
      </c>
      <c r="N1318" s="661">
        <v>2</v>
      </c>
      <c r="O1318" s="744">
        <v>0.5</v>
      </c>
      <c r="P1318" s="662"/>
      <c r="Q1318" s="677"/>
      <c r="R1318" s="661"/>
      <c r="S1318" s="677">
        <v>0</v>
      </c>
      <c r="T1318" s="744"/>
      <c r="U1318" s="700">
        <v>0</v>
      </c>
    </row>
    <row r="1319" spans="1:21" ht="14.4" customHeight="1" x14ac:dyDescent="0.3">
      <c r="A1319" s="660">
        <v>21</v>
      </c>
      <c r="B1319" s="661" t="s">
        <v>578</v>
      </c>
      <c r="C1319" s="661" t="s">
        <v>3538</v>
      </c>
      <c r="D1319" s="742" t="s">
        <v>5397</v>
      </c>
      <c r="E1319" s="743" t="s">
        <v>3558</v>
      </c>
      <c r="F1319" s="661" t="s">
        <v>3533</v>
      </c>
      <c r="G1319" s="661" t="s">
        <v>3928</v>
      </c>
      <c r="H1319" s="661" t="s">
        <v>579</v>
      </c>
      <c r="I1319" s="661" t="s">
        <v>2987</v>
      </c>
      <c r="J1319" s="661" t="s">
        <v>2988</v>
      </c>
      <c r="K1319" s="661" t="s">
        <v>4561</v>
      </c>
      <c r="L1319" s="662">
        <v>66.819999999999993</v>
      </c>
      <c r="M1319" s="662">
        <v>200.45999999999998</v>
      </c>
      <c r="N1319" s="661">
        <v>3</v>
      </c>
      <c r="O1319" s="744">
        <v>2</v>
      </c>
      <c r="P1319" s="662">
        <v>200.45999999999998</v>
      </c>
      <c r="Q1319" s="677">
        <v>1</v>
      </c>
      <c r="R1319" s="661">
        <v>3</v>
      </c>
      <c r="S1319" s="677">
        <v>1</v>
      </c>
      <c r="T1319" s="744">
        <v>2</v>
      </c>
      <c r="U1319" s="700">
        <v>1</v>
      </c>
    </row>
    <row r="1320" spans="1:21" ht="14.4" customHeight="1" x14ac:dyDescent="0.3">
      <c r="A1320" s="660">
        <v>21</v>
      </c>
      <c r="B1320" s="661" t="s">
        <v>578</v>
      </c>
      <c r="C1320" s="661" t="s">
        <v>3538</v>
      </c>
      <c r="D1320" s="742" t="s">
        <v>5397</v>
      </c>
      <c r="E1320" s="743" t="s">
        <v>3558</v>
      </c>
      <c r="F1320" s="661" t="s">
        <v>3533</v>
      </c>
      <c r="G1320" s="661" t="s">
        <v>3928</v>
      </c>
      <c r="H1320" s="661" t="s">
        <v>579</v>
      </c>
      <c r="I1320" s="661" t="s">
        <v>2987</v>
      </c>
      <c r="J1320" s="661" t="s">
        <v>2988</v>
      </c>
      <c r="K1320" s="661" t="s">
        <v>4561</v>
      </c>
      <c r="L1320" s="662">
        <v>78.33</v>
      </c>
      <c r="M1320" s="662">
        <v>78.33</v>
      </c>
      <c r="N1320" s="661">
        <v>1</v>
      </c>
      <c r="O1320" s="744">
        <v>1</v>
      </c>
      <c r="P1320" s="662">
        <v>78.33</v>
      </c>
      <c r="Q1320" s="677">
        <v>1</v>
      </c>
      <c r="R1320" s="661">
        <v>1</v>
      </c>
      <c r="S1320" s="677">
        <v>1</v>
      </c>
      <c r="T1320" s="744">
        <v>1</v>
      </c>
      <c r="U1320" s="700">
        <v>1</v>
      </c>
    </row>
    <row r="1321" spans="1:21" ht="14.4" customHeight="1" x14ac:dyDescent="0.3">
      <c r="A1321" s="660">
        <v>21</v>
      </c>
      <c r="B1321" s="661" t="s">
        <v>578</v>
      </c>
      <c r="C1321" s="661" t="s">
        <v>3538</v>
      </c>
      <c r="D1321" s="742" t="s">
        <v>5397</v>
      </c>
      <c r="E1321" s="743" t="s">
        <v>3558</v>
      </c>
      <c r="F1321" s="661" t="s">
        <v>3533</v>
      </c>
      <c r="G1321" s="661" t="s">
        <v>3928</v>
      </c>
      <c r="H1321" s="661" t="s">
        <v>579</v>
      </c>
      <c r="I1321" s="661" t="s">
        <v>4734</v>
      </c>
      <c r="J1321" s="661" t="s">
        <v>2988</v>
      </c>
      <c r="K1321" s="661" t="s">
        <v>4735</v>
      </c>
      <c r="L1321" s="662">
        <v>0</v>
      </c>
      <c r="M1321" s="662">
        <v>0</v>
      </c>
      <c r="N1321" s="661">
        <v>3</v>
      </c>
      <c r="O1321" s="744">
        <v>3</v>
      </c>
      <c r="P1321" s="662">
        <v>0</v>
      </c>
      <c r="Q1321" s="677"/>
      <c r="R1321" s="661">
        <v>3</v>
      </c>
      <c r="S1321" s="677">
        <v>1</v>
      </c>
      <c r="T1321" s="744">
        <v>3</v>
      </c>
      <c r="U1321" s="700">
        <v>1</v>
      </c>
    </row>
    <row r="1322" spans="1:21" ht="14.4" customHeight="1" x14ac:dyDescent="0.3">
      <c r="A1322" s="660">
        <v>21</v>
      </c>
      <c r="B1322" s="661" t="s">
        <v>578</v>
      </c>
      <c r="C1322" s="661" t="s">
        <v>3538</v>
      </c>
      <c r="D1322" s="742" t="s">
        <v>5397</v>
      </c>
      <c r="E1322" s="743" t="s">
        <v>3558</v>
      </c>
      <c r="F1322" s="661" t="s">
        <v>3533</v>
      </c>
      <c r="G1322" s="661" t="s">
        <v>3605</v>
      </c>
      <c r="H1322" s="661" t="s">
        <v>579</v>
      </c>
      <c r="I1322" s="661" t="s">
        <v>2910</v>
      </c>
      <c r="J1322" s="661" t="s">
        <v>781</v>
      </c>
      <c r="K1322" s="661" t="s">
        <v>2164</v>
      </c>
      <c r="L1322" s="662">
        <v>0</v>
      </c>
      <c r="M1322" s="662">
        <v>0</v>
      </c>
      <c r="N1322" s="661">
        <v>4</v>
      </c>
      <c r="O1322" s="744">
        <v>1</v>
      </c>
      <c r="P1322" s="662">
        <v>0</v>
      </c>
      <c r="Q1322" s="677"/>
      <c r="R1322" s="661">
        <v>4</v>
      </c>
      <c r="S1322" s="677">
        <v>1</v>
      </c>
      <c r="T1322" s="744">
        <v>1</v>
      </c>
      <c r="U1322" s="700">
        <v>1</v>
      </c>
    </row>
    <row r="1323" spans="1:21" ht="14.4" customHeight="1" x14ac:dyDescent="0.3">
      <c r="A1323" s="660">
        <v>21</v>
      </c>
      <c r="B1323" s="661" t="s">
        <v>578</v>
      </c>
      <c r="C1323" s="661" t="s">
        <v>3538</v>
      </c>
      <c r="D1323" s="742" t="s">
        <v>5397</v>
      </c>
      <c r="E1323" s="743" t="s">
        <v>3558</v>
      </c>
      <c r="F1323" s="661" t="s">
        <v>3533</v>
      </c>
      <c r="G1323" s="661" t="s">
        <v>3605</v>
      </c>
      <c r="H1323" s="661" t="s">
        <v>579</v>
      </c>
      <c r="I1323" s="661" t="s">
        <v>3606</v>
      </c>
      <c r="J1323" s="661" t="s">
        <v>3607</v>
      </c>
      <c r="K1323" s="661" t="s">
        <v>2164</v>
      </c>
      <c r="L1323" s="662">
        <v>93.71</v>
      </c>
      <c r="M1323" s="662">
        <v>187.42</v>
      </c>
      <c r="N1323" s="661">
        <v>2</v>
      </c>
      <c r="O1323" s="744">
        <v>0.5</v>
      </c>
      <c r="P1323" s="662">
        <v>187.42</v>
      </c>
      <c r="Q1323" s="677">
        <v>1</v>
      </c>
      <c r="R1323" s="661">
        <v>2</v>
      </c>
      <c r="S1323" s="677">
        <v>1</v>
      </c>
      <c r="T1323" s="744">
        <v>0.5</v>
      </c>
      <c r="U1323" s="700">
        <v>1</v>
      </c>
    </row>
    <row r="1324" spans="1:21" ht="14.4" customHeight="1" x14ac:dyDescent="0.3">
      <c r="A1324" s="660">
        <v>21</v>
      </c>
      <c r="B1324" s="661" t="s">
        <v>578</v>
      </c>
      <c r="C1324" s="661" t="s">
        <v>3538</v>
      </c>
      <c r="D1324" s="742" t="s">
        <v>5397</v>
      </c>
      <c r="E1324" s="743" t="s">
        <v>3558</v>
      </c>
      <c r="F1324" s="661" t="s">
        <v>3533</v>
      </c>
      <c r="G1324" s="661" t="s">
        <v>3605</v>
      </c>
      <c r="H1324" s="661" t="s">
        <v>579</v>
      </c>
      <c r="I1324" s="661" t="s">
        <v>3606</v>
      </c>
      <c r="J1324" s="661" t="s">
        <v>3607</v>
      </c>
      <c r="K1324" s="661" t="s">
        <v>2164</v>
      </c>
      <c r="L1324" s="662">
        <v>57.64</v>
      </c>
      <c r="M1324" s="662">
        <v>115.28</v>
      </c>
      <c r="N1324" s="661">
        <v>2</v>
      </c>
      <c r="O1324" s="744">
        <v>0.5</v>
      </c>
      <c r="P1324" s="662">
        <v>115.28</v>
      </c>
      <c r="Q1324" s="677">
        <v>1</v>
      </c>
      <c r="R1324" s="661">
        <v>2</v>
      </c>
      <c r="S1324" s="677">
        <v>1</v>
      </c>
      <c r="T1324" s="744">
        <v>0.5</v>
      </c>
      <c r="U1324" s="700">
        <v>1</v>
      </c>
    </row>
    <row r="1325" spans="1:21" ht="14.4" customHeight="1" x14ac:dyDescent="0.3">
      <c r="A1325" s="660">
        <v>21</v>
      </c>
      <c r="B1325" s="661" t="s">
        <v>578</v>
      </c>
      <c r="C1325" s="661" t="s">
        <v>3538</v>
      </c>
      <c r="D1325" s="742" t="s">
        <v>5397</v>
      </c>
      <c r="E1325" s="743" t="s">
        <v>3558</v>
      </c>
      <c r="F1325" s="661" t="s">
        <v>3533</v>
      </c>
      <c r="G1325" s="661" t="s">
        <v>3605</v>
      </c>
      <c r="H1325" s="661" t="s">
        <v>579</v>
      </c>
      <c r="I1325" s="661" t="s">
        <v>2163</v>
      </c>
      <c r="J1325" s="661" t="s">
        <v>781</v>
      </c>
      <c r="K1325" s="661" t="s">
        <v>2164</v>
      </c>
      <c r="L1325" s="662">
        <v>57.64</v>
      </c>
      <c r="M1325" s="662">
        <v>115.28</v>
      </c>
      <c r="N1325" s="661">
        <v>2</v>
      </c>
      <c r="O1325" s="744">
        <v>0.5</v>
      </c>
      <c r="P1325" s="662">
        <v>115.28</v>
      </c>
      <c r="Q1325" s="677">
        <v>1</v>
      </c>
      <c r="R1325" s="661">
        <v>2</v>
      </c>
      <c r="S1325" s="677">
        <v>1</v>
      </c>
      <c r="T1325" s="744">
        <v>0.5</v>
      </c>
      <c r="U1325" s="700">
        <v>1</v>
      </c>
    </row>
    <row r="1326" spans="1:21" ht="14.4" customHeight="1" x14ac:dyDescent="0.3">
      <c r="A1326" s="660">
        <v>21</v>
      </c>
      <c r="B1326" s="661" t="s">
        <v>578</v>
      </c>
      <c r="C1326" s="661" t="s">
        <v>3538</v>
      </c>
      <c r="D1326" s="742" t="s">
        <v>5397</v>
      </c>
      <c r="E1326" s="743" t="s">
        <v>3558</v>
      </c>
      <c r="F1326" s="661" t="s">
        <v>3533</v>
      </c>
      <c r="G1326" s="661" t="s">
        <v>3605</v>
      </c>
      <c r="H1326" s="661" t="s">
        <v>579</v>
      </c>
      <c r="I1326" s="661" t="s">
        <v>4781</v>
      </c>
      <c r="J1326" s="661" t="s">
        <v>4782</v>
      </c>
      <c r="K1326" s="661" t="s">
        <v>4783</v>
      </c>
      <c r="L1326" s="662">
        <v>93.71</v>
      </c>
      <c r="M1326" s="662">
        <v>187.42</v>
      </c>
      <c r="N1326" s="661">
        <v>2</v>
      </c>
      <c r="O1326" s="744">
        <v>1</v>
      </c>
      <c r="P1326" s="662"/>
      <c r="Q1326" s="677">
        <v>0</v>
      </c>
      <c r="R1326" s="661"/>
      <c r="S1326" s="677">
        <v>0</v>
      </c>
      <c r="T1326" s="744"/>
      <c r="U1326" s="700">
        <v>0</v>
      </c>
    </row>
    <row r="1327" spans="1:21" ht="14.4" customHeight="1" x14ac:dyDescent="0.3">
      <c r="A1327" s="660">
        <v>21</v>
      </c>
      <c r="B1327" s="661" t="s">
        <v>578</v>
      </c>
      <c r="C1327" s="661" t="s">
        <v>3538</v>
      </c>
      <c r="D1327" s="742" t="s">
        <v>5397</v>
      </c>
      <c r="E1327" s="743" t="s">
        <v>3558</v>
      </c>
      <c r="F1327" s="661" t="s">
        <v>3533</v>
      </c>
      <c r="G1327" s="661" t="s">
        <v>3605</v>
      </c>
      <c r="H1327" s="661" t="s">
        <v>579</v>
      </c>
      <c r="I1327" s="661" t="s">
        <v>4784</v>
      </c>
      <c r="J1327" s="661" t="s">
        <v>4785</v>
      </c>
      <c r="K1327" s="661" t="s">
        <v>4783</v>
      </c>
      <c r="L1327" s="662">
        <v>93.71</v>
      </c>
      <c r="M1327" s="662">
        <v>562.26</v>
      </c>
      <c r="N1327" s="661">
        <v>6</v>
      </c>
      <c r="O1327" s="744">
        <v>1.5</v>
      </c>
      <c r="P1327" s="662">
        <v>374.84</v>
      </c>
      <c r="Q1327" s="677">
        <v>0.66666666666666663</v>
      </c>
      <c r="R1327" s="661">
        <v>4</v>
      </c>
      <c r="S1327" s="677">
        <v>0.66666666666666663</v>
      </c>
      <c r="T1327" s="744">
        <v>1</v>
      </c>
      <c r="U1327" s="700">
        <v>0.66666666666666663</v>
      </c>
    </row>
    <row r="1328" spans="1:21" ht="14.4" customHeight="1" x14ac:dyDescent="0.3">
      <c r="A1328" s="660">
        <v>21</v>
      </c>
      <c r="B1328" s="661" t="s">
        <v>578</v>
      </c>
      <c r="C1328" s="661" t="s">
        <v>3538</v>
      </c>
      <c r="D1328" s="742" t="s">
        <v>5397</v>
      </c>
      <c r="E1328" s="743" t="s">
        <v>3558</v>
      </c>
      <c r="F1328" s="661" t="s">
        <v>3533</v>
      </c>
      <c r="G1328" s="661" t="s">
        <v>3605</v>
      </c>
      <c r="H1328" s="661" t="s">
        <v>579</v>
      </c>
      <c r="I1328" s="661" t="s">
        <v>4784</v>
      </c>
      <c r="J1328" s="661" t="s">
        <v>4785</v>
      </c>
      <c r="K1328" s="661" t="s">
        <v>4783</v>
      </c>
      <c r="L1328" s="662">
        <v>57.64</v>
      </c>
      <c r="M1328" s="662">
        <v>115.28</v>
      </c>
      <c r="N1328" s="661">
        <v>2</v>
      </c>
      <c r="O1328" s="744">
        <v>0.5</v>
      </c>
      <c r="P1328" s="662">
        <v>115.28</v>
      </c>
      <c r="Q1328" s="677">
        <v>1</v>
      </c>
      <c r="R1328" s="661">
        <v>2</v>
      </c>
      <c r="S1328" s="677">
        <v>1</v>
      </c>
      <c r="T1328" s="744">
        <v>0.5</v>
      </c>
      <c r="U1328" s="700">
        <v>1</v>
      </c>
    </row>
    <row r="1329" spans="1:21" ht="14.4" customHeight="1" x14ac:dyDescent="0.3">
      <c r="A1329" s="660">
        <v>21</v>
      </c>
      <c r="B1329" s="661" t="s">
        <v>578</v>
      </c>
      <c r="C1329" s="661" t="s">
        <v>3538</v>
      </c>
      <c r="D1329" s="742" t="s">
        <v>5397</v>
      </c>
      <c r="E1329" s="743" t="s">
        <v>3558</v>
      </c>
      <c r="F1329" s="661" t="s">
        <v>3533</v>
      </c>
      <c r="G1329" s="661" t="s">
        <v>3589</v>
      </c>
      <c r="H1329" s="661" t="s">
        <v>1684</v>
      </c>
      <c r="I1329" s="661" t="s">
        <v>1848</v>
      </c>
      <c r="J1329" s="661" t="s">
        <v>1849</v>
      </c>
      <c r="K1329" s="661" t="s">
        <v>1850</v>
      </c>
      <c r="L1329" s="662">
        <v>475.77</v>
      </c>
      <c r="M1329" s="662">
        <v>31400.820000000022</v>
      </c>
      <c r="N1329" s="661">
        <v>66</v>
      </c>
      <c r="O1329" s="744">
        <v>53.5</v>
      </c>
      <c r="P1329" s="662">
        <v>26167.35000000002</v>
      </c>
      <c r="Q1329" s="677">
        <v>0.83333333333333337</v>
      </c>
      <c r="R1329" s="661">
        <v>55</v>
      </c>
      <c r="S1329" s="677">
        <v>0.83333333333333337</v>
      </c>
      <c r="T1329" s="744">
        <v>45</v>
      </c>
      <c r="U1329" s="700">
        <v>0.84112149532710279</v>
      </c>
    </row>
    <row r="1330" spans="1:21" ht="14.4" customHeight="1" x14ac:dyDescent="0.3">
      <c r="A1330" s="660">
        <v>21</v>
      </c>
      <c r="B1330" s="661" t="s">
        <v>578</v>
      </c>
      <c r="C1330" s="661" t="s">
        <v>3538</v>
      </c>
      <c r="D1330" s="742" t="s">
        <v>5397</v>
      </c>
      <c r="E1330" s="743" t="s">
        <v>3558</v>
      </c>
      <c r="F1330" s="661" t="s">
        <v>3533</v>
      </c>
      <c r="G1330" s="661" t="s">
        <v>3589</v>
      </c>
      <c r="H1330" s="661" t="s">
        <v>1684</v>
      </c>
      <c r="I1330" s="661" t="s">
        <v>1867</v>
      </c>
      <c r="J1330" s="661" t="s">
        <v>1868</v>
      </c>
      <c r="K1330" s="661" t="s">
        <v>3353</v>
      </c>
      <c r="L1330" s="662">
        <v>1300.49</v>
      </c>
      <c r="M1330" s="662">
        <v>27310.29</v>
      </c>
      <c r="N1330" s="661">
        <v>21</v>
      </c>
      <c r="O1330" s="744">
        <v>7</v>
      </c>
      <c r="P1330" s="662">
        <v>14305.39</v>
      </c>
      <c r="Q1330" s="677">
        <v>0.52380952380952372</v>
      </c>
      <c r="R1330" s="661">
        <v>11</v>
      </c>
      <c r="S1330" s="677">
        <v>0.52380952380952384</v>
      </c>
      <c r="T1330" s="744">
        <v>3.5</v>
      </c>
      <c r="U1330" s="700">
        <v>0.5</v>
      </c>
    </row>
    <row r="1331" spans="1:21" ht="14.4" customHeight="1" x14ac:dyDescent="0.3">
      <c r="A1331" s="660">
        <v>21</v>
      </c>
      <c r="B1331" s="661" t="s">
        <v>578</v>
      </c>
      <c r="C1331" s="661" t="s">
        <v>3538</v>
      </c>
      <c r="D1331" s="742" t="s">
        <v>5397</v>
      </c>
      <c r="E1331" s="743" t="s">
        <v>3558</v>
      </c>
      <c r="F1331" s="661" t="s">
        <v>3533</v>
      </c>
      <c r="G1331" s="661" t="s">
        <v>3589</v>
      </c>
      <c r="H1331" s="661" t="s">
        <v>1684</v>
      </c>
      <c r="I1331" s="661" t="s">
        <v>1867</v>
      </c>
      <c r="J1331" s="661" t="s">
        <v>1868</v>
      </c>
      <c r="K1331" s="661" t="s">
        <v>3353</v>
      </c>
      <c r="L1331" s="662">
        <v>668.54</v>
      </c>
      <c r="M1331" s="662">
        <v>4011.24</v>
      </c>
      <c r="N1331" s="661">
        <v>6</v>
      </c>
      <c r="O1331" s="744">
        <v>2</v>
      </c>
      <c r="P1331" s="662">
        <v>4011.24</v>
      </c>
      <c r="Q1331" s="677">
        <v>1</v>
      </c>
      <c r="R1331" s="661">
        <v>6</v>
      </c>
      <c r="S1331" s="677">
        <v>1</v>
      </c>
      <c r="T1331" s="744">
        <v>2</v>
      </c>
      <c r="U1331" s="700">
        <v>1</v>
      </c>
    </row>
    <row r="1332" spans="1:21" ht="14.4" customHeight="1" x14ac:dyDescent="0.3">
      <c r="A1332" s="660">
        <v>21</v>
      </c>
      <c r="B1332" s="661" t="s">
        <v>578</v>
      </c>
      <c r="C1332" s="661" t="s">
        <v>3538</v>
      </c>
      <c r="D1332" s="742" t="s">
        <v>5397</v>
      </c>
      <c r="E1332" s="743" t="s">
        <v>3558</v>
      </c>
      <c r="F1332" s="661" t="s">
        <v>3533</v>
      </c>
      <c r="G1332" s="661" t="s">
        <v>3746</v>
      </c>
      <c r="H1332" s="661" t="s">
        <v>579</v>
      </c>
      <c r="I1332" s="661" t="s">
        <v>3875</v>
      </c>
      <c r="J1332" s="661" t="s">
        <v>2483</v>
      </c>
      <c r="K1332" s="661" t="s">
        <v>3876</v>
      </c>
      <c r="L1332" s="662">
        <v>583.70000000000005</v>
      </c>
      <c r="M1332" s="662">
        <v>1751.1000000000001</v>
      </c>
      <c r="N1332" s="661">
        <v>3</v>
      </c>
      <c r="O1332" s="744">
        <v>1</v>
      </c>
      <c r="P1332" s="662">
        <v>1751.1000000000001</v>
      </c>
      <c r="Q1332" s="677">
        <v>1</v>
      </c>
      <c r="R1332" s="661">
        <v>3</v>
      </c>
      <c r="S1332" s="677">
        <v>1</v>
      </c>
      <c r="T1332" s="744">
        <v>1</v>
      </c>
      <c r="U1332" s="700">
        <v>1</v>
      </c>
    </row>
    <row r="1333" spans="1:21" ht="14.4" customHeight="1" x14ac:dyDescent="0.3">
      <c r="A1333" s="660">
        <v>21</v>
      </c>
      <c r="B1333" s="661" t="s">
        <v>578</v>
      </c>
      <c r="C1333" s="661" t="s">
        <v>3538</v>
      </c>
      <c r="D1333" s="742" t="s">
        <v>5397</v>
      </c>
      <c r="E1333" s="743" t="s">
        <v>3558</v>
      </c>
      <c r="F1333" s="661" t="s">
        <v>3533</v>
      </c>
      <c r="G1333" s="661" t="s">
        <v>3746</v>
      </c>
      <c r="H1333" s="661" t="s">
        <v>579</v>
      </c>
      <c r="I1333" s="661" t="s">
        <v>4786</v>
      </c>
      <c r="J1333" s="661" t="s">
        <v>2483</v>
      </c>
      <c r="K1333" s="661" t="s">
        <v>4787</v>
      </c>
      <c r="L1333" s="662">
        <v>0</v>
      </c>
      <c r="M1333" s="662">
        <v>0</v>
      </c>
      <c r="N1333" s="661">
        <v>2</v>
      </c>
      <c r="O1333" s="744">
        <v>1</v>
      </c>
      <c r="P1333" s="662">
        <v>0</v>
      </c>
      <c r="Q1333" s="677"/>
      <c r="R1333" s="661">
        <v>2</v>
      </c>
      <c r="S1333" s="677">
        <v>1</v>
      </c>
      <c r="T1333" s="744">
        <v>1</v>
      </c>
      <c r="U1333" s="700">
        <v>1</v>
      </c>
    </row>
    <row r="1334" spans="1:21" ht="14.4" customHeight="1" x14ac:dyDescent="0.3">
      <c r="A1334" s="660">
        <v>21</v>
      </c>
      <c r="B1334" s="661" t="s">
        <v>578</v>
      </c>
      <c r="C1334" s="661" t="s">
        <v>3538</v>
      </c>
      <c r="D1334" s="742" t="s">
        <v>5397</v>
      </c>
      <c r="E1334" s="743" t="s">
        <v>3558</v>
      </c>
      <c r="F1334" s="661" t="s">
        <v>3533</v>
      </c>
      <c r="G1334" s="661" t="s">
        <v>3684</v>
      </c>
      <c r="H1334" s="661" t="s">
        <v>579</v>
      </c>
      <c r="I1334" s="661" t="s">
        <v>1559</v>
      </c>
      <c r="J1334" s="661" t="s">
        <v>1560</v>
      </c>
      <c r="K1334" s="661" t="s">
        <v>1561</v>
      </c>
      <c r="L1334" s="662">
        <v>108.44</v>
      </c>
      <c r="M1334" s="662">
        <v>325.32</v>
      </c>
      <c r="N1334" s="661">
        <v>3</v>
      </c>
      <c r="O1334" s="744">
        <v>1.5</v>
      </c>
      <c r="P1334" s="662"/>
      <c r="Q1334" s="677">
        <v>0</v>
      </c>
      <c r="R1334" s="661"/>
      <c r="S1334" s="677">
        <v>0</v>
      </c>
      <c r="T1334" s="744"/>
      <c r="U1334" s="700">
        <v>0</v>
      </c>
    </row>
    <row r="1335" spans="1:21" ht="14.4" customHeight="1" x14ac:dyDescent="0.3">
      <c r="A1335" s="660">
        <v>21</v>
      </c>
      <c r="B1335" s="661" t="s">
        <v>578</v>
      </c>
      <c r="C1335" s="661" t="s">
        <v>3538</v>
      </c>
      <c r="D1335" s="742" t="s">
        <v>5397</v>
      </c>
      <c r="E1335" s="743" t="s">
        <v>3558</v>
      </c>
      <c r="F1335" s="661" t="s">
        <v>3533</v>
      </c>
      <c r="G1335" s="661" t="s">
        <v>3708</v>
      </c>
      <c r="H1335" s="661" t="s">
        <v>579</v>
      </c>
      <c r="I1335" s="661" t="s">
        <v>646</v>
      </c>
      <c r="J1335" s="661" t="s">
        <v>3994</v>
      </c>
      <c r="K1335" s="661" t="s">
        <v>3995</v>
      </c>
      <c r="L1335" s="662">
        <v>24.78</v>
      </c>
      <c r="M1335" s="662">
        <v>148.68</v>
      </c>
      <c r="N1335" s="661">
        <v>6</v>
      </c>
      <c r="O1335" s="744">
        <v>1.5</v>
      </c>
      <c r="P1335" s="662">
        <v>148.68</v>
      </c>
      <c r="Q1335" s="677">
        <v>1</v>
      </c>
      <c r="R1335" s="661">
        <v>6</v>
      </c>
      <c r="S1335" s="677">
        <v>1</v>
      </c>
      <c r="T1335" s="744">
        <v>1.5</v>
      </c>
      <c r="U1335" s="700">
        <v>1</v>
      </c>
    </row>
    <row r="1336" spans="1:21" ht="14.4" customHeight="1" x14ac:dyDescent="0.3">
      <c r="A1336" s="660">
        <v>21</v>
      </c>
      <c r="B1336" s="661" t="s">
        <v>578</v>
      </c>
      <c r="C1336" s="661" t="s">
        <v>3538</v>
      </c>
      <c r="D1336" s="742" t="s">
        <v>5397</v>
      </c>
      <c r="E1336" s="743" t="s">
        <v>3558</v>
      </c>
      <c r="F1336" s="661" t="s">
        <v>3533</v>
      </c>
      <c r="G1336" s="661" t="s">
        <v>3708</v>
      </c>
      <c r="H1336" s="661" t="s">
        <v>579</v>
      </c>
      <c r="I1336" s="661" t="s">
        <v>1167</v>
      </c>
      <c r="J1336" s="661" t="s">
        <v>3709</v>
      </c>
      <c r="K1336" s="661" t="s">
        <v>3710</v>
      </c>
      <c r="L1336" s="662">
        <v>99.11</v>
      </c>
      <c r="M1336" s="662">
        <v>297.33</v>
      </c>
      <c r="N1336" s="661">
        <v>3</v>
      </c>
      <c r="O1336" s="744">
        <v>1.5</v>
      </c>
      <c r="P1336" s="662">
        <v>297.33</v>
      </c>
      <c r="Q1336" s="677">
        <v>1</v>
      </c>
      <c r="R1336" s="661">
        <v>3</v>
      </c>
      <c r="S1336" s="677">
        <v>1</v>
      </c>
      <c r="T1336" s="744">
        <v>1.5</v>
      </c>
      <c r="U1336" s="700">
        <v>1</v>
      </c>
    </row>
    <row r="1337" spans="1:21" ht="14.4" customHeight="1" x14ac:dyDescent="0.3">
      <c r="A1337" s="660">
        <v>21</v>
      </c>
      <c r="B1337" s="661" t="s">
        <v>578</v>
      </c>
      <c r="C1337" s="661" t="s">
        <v>3538</v>
      </c>
      <c r="D1337" s="742" t="s">
        <v>5397</v>
      </c>
      <c r="E1337" s="743" t="s">
        <v>3558</v>
      </c>
      <c r="F1337" s="661" t="s">
        <v>3533</v>
      </c>
      <c r="G1337" s="661" t="s">
        <v>3685</v>
      </c>
      <c r="H1337" s="661" t="s">
        <v>1684</v>
      </c>
      <c r="I1337" s="661" t="s">
        <v>1817</v>
      </c>
      <c r="J1337" s="661" t="s">
        <v>1818</v>
      </c>
      <c r="K1337" s="661" t="s">
        <v>3432</v>
      </c>
      <c r="L1337" s="662">
        <v>321.55</v>
      </c>
      <c r="M1337" s="662">
        <v>964.65000000000009</v>
      </c>
      <c r="N1337" s="661">
        <v>3</v>
      </c>
      <c r="O1337" s="744">
        <v>0.5</v>
      </c>
      <c r="P1337" s="662">
        <v>964.65000000000009</v>
      </c>
      <c r="Q1337" s="677">
        <v>1</v>
      </c>
      <c r="R1337" s="661">
        <v>3</v>
      </c>
      <c r="S1337" s="677">
        <v>1</v>
      </c>
      <c r="T1337" s="744">
        <v>0.5</v>
      </c>
      <c r="U1337" s="700">
        <v>1</v>
      </c>
    </row>
    <row r="1338" spans="1:21" ht="14.4" customHeight="1" x14ac:dyDescent="0.3">
      <c r="A1338" s="660">
        <v>21</v>
      </c>
      <c r="B1338" s="661" t="s">
        <v>578</v>
      </c>
      <c r="C1338" s="661" t="s">
        <v>3538</v>
      </c>
      <c r="D1338" s="742" t="s">
        <v>5397</v>
      </c>
      <c r="E1338" s="743" t="s">
        <v>3558</v>
      </c>
      <c r="F1338" s="661" t="s">
        <v>3533</v>
      </c>
      <c r="G1338" s="661" t="s">
        <v>4701</v>
      </c>
      <c r="H1338" s="661" t="s">
        <v>579</v>
      </c>
      <c r="I1338" s="661" t="s">
        <v>4788</v>
      </c>
      <c r="J1338" s="661" t="s">
        <v>4789</v>
      </c>
      <c r="K1338" s="661" t="s">
        <v>4790</v>
      </c>
      <c r="L1338" s="662">
        <v>0</v>
      </c>
      <c r="M1338" s="662">
        <v>0</v>
      </c>
      <c r="N1338" s="661">
        <v>1</v>
      </c>
      <c r="O1338" s="744">
        <v>1</v>
      </c>
      <c r="P1338" s="662"/>
      <c r="Q1338" s="677"/>
      <c r="R1338" s="661"/>
      <c r="S1338" s="677">
        <v>0</v>
      </c>
      <c r="T1338" s="744"/>
      <c r="U1338" s="700">
        <v>0</v>
      </c>
    </row>
    <row r="1339" spans="1:21" ht="14.4" customHeight="1" x14ac:dyDescent="0.3">
      <c r="A1339" s="660">
        <v>21</v>
      </c>
      <c r="B1339" s="661" t="s">
        <v>578</v>
      </c>
      <c r="C1339" s="661" t="s">
        <v>3538</v>
      </c>
      <c r="D1339" s="742" t="s">
        <v>5397</v>
      </c>
      <c r="E1339" s="743" t="s">
        <v>3558</v>
      </c>
      <c r="F1339" s="661" t="s">
        <v>3533</v>
      </c>
      <c r="G1339" s="661" t="s">
        <v>3959</v>
      </c>
      <c r="H1339" s="661" t="s">
        <v>1684</v>
      </c>
      <c r="I1339" s="661" t="s">
        <v>3960</v>
      </c>
      <c r="J1339" s="661" t="s">
        <v>3961</v>
      </c>
      <c r="K1339" s="661" t="s">
        <v>1172</v>
      </c>
      <c r="L1339" s="662">
        <v>0</v>
      </c>
      <c r="M1339" s="662">
        <v>0</v>
      </c>
      <c r="N1339" s="661">
        <v>18</v>
      </c>
      <c r="O1339" s="744">
        <v>6</v>
      </c>
      <c r="P1339" s="662">
        <v>0</v>
      </c>
      <c r="Q1339" s="677"/>
      <c r="R1339" s="661">
        <v>15</v>
      </c>
      <c r="S1339" s="677">
        <v>0.83333333333333337</v>
      </c>
      <c r="T1339" s="744">
        <v>5</v>
      </c>
      <c r="U1339" s="700">
        <v>0.83333333333333337</v>
      </c>
    </row>
    <row r="1340" spans="1:21" ht="14.4" customHeight="1" x14ac:dyDescent="0.3">
      <c r="A1340" s="660">
        <v>21</v>
      </c>
      <c r="B1340" s="661" t="s">
        <v>578</v>
      </c>
      <c r="C1340" s="661" t="s">
        <v>3538</v>
      </c>
      <c r="D1340" s="742" t="s">
        <v>5397</v>
      </c>
      <c r="E1340" s="743" t="s">
        <v>3558</v>
      </c>
      <c r="F1340" s="661" t="s">
        <v>3533</v>
      </c>
      <c r="G1340" s="661" t="s">
        <v>3959</v>
      </c>
      <c r="H1340" s="661" t="s">
        <v>1684</v>
      </c>
      <c r="I1340" s="661" t="s">
        <v>4206</v>
      </c>
      <c r="J1340" s="661" t="s">
        <v>3961</v>
      </c>
      <c r="K1340" s="661" t="s">
        <v>4207</v>
      </c>
      <c r="L1340" s="662">
        <v>492.3</v>
      </c>
      <c r="M1340" s="662">
        <v>2461.5</v>
      </c>
      <c r="N1340" s="661">
        <v>5</v>
      </c>
      <c r="O1340" s="744">
        <v>5</v>
      </c>
      <c r="P1340" s="662">
        <v>984.6</v>
      </c>
      <c r="Q1340" s="677">
        <v>0.4</v>
      </c>
      <c r="R1340" s="661">
        <v>2</v>
      </c>
      <c r="S1340" s="677">
        <v>0.4</v>
      </c>
      <c r="T1340" s="744">
        <v>2</v>
      </c>
      <c r="U1340" s="700">
        <v>0.4</v>
      </c>
    </row>
    <row r="1341" spans="1:21" ht="14.4" customHeight="1" x14ac:dyDescent="0.3">
      <c r="A1341" s="660">
        <v>21</v>
      </c>
      <c r="B1341" s="661" t="s">
        <v>578</v>
      </c>
      <c r="C1341" s="661" t="s">
        <v>3538</v>
      </c>
      <c r="D1341" s="742" t="s">
        <v>5397</v>
      </c>
      <c r="E1341" s="743" t="s">
        <v>3558</v>
      </c>
      <c r="F1341" s="661" t="s">
        <v>3533</v>
      </c>
      <c r="G1341" s="661" t="s">
        <v>3610</v>
      </c>
      <c r="H1341" s="661" t="s">
        <v>579</v>
      </c>
      <c r="I1341" s="661" t="s">
        <v>729</v>
      </c>
      <c r="J1341" s="661" t="s">
        <v>730</v>
      </c>
      <c r="K1341" s="661" t="s">
        <v>3762</v>
      </c>
      <c r="L1341" s="662">
        <v>55.16</v>
      </c>
      <c r="M1341" s="662">
        <v>330.96</v>
      </c>
      <c r="N1341" s="661">
        <v>6</v>
      </c>
      <c r="O1341" s="744">
        <v>1</v>
      </c>
      <c r="P1341" s="662">
        <v>330.96</v>
      </c>
      <c r="Q1341" s="677">
        <v>1</v>
      </c>
      <c r="R1341" s="661">
        <v>6</v>
      </c>
      <c r="S1341" s="677">
        <v>1</v>
      </c>
      <c r="T1341" s="744">
        <v>1</v>
      </c>
      <c r="U1341" s="700">
        <v>1</v>
      </c>
    </row>
    <row r="1342" spans="1:21" ht="14.4" customHeight="1" x14ac:dyDescent="0.3">
      <c r="A1342" s="660">
        <v>21</v>
      </c>
      <c r="B1342" s="661" t="s">
        <v>578</v>
      </c>
      <c r="C1342" s="661" t="s">
        <v>3538</v>
      </c>
      <c r="D1342" s="742" t="s">
        <v>5397</v>
      </c>
      <c r="E1342" s="743" t="s">
        <v>3558</v>
      </c>
      <c r="F1342" s="661" t="s">
        <v>3533</v>
      </c>
      <c r="G1342" s="661" t="s">
        <v>3693</v>
      </c>
      <c r="H1342" s="661" t="s">
        <v>1684</v>
      </c>
      <c r="I1342" s="661" t="s">
        <v>3962</v>
      </c>
      <c r="J1342" s="661" t="s">
        <v>1860</v>
      </c>
      <c r="K1342" s="661" t="s">
        <v>3963</v>
      </c>
      <c r="L1342" s="662">
        <v>300.68</v>
      </c>
      <c r="M1342" s="662">
        <v>601.36</v>
      </c>
      <c r="N1342" s="661">
        <v>2</v>
      </c>
      <c r="O1342" s="744">
        <v>0.5</v>
      </c>
      <c r="P1342" s="662">
        <v>601.36</v>
      </c>
      <c r="Q1342" s="677">
        <v>1</v>
      </c>
      <c r="R1342" s="661">
        <v>2</v>
      </c>
      <c r="S1342" s="677">
        <v>1</v>
      </c>
      <c r="T1342" s="744">
        <v>0.5</v>
      </c>
      <c r="U1342" s="700">
        <v>1</v>
      </c>
    </row>
    <row r="1343" spans="1:21" ht="14.4" customHeight="1" x14ac:dyDescent="0.3">
      <c r="A1343" s="660">
        <v>21</v>
      </c>
      <c r="B1343" s="661" t="s">
        <v>578</v>
      </c>
      <c r="C1343" s="661" t="s">
        <v>3538</v>
      </c>
      <c r="D1343" s="742" t="s">
        <v>5397</v>
      </c>
      <c r="E1343" s="743" t="s">
        <v>3558</v>
      </c>
      <c r="F1343" s="661" t="s">
        <v>3533</v>
      </c>
      <c r="G1343" s="661" t="s">
        <v>4507</v>
      </c>
      <c r="H1343" s="661" t="s">
        <v>579</v>
      </c>
      <c r="I1343" s="661" t="s">
        <v>2497</v>
      </c>
      <c r="J1343" s="661" t="s">
        <v>4791</v>
      </c>
      <c r="K1343" s="661" t="s">
        <v>4510</v>
      </c>
      <c r="L1343" s="662">
        <v>0</v>
      </c>
      <c r="M1343" s="662">
        <v>0</v>
      </c>
      <c r="N1343" s="661">
        <v>4</v>
      </c>
      <c r="O1343" s="744">
        <v>1.5</v>
      </c>
      <c r="P1343" s="662">
        <v>0</v>
      </c>
      <c r="Q1343" s="677"/>
      <c r="R1343" s="661">
        <v>3</v>
      </c>
      <c r="S1343" s="677">
        <v>0.75</v>
      </c>
      <c r="T1343" s="744">
        <v>0.5</v>
      </c>
      <c r="U1343" s="700">
        <v>0.33333333333333331</v>
      </c>
    </row>
    <row r="1344" spans="1:21" ht="14.4" customHeight="1" x14ac:dyDescent="0.3">
      <c r="A1344" s="660">
        <v>21</v>
      </c>
      <c r="B1344" s="661" t="s">
        <v>578</v>
      </c>
      <c r="C1344" s="661" t="s">
        <v>3538</v>
      </c>
      <c r="D1344" s="742" t="s">
        <v>5397</v>
      </c>
      <c r="E1344" s="743" t="s">
        <v>3558</v>
      </c>
      <c r="F1344" s="661" t="s">
        <v>3533</v>
      </c>
      <c r="G1344" s="661" t="s">
        <v>4507</v>
      </c>
      <c r="H1344" s="661" t="s">
        <v>579</v>
      </c>
      <c r="I1344" s="661" t="s">
        <v>4792</v>
      </c>
      <c r="J1344" s="661" t="s">
        <v>4791</v>
      </c>
      <c r="K1344" s="661" t="s">
        <v>4793</v>
      </c>
      <c r="L1344" s="662">
        <v>0</v>
      </c>
      <c r="M1344" s="662">
        <v>0</v>
      </c>
      <c r="N1344" s="661">
        <v>1</v>
      </c>
      <c r="O1344" s="744">
        <v>1</v>
      </c>
      <c r="P1344" s="662">
        <v>0</v>
      </c>
      <c r="Q1344" s="677"/>
      <c r="R1344" s="661">
        <v>1</v>
      </c>
      <c r="S1344" s="677">
        <v>1</v>
      </c>
      <c r="T1344" s="744">
        <v>1</v>
      </c>
      <c r="U1344" s="700">
        <v>1</v>
      </c>
    </row>
    <row r="1345" spans="1:21" ht="14.4" customHeight="1" x14ac:dyDescent="0.3">
      <c r="A1345" s="660">
        <v>21</v>
      </c>
      <c r="B1345" s="661" t="s">
        <v>578</v>
      </c>
      <c r="C1345" s="661" t="s">
        <v>3538</v>
      </c>
      <c r="D1345" s="742" t="s">
        <v>5397</v>
      </c>
      <c r="E1345" s="743" t="s">
        <v>3558</v>
      </c>
      <c r="F1345" s="661" t="s">
        <v>3533</v>
      </c>
      <c r="G1345" s="661" t="s">
        <v>3940</v>
      </c>
      <c r="H1345" s="661" t="s">
        <v>579</v>
      </c>
      <c r="I1345" s="661" t="s">
        <v>4515</v>
      </c>
      <c r="J1345" s="661" t="s">
        <v>4516</v>
      </c>
      <c r="K1345" s="661" t="s">
        <v>1742</v>
      </c>
      <c r="L1345" s="662">
        <v>0</v>
      </c>
      <c r="M1345" s="662">
        <v>0</v>
      </c>
      <c r="N1345" s="661">
        <v>1</v>
      </c>
      <c r="O1345" s="744">
        <v>0.5</v>
      </c>
      <c r="P1345" s="662">
        <v>0</v>
      </c>
      <c r="Q1345" s="677"/>
      <c r="R1345" s="661">
        <v>1</v>
      </c>
      <c r="S1345" s="677">
        <v>1</v>
      </c>
      <c r="T1345" s="744">
        <v>0.5</v>
      </c>
      <c r="U1345" s="700">
        <v>1</v>
      </c>
    </row>
    <row r="1346" spans="1:21" ht="14.4" customHeight="1" x14ac:dyDescent="0.3">
      <c r="A1346" s="660">
        <v>21</v>
      </c>
      <c r="B1346" s="661" t="s">
        <v>578</v>
      </c>
      <c r="C1346" s="661" t="s">
        <v>3538</v>
      </c>
      <c r="D1346" s="742" t="s">
        <v>5397</v>
      </c>
      <c r="E1346" s="743" t="s">
        <v>3558</v>
      </c>
      <c r="F1346" s="661" t="s">
        <v>3533</v>
      </c>
      <c r="G1346" s="661" t="s">
        <v>3940</v>
      </c>
      <c r="H1346" s="661" t="s">
        <v>579</v>
      </c>
      <c r="I1346" s="661" t="s">
        <v>4794</v>
      </c>
      <c r="J1346" s="661" t="s">
        <v>4219</v>
      </c>
      <c r="K1346" s="661" t="s">
        <v>1606</v>
      </c>
      <c r="L1346" s="662">
        <v>0</v>
      </c>
      <c r="M1346" s="662">
        <v>0</v>
      </c>
      <c r="N1346" s="661">
        <v>2</v>
      </c>
      <c r="O1346" s="744">
        <v>0.5</v>
      </c>
      <c r="P1346" s="662"/>
      <c r="Q1346" s="677"/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21</v>
      </c>
      <c r="B1347" s="661" t="s">
        <v>578</v>
      </c>
      <c r="C1347" s="661" t="s">
        <v>3538</v>
      </c>
      <c r="D1347" s="742" t="s">
        <v>5397</v>
      </c>
      <c r="E1347" s="743" t="s">
        <v>3558</v>
      </c>
      <c r="F1347" s="661" t="s">
        <v>3534</v>
      </c>
      <c r="G1347" s="661" t="s">
        <v>3700</v>
      </c>
      <c r="H1347" s="661" t="s">
        <v>579</v>
      </c>
      <c r="I1347" s="661" t="s">
        <v>3942</v>
      </c>
      <c r="J1347" s="661" t="s">
        <v>3702</v>
      </c>
      <c r="K1347" s="661"/>
      <c r="L1347" s="662">
        <v>0</v>
      </c>
      <c r="M1347" s="662">
        <v>0</v>
      </c>
      <c r="N1347" s="661">
        <v>3</v>
      </c>
      <c r="O1347" s="744">
        <v>3</v>
      </c>
      <c r="P1347" s="662">
        <v>0</v>
      </c>
      <c r="Q1347" s="677"/>
      <c r="R1347" s="661">
        <v>3</v>
      </c>
      <c r="S1347" s="677">
        <v>1</v>
      </c>
      <c r="T1347" s="744">
        <v>3</v>
      </c>
      <c r="U1347" s="700">
        <v>1</v>
      </c>
    </row>
    <row r="1348" spans="1:21" ht="14.4" customHeight="1" x14ac:dyDescent="0.3">
      <c r="A1348" s="660">
        <v>21</v>
      </c>
      <c r="B1348" s="661" t="s">
        <v>578</v>
      </c>
      <c r="C1348" s="661" t="s">
        <v>3538</v>
      </c>
      <c r="D1348" s="742" t="s">
        <v>5397</v>
      </c>
      <c r="E1348" s="743" t="s">
        <v>3558</v>
      </c>
      <c r="F1348" s="661" t="s">
        <v>3535</v>
      </c>
      <c r="G1348" s="661" t="s">
        <v>3704</v>
      </c>
      <c r="H1348" s="661" t="s">
        <v>579</v>
      </c>
      <c r="I1348" s="661" t="s">
        <v>3705</v>
      </c>
      <c r="J1348" s="661" t="s">
        <v>3706</v>
      </c>
      <c r="K1348" s="661" t="s">
        <v>3707</v>
      </c>
      <c r="L1348" s="662">
        <v>1000</v>
      </c>
      <c r="M1348" s="662">
        <v>6000</v>
      </c>
      <c r="N1348" s="661">
        <v>6</v>
      </c>
      <c r="O1348" s="744">
        <v>6</v>
      </c>
      <c r="P1348" s="662">
        <v>2000</v>
      </c>
      <c r="Q1348" s="677">
        <v>0.33333333333333331</v>
      </c>
      <c r="R1348" s="661">
        <v>2</v>
      </c>
      <c r="S1348" s="677">
        <v>0.33333333333333331</v>
      </c>
      <c r="T1348" s="744">
        <v>2</v>
      </c>
      <c r="U1348" s="700">
        <v>0.33333333333333331</v>
      </c>
    </row>
    <row r="1349" spans="1:21" ht="14.4" customHeight="1" x14ac:dyDescent="0.3">
      <c r="A1349" s="660">
        <v>21</v>
      </c>
      <c r="B1349" s="661" t="s">
        <v>578</v>
      </c>
      <c r="C1349" s="661" t="s">
        <v>3538</v>
      </c>
      <c r="D1349" s="742" t="s">
        <v>5397</v>
      </c>
      <c r="E1349" s="743" t="s">
        <v>3559</v>
      </c>
      <c r="F1349" s="661" t="s">
        <v>3533</v>
      </c>
      <c r="G1349" s="661" t="s">
        <v>4126</v>
      </c>
      <c r="H1349" s="661" t="s">
        <v>579</v>
      </c>
      <c r="I1349" s="661" t="s">
        <v>796</v>
      </c>
      <c r="J1349" s="661" t="s">
        <v>797</v>
      </c>
      <c r="K1349" s="661" t="s">
        <v>4127</v>
      </c>
      <c r="L1349" s="662">
        <v>0</v>
      </c>
      <c r="M1349" s="662">
        <v>0</v>
      </c>
      <c r="N1349" s="661">
        <v>1</v>
      </c>
      <c r="O1349" s="744">
        <v>1</v>
      </c>
      <c r="P1349" s="662">
        <v>0</v>
      </c>
      <c r="Q1349" s="677"/>
      <c r="R1349" s="661">
        <v>1</v>
      </c>
      <c r="S1349" s="677">
        <v>1</v>
      </c>
      <c r="T1349" s="744">
        <v>1</v>
      </c>
      <c r="U1349" s="700">
        <v>1</v>
      </c>
    </row>
    <row r="1350" spans="1:21" ht="14.4" customHeight="1" x14ac:dyDescent="0.3">
      <c r="A1350" s="660">
        <v>21</v>
      </c>
      <c r="B1350" s="661" t="s">
        <v>578</v>
      </c>
      <c r="C1350" s="661" t="s">
        <v>3538</v>
      </c>
      <c r="D1350" s="742" t="s">
        <v>5397</v>
      </c>
      <c r="E1350" s="743" t="s">
        <v>3559</v>
      </c>
      <c r="F1350" s="661" t="s">
        <v>3533</v>
      </c>
      <c r="G1350" s="661" t="s">
        <v>3675</v>
      </c>
      <c r="H1350" s="661" t="s">
        <v>1684</v>
      </c>
      <c r="I1350" s="661" t="s">
        <v>3792</v>
      </c>
      <c r="J1350" s="661" t="s">
        <v>1714</v>
      </c>
      <c r="K1350" s="661" t="s">
        <v>623</v>
      </c>
      <c r="L1350" s="662">
        <v>815.1</v>
      </c>
      <c r="M1350" s="662">
        <v>1630.2</v>
      </c>
      <c r="N1350" s="661">
        <v>2</v>
      </c>
      <c r="O1350" s="744">
        <v>1</v>
      </c>
      <c r="P1350" s="662">
        <v>1630.2</v>
      </c>
      <c r="Q1350" s="677">
        <v>1</v>
      </c>
      <c r="R1350" s="661">
        <v>2</v>
      </c>
      <c r="S1350" s="677">
        <v>1</v>
      </c>
      <c r="T1350" s="744">
        <v>1</v>
      </c>
      <c r="U1350" s="700">
        <v>1</v>
      </c>
    </row>
    <row r="1351" spans="1:21" ht="14.4" customHeight="1" x14ac:dyDescent="0.3">
      <c r="A1351" s="660">
        <v>21</v>
      </c>
      <c r="B1351" s="661" t="s">
        <v>578</v>
      </c>
      <c r="C1351" s="661" t="s">
        <v>3538</v>
      </c>
      <c r="D1351" s="742" t="s">
        <v>5397</v>
      </c>
      <c r="E1351" s="743" t="s">
        <v>3560</v>
      </c>
      <c r="F1351" s="661" t="s">
        <v>3533</v>
      </c>
      <c r="G1351" s="661" t="s">
        <v>3767</v>
      </c>
      <c r="H1351" s="661" t="s">
        <v>1684</v>
      </c>
      <c r="I1351" s="661" t="s">
        <v>1778</v>
      </c>
      <c r="J1351" s="661" t="s">
        <v>3434</v>
      </c>
      <c r="K1351" s="661" t="s">
        <v>3435</v>
      </c>
      <c r="L1351" s="662">
        <v>6.68</v>
      </c>
      <c r="M1351" s="662">
        <v>6.68</v>
      </c>
      <c r="N1351" s="661">
        <v>1</v>
      </c>
      <c r="O1351" s="744">
        <v>0.5</v>
      </c>
      <c r="P1351" s="662">
        <v>6.68</v>
      </c>
      <c r="Q1351" s="677">
        <v>1</v>
      </c>
      <c r="R1351" s="661">
        <v>1</v>
      </c>
      <c r="S1351" s="677">
        <v>1</v>
      </c>
      <c r="T1351" s="744">
        <v>0.5</v>
      </c>
      <c r="U1351" s="700">
        <v>1</v>
      </c>
    </row>
    <row r="1352" spans="1:21" ht="14.4" customHeight="1" x14ac:dyDescent="0.3">
      <c r="A1352" s="660">
        <v>21</v>
      </c>
      <c r="B1352" s="661" t="s">
        <v>578</v>
      </c>
      <c r="C1352" s="661" t="s">
        <v>3538</v>
      </c>
      <c r="D1352" s="742" t="s">
        <v>5397</v>
      </c>
      <c r="E1352" s="743" t="s">
        <v>3560</v>
      </c>
      <c r="F1352" s="661" t="s">
        <v>3533</v>
      </c>
      <c r="G1352" s="661" t="s">
        <v>3578</v>
      </c>
      <c r="H1352" s="661" t="s">
        <v>579</v>
      </c>
      <c r="I1352" s="661" t="s">
        <v>3579</v>
      </c>
      <c r="J1352" s="661" t="s">
        <v>3580</v>
      </c>
      <c r="K1352" s="661" t="s">
        <v>3581</v>
      </c>
      <c r="L1352" s="662">
        <v>1540.82</v>
      </c>
      <c r="M1352" s="662">
        <v>3081.64</v>
      </c>
      <c r="N1352" s="661">
        <v>2</v>
      </c>
      <c r="O1352" s="744">
        <v>1.5</v>
      </c>
      <c r="P1352" s="662">
        <v>3081.64</v>
      </c>
      <c r="Q1352" s="677">
        <v>1</v>
      </c>
      <c r="R1352" s="661">
        <v>2</v>
      </c>
      <c r="S1352" s="677">
        <v>1</v>
      </c>
      <c r="T1352" s="744">
        <v>1.5</v>
      </c>
      <c r="U1352" s="700">
        <v>1</v>
      </c>
    </row>
    <row r="1353" spans="1:21" ht="14.4" customHeight="1" x14ac:dyDescent="0.3">
      <c r="A1353" s="660">
        <v>21</v>
      </c>
      <c r="B1353" s="661" t="s">
        <v>578</v>
      </c>
      <c r="C1353" s="661" t="s">
        <v>3538</v>
      </c>
      <c r="D1353" s="742" t="s">
        <v>5397</v>
      </c>
      <c r="E1353" s="743" t="s">
        <v>3560</v>
      </c>
      <c r="F1353" s="661" t="s">
        <v>3533</v>
      </c>
      <c r="G1353" s="661" t="s">
        <v>4726</v>
      </c>
      <c r="H1353" s="661" t="s">
        <v>579</v>
      </c>
      <c r="I1353" s="661" t="s">
        <v>4727</v>
      </c>
      <c r="J1353" s="661" t="s">
        <v>1067</v>
      </c>
      <c r="K1353" s="661" t="s">
        <v>4728</v>
      </c>
      <c r="L1353" s="662">
        <v>43.76</v>
      </c>
      <c r="M1353" s="662">
        <v>43.76</v>
      </c>
      <c r="N1353" s="661">
        <v>1</v>
      </c>
      <c r="O1353" s="744">
        <v>1</v>
      </c>
      <c r="P1353" s="662"/>
      <c r="Q1353" s="677">
        <v>0</v>
      </c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21</v>
      </c>
      <c r="B1354" s="661" t="s">
        <v>578</v>
      </c>
      <c r="C1354" s="661" t="s">
        <v>3538</v>
      </c>
      <c r="D1354" s="742" t="s">
        <v>5397</v>
      </c>
      <c r="E1354" s="743" t="s">
        <v>3560</v>
      </c>
      <c r="F1354" s="661" t="s">
        <v>3533</v>
      </c>
      <c r="G1354" s="661" t="s">
        <v>3582</v>
      </c>
      <c r="H1354" s="661" t="s">
        <v>579</v>
      </c>
      <c r="I1354" s="661" t="s">
        <v>3644</v>
      </c>
      <c r="J1354" s="661" t="s">
        <v>3645</v>
      </c>
      <c r="K1354" s="661" t="s">
        <v>3646</v>
      </c>
      <c r="L1354" s="662">
        <v>0</v>
      </c>
      <c r="M1354" s="662">
        <v>0</v>
      </c>
      <c r="N1354" s="661">
        <v>1</v>
      </c>
      <c r="O1354" s="744">
        <v>1</v>
      </c>
      <c r="P1354" s="662"/>
      <c r="Q1354" s="677"/>
      <c r="R1354" s="661"/>
      <c r="S1354" s="677">
        <v>0</v>
      </c>
      <c r="T1354" s="744"/>
      <c r="U1354" s="700">
        <v>0</v>
      </c>
    </row>
    <row r="1355" spans="1:21" ht="14.4" customHeight="1" x14ac:dyDescent="0.3">
      <c r="A1355" s="660">
        <v>21</v>
      </c>
      <c r="B1355" s="661" t="s">
        <v>578</v>
      </c>
      <c r="C1355" s="661" t="s">
        <v>3538</v>
      </c>
      <c r="D1355" s="742" t="s">
        <v>5397</v>
      </c>
      <c r="E1355" s="743" t="s">
        <v>3560</v>
      </c>
      <c r="F1355" s="661" t="s">
        <v>3533</v>
      </c>
      <c r="G1355" s="661" t="s">
        <v>3603</v>
      </c>
      <c r="H1355" s="661" t="s">
        <v>579</v>
      </c>
      <c r="I1355" s="661" t="s">
        <v>869</v>
      </c>
      <c r="J1355" s="661" t="s">
        <v>870</v>
      </c>
      <c r="K1355" s="661" t="s">
        <v>3604</v>
      </c>
      <c r="L1355" s="662">
        <v>156.77000000000001</v>
      </c>
      <c r="M1355" s="662">
        <v>156.77000000000001</v>
      </c>
      <c r="N1355" s="661">
        <v>1</v>
      </c>
      <c r="O1355" s="744">
        <v>1</v>
      </c>
      <c r="P1355" s="662">
        <v>156.77000000000001</v>
      </c>
      <c r="Q1355" s="677">
        <v>1</v>
      </c>
      <c r="R1355" s="661">
        <v>1</v>
      </c>
      <c r="S1355" s="677">
        <v>1</v>
      </c>
      <c r="T1355" s="744">
        <v>1</v>
      </c>
      <c r="U1355" s="700">
        <v>1</v>
      </c>
    </row>
    <row r="1356" spans="1:21" ht="14.4" customHeight="1" x14ac:dyDescent="0.3">
      <c r="A1356" s="660">
        <v>21</v>
      </c>
      <c r="B1356" s="661" t="s">
        <v>578</v>
      </c>
      <c r="C1356" s="661" t="s">
        <v>3538</v>
      </c>
      <c r="D1356" s="742" t="s">
        <v>5397</v>
      </c>
      <c r="E1356" s="743" t="s">
        <v>3560</v>
      </c>
      <c r="F1356" s="661" t="s">
        <v>3533</v>
      </c>
      <c r="G1356" s="661" t="s">
        <v>3675</v>
      </c>
      <c r="H1356" s="661" t="s">
        <v>1684</v>
      </c>
      <c r="I1356" s="661" t="s">
        <v>1763</v>
      </c>
      <c r="J1356" s="661" t="s">
        <v>622</v>
      </c>
      <c r="K1356" s="661" t="s">
        <v>623</v>
      </c>
      <c r="L1356" s="662">
        <v>1385.62</v>
      </c>
      <c r="M1356" s="662">
        <v>1385.62</v>
      </c>
      <c r="N1356" s="661">
        <v>1</v>
      </c>
      <c r="O1356" s="744">
        <v>0.5</v>
      </c>
      <c r="P1356" s="662">
        <v>1385.62</v>
      </c>
      <c r="Q1356" s="677">
        <v>1</v>
      </c>
      <c r="R1356" s="661">
        <v>1</v>
      </c>
      <c r="S1356" s="677">
        <v>1</v>
      </c>
      <c r="T1356" s="744">
        <v>0.5</v>
      </c>
      <c r="U1356" s="700">
        <v>1</v>
      </c>
    </row>
    <row r="1357" spans="1:21" ht="14.4" customHeight="1" x14ac:dyDescent="0.3">
      <c r="A1357" s="660">
        <v>21</v>
      </c>
      <c r="B1357" s="661" t="s">
        <v>578</v>
      </c>
      <c r="C1357" s="661" t="s">
        <v>3538</v>
      </c>
      <c r="D1357" s="742" t="s">
        <v>5397</v>
      </c>
      <c r="E1357" s="743" t="s">
        <v>3560</v>
      </c>
      <c r="F1357" s="661" t="s">
        <v>3533</v>
      </c>
      <c r="G1357" s="661" t="s">
        <v>4730</v>
      </c>
      <c r="H1357" s="661" t="s">
        <v>579</v>
      </c>
      <c r="I1357" s="661" t="s">
        <v>4731</v>
      </c>
      <c r="J1357" s="661" t="s">
        <v>4732</v>
      </c>
      <c r="K1357" s="661" t="s">
        <v>4733</v>
      </c>
      <c r="L1357" s="662">
        <v>101.5</v>
      </c>
      <c r="M1357" s="662">
        <v>203</v>
      </c>
      <c r="N1357" s="661">
        <v>2</v>
      </c>
      <c r="O1357" s="744">
        <v>1</v>
      </c>
      <c r="P1357" s="662"/>
      <c r="Q1357" s="677">
        <v>0</v>
      </c>
      <c r="R1357" s="661"/>
      <c r="S1357" s="677">
        <v>0</v>
      </c>
      <c r="T1357" s="744"/>
      <c r="U1357" s="700">
        <v>0</v>
      </c>
    </row>
    <row r="1358" spans="1:21" ht="14.4" customHeight="1" x14ac:dyDescent="0.3">
      <c r="A1358" s="660">
        <v>21</v>
      </c>
      <c r="B1358" s="661" t="s">
        <v>578</v>
      </c>
      <c r="C1358" s="661" t="s">
        <v>3538</v>
      </c>
      <c r="D1358" s="742" t="s">
        <v>5397</v>
      </c>
      <c r="E1358" s="743" t="s">
        <v>3560</v>
      </c>
      <c r="F1358" s="661" t="s">
        <v>3533</v>
      </c>
      <c r="G1358" s="661" t="s">
        <v>3605</v>
      </c>
      <c r="H1358" s="661" t="s">
        <v>579</v>
      </c>
      <c r="I1358" s="661" t="s">
        <v>3606</v>
      </c>
      <c r="J1358" s="661" t="s">
        <v>3607</v>
      </c>
      <c r="K1358" s="661" t="s">
        <v>2164</v>
      </c>
      <c r="L1358" s="662">
        <v>93.71</v>
      </c>
      <c r="M1358" s="662">
        <v>93.71</v>
      </c>
      <c r="N1358" s="661">
        <v>1</v>
      </c>
      <c r="O1358" s="744">
        <v>0.5</v>
      </c>
      <c r="P1358" s="662">
        <v>93.71</v>
      </c>
      <c r="Q1358" s="677">
        <v>1</v>
      </c>
      <c r="R1358" s="661">
        <v>1</v>
      </c>
      <c r="S1358" s="677">
        <v>1</v>
      </c>
      <c r="T1358" s="744">
        <v>0.5</v>
      </c>
      <c r="U1358" s="700">
        <v>1</v>
      </c>
    </row>
    <row r="1359" spans="1:21" ht="14.4" customHeight="1" x14ac:dyDescent="0.3">
      <c r="A1359" s="660">
        <v>21</v>
      </c>
      <c r="B1359" s="661" t="s">
        <v>578</v>
      </c>
      <c r="C1359" s="661" t="s">
        <v>3538</v>
      </c>
      <c r="D1359" s="742" t="s">
        <v>5397</v>
      </c>
      <c r="E1359" s="743" t="s">
        <v>3560</v>
      </c>
      <c r="F1359" s="661" t="s">
        <v>3533</v>
      </c>
      <c r="G1359" s="661" t="s">
        <v>3589</v>
      </c>
      <c r="H1359" s="661" t="s">
        <v>1684</v>
      </c>
      <c r="I1359" s="661" t="s">
        <v>1848</v>
      </c>
      <c r="J1359" s="661" t="s">
        <v>1849</v>
      </c>
      <c r="K1359" s="661" t="s">
        <v>1850</v>
      </c>
      <c r="L1359" s="662">
        <v>475.77</v>
      </c>
      <c r="M1359" s="662">
        <v>951.54</v>
      </c>
      <c r="N1359" s="661">
        <v>2</v>
      </c>
      <c r="O1359" s="744">
        <v>1.5</v>
      </c>
      <c r="P1359" s="662">
        <v>951.54</v>
      </c>
      <c r="Q1359" s="677">
        <v>1</v>
      </c>
      <c r="R1359" s="661">
        <v>2</v>
      </c>
      <c r="S1359" s="677">
        <v>1</v>
      </c>
      <c r="T1359" s="744">
        <v>1.5</v>
      </c>
      <c r="U1359" s="700">
        <v>1</v>
      </c>
    </row>
    <row r="1360" spans="1:21" ht="14.4" customHeight="1" x14ac:dyDescent="0.3">
      <c r="A1360" s="660">
        <v>21</v>
      </c>
      <c r="B1360" s="661" t="s">
        <v>578</v>
      </c>
      <c r="C1360" s="661" t="s">
        <v>3538</v>
      </c>
      <c r="D1360" s="742" t="s">
        <v>5397</v>
      </c>
      <c r="E1360" s="743" t="s">
        <v>3560</v>
      </c>
      <c r="F1360" s="661" t="s">
        <v>3533</v>
      </c>
      <c r="G1360" s="661" t="s">
        <v>3589</v>
      </c>
      <c r="H1360" s="661" t="s">
        <v>1684</v>
      </c>
      <c r="I1360" s="661" t="s">
        <v>1867</v>
      </c>
      <c r="J1360" s="661" t="s">
        <v>1868</v>
      </c>
      <c r="K1360" s="661" t="s">
        <v>3353</v>
      </c>
      <c r="L1360" s="662">
        <v>1300.49</v>
      </c>
      <c r="M1360" s="662">
        <v>1300.49</v>
      </c>
      <c r="N1360" s="661">
        <v>1</v>
      </c>
      <c r="O1360" s="744">
        <v>0.5</v>
      </c>
      <c r="P1360" s="662">
        <v>1300.49</v>
      </c>
      <c r="Q1360" s="677">
        <v>1</v>
      </c>
      <c r="R1360" s="661">
        <v>1</v>
      </c>
      <c r="S1360" s="677">
        <v>1</v>
      </c>
      <c r="T1360" s="744">
        <v>0.5</v>
      </c>
      <c r="U1360" s="700">
        <v>1</v>
      </c>
    </row>
    <row r="1361" spans="1:21" ht="14.4" customHeight="1" x14ac:dyDescent="0.3">
      <c r="A1361" s="660">
        <v>21</v>
      </c>
      <c r="B1361" s="661" t="s">
        <v>578</v>
      </c>
      <c r="C1361" s="661" t="s">
        <v>3538</v>
      </c>
      <c r="D1361" s="742" t="s">
        <v>5397</v>
      </c>
      <c r="E1361" s="743" t="s">
        <v>3560</v>
      </c>
      <c r="F1361" s="661" t="s">
        <v>3533</v>
      </c>
      <c r="G1361" s="661" t="s">
        <v>3589</v>
      </c>
      <c r="H1361" s="661" t="s">
        <v>1684</v>
      </c>
      <c r="I1361" s="661" t="s">
        <v>3796</v>
      </c>
      <c r="J1361" s="661" t="s">
        <v>3797</v>
      </c>
      <c r="K1361" s="661" t="s">
        <v>3798</v>
      </c>
      <c r="L1361" s="662">
        <v>1300.49</v>
      </c>
      <c r="M1361" s="662">
        <v>1300.49</v>
      </c>
      <c r="N1361" s="661">
        <v>1</v>
      </c>
      <c r="O1361" s="744">
        <v>0.5</v>
      </c>
      <c r="P1361" s="662">
        <v>1300.49</v>
      </c>
      <c r="Q1361" s="677">
        <v>1</v>
      </c>
      <c r="R1361" s="661">
        <v>1</v>
      </c>
      <c r="S1361" s="677">
        <v>1</v>
      </c>
      <c r="T1361" s="744">
        <v>0.5</v>
      </c>
      <c r="U1361" s="700">
        <v>1</v>
      </c>
    </row>
    <row r="1362" spans="1:21" ht="14.4" customHeight="1" x14ac:dyDescent="0.3">
      <c r="A1362" s="660">
        <v>21</v>
      </c>
      <c r="B1362" s="661" t="s">
        <v>578</v>
      </c>
      <c r="C1362" s="661" t="s">
        <v>3538</v>
      </c>
      <c r="D1362" s="742" t="s">
        <v>5397</v>
      </c>
      <c r="E1362" s="743" t="s">
        <v>3560</v>
      </c>
      <c r="F1362" s="661" t="s">
        <v>3533</v>
      </c>
      <c r="G1362" s="661" t="s">
        <v>4472</v>
      </c>
      <c r="H1362" s="661" t="s">
        <v>579</v>
      </c>
      <c r="I1362" s="661" t="s">
        <v>4473</v>
      </c>
      <c r="J1362" s="661" t="s">
        <v>4474</v>
      </c>
      <c r="K1362" s="661" t="s">
        <v>4475</v>
      </c>
      <c r="L1362" s="662">
        <v>998.95</v>
      </c>
      <c r="M1362" s="662">
        <v>1997.9</v>
      </c>
      <c r="N1362" s="661">
        <v>2</v>
      </c>
      <c r="O1362" s="744">
        <v>1.5</v>
      </c>
      <c r="P1362" s="662">
        <v>1997.9</v>
      </c>
      <c r="Q1362" s="677">
        <v>1</v>
      </c>
      <c r="R1362" s="661">
        <v>2</v>
      </c>
      <c r="S1362" s="677">
        <v>1</v>
      </c>
      <c r="T1362" s="744">
        <v>1.5</v>
      </c>
      <c r="U1362" s="700">
        <v>1</v>
      </c>
    </row>
    <row r="1363" spans="1:21" ht="14.4" customHeight="1" x14ac:dyDescent="0.3">
      <c r="A1363" s="660">
        <v>21</v>
      </c>
      <c r="B1363" s="661" t="s">
        <v>578</v>
      </c>
      <c r="C1363" s="661" t="s">
        <v>3538</v>
      </c>
      <c r="D1363" s="742" t="s">
        <v>5397</v>
      </c>
      <c r="E1363" s="743" t="s">
        <v>3560</v>
      </c>
      <c r="F1363" s="661" t="s">
        <v>3533</v>
      </c>
      <c r="G1363" s="661" t="s">
        <v>4472</v>
      </c>
      <c r="H1363" s="661" t="s">
        <v>579</v>
      </c>
      <c r="I1363" s="661" t="s">
        <v>1475</v>
      </c>
      <c r="J1363" s="661" t="s">
        <v>4476</v>
      </c>
      <c r="K1363" s="661" t="s">
        <v>4475</v>
      </c>
      <c r="L1363" s="662">
        <v>998.95</v>
      </c>
      <c r="M1363" s="662">
        <v>6992.65</v>
      </c>
      <c r="N1363" s="661">
        <v>7</v>
      </c>
      <c r="O1363" s="744">
        <v>3</v>
      </c>
      <c r="P1363" s="662">
        <v>5993.7</v>
      </c>
      <c r="Q1363" s="677">
        <v>0.85714285714285721</v>
      </c>
      <c r="R1363" s="661">
        <v>6</v>
      </c>
      <c r="S1363" s="677">
        <v>0.8571428571428571</v>
      </c>
      <c r="T1363" s="744">
        <v>2</v>
      </c>
      <c r="U1363" s="700">
        <v>0.66666666666666663</v>
      </c>
    </row>
    <row r="1364" spans="1:21" ht="14.4" customHeight="1" x14ac:dyDescent="0.3">
      <c r="A1364" s="660">
        <v>21</v>
      </c>
      <c r="B1364" s="661" t="s">
        <v>578</v>
      </c>
      <c r="C1364" s="661" t="s">
        <v>3538</v>
      </c>
      <c r="D1364" s="742" t="s">
        <v>5397</v>
      </c>
      <c r="E1364" s="743" t="s">
        <v>3560</v>
      </c>
      <c r="F1364" s="661" t="s">
        <v>3533</v>
      </c>
      <c r="G1364" s="661" t="s">
        <v>4484</v>
      </c>
      <c r="H1364" s="661" t="s">
        <v>1684</v>
      </c>
      <c r="I1364" s="661" t="s">
        <v>1806</v>
      </c>
      <c r="J1364" s="661" t="s">
        <v>1807</v>
      </c>
      <c r="K1364" s="661" t="s">
        <v>1808</v>
      </c>
      <c r="L1364" s="662">
        <v>48.27</v>
      </c>
      <c r="M1364" s="662">
        <v>48.27</v>
      </c>
      <c r="N1364" s="661">
        <v>1</v>
      </c>
      <c r="O1364" s="744">
        <v>1</v>
      </c>
      <c r="P1364" s="662">
        <v>48.27</v>
      </c>
      <c r="Q1364" s="677">
        <v>1</v>
      </c>
      <c r="R1364" s="661">
        <v>1</v>
      </c>
      <c r="S1364" s="677">
        <v>1</v>
      </c>
      <c r="T1364" s="744">
        <v>1</v>
      </c>
      <c r="U1364" s="700">
        <v>1</v>
      </c>
    </row>
    <row r="1365" spans="1:21" ht="14.4" customHeight="1" x14ac:dyDescent="0.3">
      <c r="A1365" s="660">
        <v>21</v>
      </c>
      <c r="B1365" s="661" t="s">
        <v>578</v>
      </c>
      <c r="C1365" s="661" t="s">
        <v>3538</v>
      </c>
      <c r="D1365" s="742" t="s">
        <v>5397</v>
      </c>
      <c r="E1365" s="743" t="s">
        <v>3560</v>
      </c>
      <c r="F1365" s="661" t="s">
        <v>3535</v>
      </c>
      <c r="G1365" s="661" t="s">
        <v>3704</v>
      </c>
      <c r="H1365" s="661" t="s">
        <v>579</v>
      </c>
      <c r="I1365" s="661" t="s">
        <v>3705</v>
      </c>
      <c r="J1365" s="661" t="s">
        <v>3706</v>
      </c>
      <c r="K1365" s="661" t="s">
        <v>3707</v>
      </c>
      <c r="L1365" s="662">
        <v>1000</v>
      </c>
      <c r="M1365" s="662">
        <v>3000</v>
      </c>
      <c r="N1365" s="661">
        <v>3</v>
      </c>
      <c r="O1365" s="744">
        <v>3</v>
      </c>
      <c r="P1365" s="662">
        <v>1000</v>
      </c>
      <c r="Q1365" s="677">
        <v>0.33333333333333331</v>
      </c>
      <c r="R1365" s="661">
        <v>1</v>
      </c>
      <c r="S1365" s="677">
        <v>0.33333333333333331</v>
      </c>
      <c r="T1365" s="744">
        <v>1</v>
      </c>
      <c r="U1365" s="700">
        <v>0.33333333333333331</v>
      </c>
    </row>
    <row r="1366" spans="1:21" ht="14.4" customHeight="1" x14ac:dyDescent="0.3">
      <c r="A1366" s="660">
        <v>21</v>
      </c>
      <c r="B1366" s="661" t="s">
        <v>578</v>
      </c>
      <c r="C1366" s="661" t="s">
        <v>3538</v>
      </c>
      <c r="D1366" s="742" t="s">
        <v>5397</v>
      </c>
      <c r="E1366" s="743" t="s">
        <v>3561</v>
      </c>
      <c r="F1366" s="661" t="s">
        <v>3533</v>
      </c>
      <c r="G1366" s="661" t="s">
        <v>3591</v>
      </c>
      <c r="H1366" s="661" t="s">
        <v>579</v>
      </c>
      <c r="I1366" s="661" t="s">
        <v>710</v>
      </c>
      <c r="J1366" s="661" t="s">
        <v>3630</v>
      </c>
      <c r="K1366" s="661" t="s">
        <v>3631</v>
      </c>
      <c r="L1366" s="662">
        <v>42.85</v>
      </c>
      <c r="M1366" s="662">
        <v>128.55000000000001</v>
      </c>
      <c r="N1366" s="661">
        <v>3</v>
      </c>
      <c r="O1366" s="744">
        <v>3</v>
      </c>
      <c r="P1366" s="662">
        <v>85.7</v>
      </c>
      <c r="Q1366" s="677">
        <v>0.66666666666666663</v>
      </c>
      <c r="R1366" s="661">
        <v>2</v>
      </c>
      <c r="S1366" s="677">
        <v>0.66666666666666663</v>
      </c>
      <c r="T1366" s="744">
        <v>2</v>
      </c>
      <c r="U1366" s="700">
        <v>0.66666666666666663</v>
      </c>
    </row>
    <row r="1367" spans="1:21" ht="14.4" customHeight="1" x14ac:dyDescent="0.3">
      <c r="A1367" s="660">
        <v>21</v>
      </c>
      <c r="B1367" s="661" t="s">
        <v>578</v>
      </c>
      <c r="C1367" s="661" t="s">
        <v>3538</v>
      </c>
      <c r="D1367" s="742" t="s">
        <v>5397</v>
      </c>
      <c r="E1367" s="743" t="s">
        <v>3561</v>
      </c>
      <c r="F1367" s="661" t="s">
        <v>3533</v>
      </c>
      <c r="G1367" s="661" t="s">
        <v>3632</v>
      </c>
      <c r="H1367" s="661" t="s">
        <v>1684</v>
      </c>
      <c r="I1367" s="661" t="s">
        <v>2040</v>
      </c>
      <c r="J1367" s="661" t="s">
        <v>2923</v>
      </c>
      <c r="K1367" s="661" t="s">
        <v>3388</v>
      </c>
      <c r="L1367" s="662">
        <v>154.36000000000001</v>
      </c>
      <c r="M1367" s="662">
        <v>308.72000000000003</v>
      </c>
      <c r="N1367" s="661">
        <v>2</v>
      </c>
      <c r="O1367" s="744">
        <v>0.5</v>
      </c>
      <c r="P1367" s="662">
        <v>308.72000000000003</v>
      </c>
      <c r="Q1367" s="677">
        <v>1</v>
      </c>
      <c r="R1367" s="661">
        <v>2</v>
      </c>
      <c r="S1367" s="677">
        <v>1</v>
      </c>
      <c r="T1367" s="744">
        <v>0.5</v>
      </c>
      <c r="U1367" s="700">
        <v>1</v>
      </c>
    </row>
    <row r="1368" spans="1:21" ht="14.4" customHeight="1" x14ac:dyDescent="0.3">
      <c r="A1368" s="660">
        <v>21</v>
      </c>
      <c r="B1368" s="661" t="s">
        <v>578</v>
      </c>
      <c r="C1368" s="661" t="s">
        <v>3538</v>
      </c>
      <c r="D1368" s="742" t="s">
        <v>5397</v>
      </c>
      <c r="E1368" s="743" t="s">
        <v>3561</v>
      </c>
      <c r="F1368" s="661" t="s">
        <v>3533</v>
      </c>
      <c r="G1368" s="661" t="s">
        <v>3578</v>
      </c>
      <c r="H1368" s="661" t="s">
        <v>579</v>
      </c>
      <c r="I1368" s="661" t="s">
        <v>3579</v>
      </c>
      <c r="J1368" s="661" t="s">
        <v>3580</v>
      </c>
      <c r="K1368" s="661" t="s">
        <v>3581</v>
      </c>
      <c r="L1368" s="662">
        <v>1540.82</v>
      </c>
      <c r="M1368" s="662">
        <v>13867.38</v>
      </c>
      <c r="N1368" s="661">
        <v>9</v>
      </c>
      <c r="O1368" s="744">
        <v>3.5</v>
      </c>
      <c r="P1368" s="662">
        <v>13867.38</v>
      </c>
      <c r="Q1368" s="677">
        <v>1</v>
      </c>
      <c r="R1368" s="661">
        <v>9</v>
      </c>
      <c r="S1368" s="677">
        <v>1</v>
      </c>
      <c r="T1368" s="744">
        <v>3.5</v>
      </c>
      <c r="U1368" s="700">
        <v>1</v>
      </c>
    </row>
    <row r="1369" spans="1:21" ht="14.4" customHeight="1" x14ac:dyDescent="0.3">
      <c r="A1369" s="660">
        <v>21</v>
      </c>
      <c r="B1369" s="661" t="s">
        <v>578</v>
      </c>
      <c r="C1369" s="661" t="s">
        <v>3538</v>
      </c>
      <c r="D1369" s="742" t="s">
        <v>5397</v>
      </c>
      <c r="E1369" s="743" t="s">
        <v>3561</v>
      </c>
      <c r="F1369" s="661" t="s">
        <v>3533</v>
      </c>
      <c r="G1369" s="661" t="s">
        <v>3823</v>
      </c>
      <c r="H1369" s="661" t="s">
        <v>1684</v>
      </c>
      <c r="I1369" s="661" t="s">
        <v>2791</v>
      </c>
      <c r="J1369" s="661" t="s">
        <v>1691</v>
      </c>
      <c r="K1369" s="661" t="s">
        <v>1742</v>
      </c>
      <c r="L1369" s="662">
        <v>113.66</v>
      </c>
      <c r="M1369" s="662">
        <v>113.66</v>
      </c>
      <c r="N1369" s="661">
        <v>1</v>
      </c>
      <c r="O1369" s="744">
        <v>1</v>
      </c>
      <c r="P1369" s="662"/>
      <c r="Q1369" s="677">
        <v>0</v>
      </c>
      <c r="R1369" s="661"/>
      <c r="S1369" s="677">
        <v>0</v>
      </c>
      <c r="T1369" s="744"/>
      <c r="U1369" s="700">
        <v>0</v>
      </c>
    </row>
    <row r="1370" spans="1:21" ht="14.4" customHeight="1" x14ac:dyDescent="0.3">
      <c r="A1370" s="660">
        <v>21</v>
      </c>
      <c r="B1370" s="661" t="s">
        <v>578</v>
      </c>
      <c r="C1370" s="661" t="s">
        <v>3538</v>
      </c>
      <c r="D1370" s="742" t="s">
        <v>5397</v>
      </c>
      <c r="E1370" s="743" t="s">
        <v>3561</v>
      </c>
      <c r="F1370" s="661" t="s">
        <v>3533</v>
      </c>
      <c r="G1370" s="661" t="s">
        <v>3594</v>
      </c>
      <c r="H1370" s="661" t="s">
        <v>579</v>
      </c>
      <c r="I1370" s="661" t="s">
        <v>3595</v>
      </c>
      <c r="J1370" s="661" t="s">
        <v>3596</v>
      </c>
      <c r="K1370" s="661" t="s">
        <v>3597</v>
      </c>
      <c r="L1370" s="662">
        <v>78.33</v>
      </c>
      <c r="M1370" s="662">
        <v>78.33</v>
      </c>
      <c r="N1370" s="661">
        <v>1</v>
      </c>
      <c r="O1370" s="744">
        <v>1</v>
      </c>
      <c r="P1370" s="662"/>
      <c r="Q1370" s="677">
        <v>0</v>
      </c>
      <c r="R1370" s="661"/>
      <c r="S1370" s="677">
        <v>0</v>
      </c>
      <c r="T1370" s="744"/>
      <c r="U1370" s="700">
        <v>0</v>
      </c>
    </row>
    <row r="1371" spans="1:21" ht="14.4" customHeight="1" x14ac:dyDescent="0.3">
      <c r="A1371" s="660">
        <v>21</v>
      </c>
      <c r="B1371" s="661" t="s">
        <v>578</v>
      </c>
      <c r="C1371" s="661" t="s">
        <v>3538</v>
      </c>
      <c r="D1371" s="742" t="s">
        <v>5397</v>
      </c>
      <c r="E1371" s="743" t="s">
        <v>3561</v>
      </c>
      <c r="F1371" s="661" t="s">
        <v>3533</v>
      </c>
      <c r="G1371" s="661" t="s">
        <v>3834</v>
      </c>
      <c r="H1371" s="661" t="s">
        <v>579</v>
      </c>
      <c r="I1371" s="661" t="s">
        <v>3835</v>
      </c>
      <c r="J1371" s="661" t="s">
        <v>1100</v>
      </c>
      <c r="K1371" s="661" t="s">
        <v>3836</v>
      </c>
      <c r="L1371" s="662">
        <v>0</v>
      </c>
      <c r="M1371" s="662">
        <v>0</v>
      </c>
      <c r="N1371" s="661">
        <v>1</v>
      </c>
      <c r="O1371" s="744">
        <v>1</v>
      </c>
      <c r="P1371" s="662"/>
      <c r="Q1371" s="677"/>
      <c r="R1371" s="661"/>
      <c r="S1371" s="677">
        <v>0</v>
      </c>
      <c r="T1371" s="744"/>
      <c r="U1371" s="700">
        <v>0</v>
      </c>
    </row>
    <row r="1372" spans="1:21" ht="14.4" customHeight="1" x14ac:dyDescent="0.3">
      <c r="A1372" s="660">
        <v>21</v>
      </c>
      <c r="B1372" s="661" t="s">
        <v>578</v>
      </c>
      <c r="C1372" s="661" t="s">
        <v>3538</v>
      </c>
      <c r="D1372" s="742" t="s">
        <v>5397</v>
      </c>
      <c r="E1372" s="743" t="s">
        <v>3561</v>
      </c>
      <c r="F1372" s="661" t="s">
        <v>3533</v>
      </c>
      <c r="G1372" s="661" t="s">
        <v>3718</v>
      </c>
      <c r="H1372" s="661" t="s">
        <v>579</v>
      </c>
      <c r="I1372" s="661" t="s">
        <v>3772</v>
      </c>
      <c r="J1372" s="661" t="s">
        <v>3773</v>
      </c>
      <c r="K1372" s="661" t="s">
        <v>3774</v>
      </c>
      <c r="L1372" s="662">
        <v>0</v>
      </c>
      <c r="M1372" s="662">
        <v>0</v>
      </c>
      <c r="N1372" s="661">
        <v>1</v>
      </c>
      <c r="O1372" s="744">
        <v>1</v>
      </c>
      <c r="P1372" s="662">
        <v>0</v>
      </c>
      <c r="Q1372" s="677"/>
      <c r="R1372" s="661">
        <v>1</v>
      </c>
      <c r="S1372" s="677">
        <v>1</v>
      </c>
      <c r="T1372" s="744">
        <v>1</v>
      </c>
      <c r="U1372" s="700">
        <v>1</v>
      </c>
    </row>
    <row r="1373" spans="1:21" ht="14.4" customHeight="1" x14ac:dyDescent="0.3">
      <c r="A1373" s="660">
        <v>21</v>
      </c>
      <c r="B1373" s="661" t="s">
        <v>578</v>
      </c>
      <c r="C1373" s="661" t="s">
        <v>3538</v>
      </c>
      <c r="D1373" s="742" t="s">
        <v>5397</v>
      </c>
      <c r="E1373" s="743" t="s">
        <v>3561</v>
      </c>
      <c r="F1373" s="661" t="s">
        <v>3533</v>
      </c>
      <c r="G1373" s="661" t="s">
        <v>3718</v>
      </c>
      <c r="H1373" s="661" t="s">
        <v>579</v>
      </c>
      <c r="I1373" s="661" t="s">
        <v>2514</v>
      </c>
      <c r="J1373" s="661" t="s">
        <v>3721</v>
      </c>
      <c r="K1373" s="661" t="s">
        <v>3722</v>
      </c>
      <c r="L1373" s="662">
        <v>1454.23</v>
      </c>
      <c r="M1373" s="662">
        <v>2908.46</v>
      </c>
      <c r="N1373" s="661">
        <v>2</v>
      </c>
      <c r="O1373" s="744">
        <v>1</v>
      </c>
      <c r="P1373" s="662">
        <v>2908.46</v>
      </c>
      <c r="Q1373" s="677">
        <v>1</v>
      </c>
      <c r="R1373" s="661">
        <v>2</v>
      </c>
      <c r="S1373" s="677">
        <v>1</v>
      </c>
      <c r="T1373" s="744">
        <v>1</v>
      </c>
      <c r="U1373" s="700">
        <v>1</v>
      </c>
    </row>
    <row r="1374" spans="1:21" ht="14.4" customHeight="1" x14ac:dyDescent="0.3">
      <c r="A1374" s="660">
        <v>21</v>
      </c>
      <c r="B1374" s="661" t="s">
        <v>578</v>
      </c>
      <c r="C1374" s="661" t="s">
        <v>3538</v>
      </c>
      <c r="D1374" s="742" t="s">
        <v>5397</v>
      </c>
      <c r="E1374" s="743" t="s">
        <v>3561</v>
      </c>
      <c r="F1374" s="661" t="s">
        <v>3533</v>
      </c>
      <c r="G1374" s="661" t="s">
        <v>3582</v>
      </c>
      <c r="H1374" s="661" t="s">
        <v>579</v>
      </c>
      <c r="I1374" s="661" t="s">
        <v>3644</v>
      </c>
      <c r="J1374" s="661" t="s">
        <v>3645</v>
      </c>
      <c r="K1374" s="661" t="s">
        <v>3646</v>
      </c>
      <c r="L1374" s="662">
        <v>0</v>
      </c>
      <c r="M1374" s="662">
        <v>0</v>
      </c>
      <c r="N1374" s="661">
        <v>1</v>
      </c>
      <c r="O1374" s="744">
        <v>0.5</v>
      </c>
      <c r="P1374" s="662">
        <v>0</v>
      </c>
      <c r="Q1374" s="677"/>
      <c r="R1374" s="661">
        <v>1</v>
      </c>
      <c r="S1374" s="677">
        <v>1</v>
      </c>
      <c r="T1374" s="744">
        <v>0.5</v>
      </c>
      <c r="U1374" s="700">
        <v>1</v>
      </c>
    </row>
    <row r="1375" spans="1:21" ht="14.4" customHeight="1" x14ac:dyDescent="0.3">
      <c r="A1375" s="660">
        <v>21</v>
      </c>
      <c r="B1375" s="661" t="s">
        <v>578</v>
      </c>
      <c r="C1375" s="661" t="s">
        <v>3538</v>
      </c>
      <c r="D1375" s="742" t="s">
        <v>5397</v>
      </c>
      <c r="E1375" s="743" t="s">
        <v>3561</v>
      </c>
      <c r="F1375" s="661" t="s">
        <v>3533</v>
      </c>
      <c r="G1375" s="661" t="s">
        <v>4018</v>
      </c>
      <c r="H1375" s="661" t="s">
        <v>579</v>
      </c>
      <c r="I1375" s="661" t="s">
        <v>2123</v>
      </c>
      <c r="J1375" s="661" t="s">
        <v>2124</v>
      </c>
      <c r="K1375" s="661" t="s">
        <v>4019</v>
      </c>
      <c r="L1375" s="662">
        <v>98.63</v>
      </c>
      <c r="M1375" s="662">
        <v>98.63</v>
      </c>
      <c r="N1375" s="661">
        <v>1</v>
      </c>
      <c r="O1375" s="744">
        <v>1</v>
      </c>
      <c r="P1375" s="662">
        <v>98.63</v>
      </c>
      <c r="Q1375" s="677">
        <v>1</v>
      </c>
      <c r="R1375" s="661">
        <v>1</v>
      </c>
      <c r="S1375" s="677">
        <v>1</v>
      </c>
      <c r="T1375" s="744">
        <v>1</v>
      </c>
      <c r="U1375" s="700">
        <v>1</v>
      </c>
    </row>
    <row r="1376" spans="1:21" ht="14.4" customHeight="1" x14ac:dyDescent="0.3">
      <c r="A1376" s="660">
        <v>21</v>
      </c>
      <c r="B1376" s="661" t="s">
        <v>578</v>
      </c>
      <c r="C1376" s="661" t="s">
        <v>3538</v>
      </c>
      <c r="D1376" s="742" t="s">
        <v>5397</v>
      </c>
      <c r="E1376" s="743" t="s">
        <v>3561</v>
      </c>
      <c r="F1376" s="661" t="s">
        <v>3533</v>
      </c>
      <c r="G1376" s="661" t="s">
        <v>3584</v>
      </c>
      <c r="H1376" s="661" t="s">
        <v>1684</v>
      </c>
      <c r="I1376" s="661" t="s">
        <v>3585</v>
      </c>
      <c r="J1376" s="661" t="s">
        <v>3500</v>
      </c>
      <c r="K1376" s="661" t="s">
        <v>3586</v>
      </c>
      <c r="L1376" s="662">
        <v>537.12</v>
      </c>
      <c r="M1376" s="662">
        <v>1074.24</v>
      </c>
      <c r="N1376" s="661">
        <v>2</v>
      </c>
      <c r="O1376" s="744">
        <v>1.5</v>
      </c>
      <c r="P1376" s="662"/>
      <c r="Q1376" s="677">
        <v>0</v>
      </c>
      <c r="R1376" s="661"/>
      <c r="S1376" s="677">
        <v>0</v>
      </c>
      <c r="T1376" s="744"/>
      <c r="U1376" s="700">
        <v>0</v>
      </c>
    </row>
    <row r="1377" spans="1:21" ht="14.4" customHeight="1" x14ac:dyDescent="0.3">
      <c r="A1377" s="660">
        <v>21</v>
      </c>
      <c r="B1377" s="661" t="s">
        <v>578</v>
      </c>
      <c r="C1377" s="661" t="s">
        <v>3538</v>
      </c>
      <c r="D1377" s="742" t="s">
        <v>5397</v>
      </c>
      <c r="E1377" s="743" t="s">
        <v>3561</v>
      </c>
      <c r="F1377" s="661" t="s">
        <v>3533</v>
      </c>
      <c r="G1377" s="661" t="s">
        <v>3849</v>
      </c>
      <c r="H1377" s="661" t="s">
        <v>579</v>
      </c>
      <c r="I1377" s="661" t="s">
        <v>721</v>
      </c>
      <c r="J1377" s="661" t="s">
        <v>3850</v>
      </c>
      <c r="K1377" s="661" t="s">
        <v>3851</v>
      </c>
      <c r="L1377" s="662">
        <v>0</v>
      </c>
      <c r="M1377" s="662">
        <v>0</v>
      </c>
      <c r="N1377" s="661">
        <v>1</v>
      </c>
      <c r="O1377" s="744">
        <v>0.5</v>
      </c>
      <c r="P1377" s="662"/>
      <c r="Q1377" s="677"/>
      <c r="R1377" s="661"/>
      <c r="S1377" s="677">
        <v>0</v>
      </c>
      <c r="T1377" s="744"/>
      <c r="U1377" s="700">
        <v>0</v>
      </c>
    </row>
    <row r="1378" spans="1:21" ht="14.4" customHeight="1" x14ac:dyDescent="0.3">
      <c r="A1378" s="660">
        <v>21</v>
      </c>
      <c r="B1378" s="661" t="s">
        <v>578</v>
      </c>
      <c r="C1378" s="661" t="s">
        <v>3538</v>
      </c>
      <c r="D1378" s="742" t="s">
        <v>5397</v>
      </c>
      <c r="E1378" s="743" t="s">
        <v>3561</v>
      </c>
      <c r="F1378" s="661" t="s">
        <v>3533</v>
      </c>
      <c r="G1378" s="661" t="s">
        <v>4248</v>
      </c>
      <c r="H1378" s="661" t="s">
        <v>1684</v>
      </c>
      <c r="I1378" s="661" t="s">
        <v>1889</v>
      </c>
      <c r="J1378" s="661" t="s">
        <v>1890</v>
      </c>
      <c r="K1378" s="661" t="s">
        <v>3355</v>
      </c>
      <c r="L1378" s="662">
        <v>635.35</v>
      </c>
      <c r="M1378" s="662">
        <v>635.35</v>
      </c>
      <c r="N1378" s="661">
        <v>1</v>
      </c>
      <c r="O1378" s="744">
        <v>1</v>
      </c>
      <c r="P1378" s="662">
        <v>635.35</v>
      </c>
      <c r="Q1378" s="677">
        <v>1</v>
      </c>
      <c r="R1378" s="661">
        <v>1</v>
      </c>
      <c r="S1378" s="677">
        <v>1</v>
      </c>
      <c r="T1378" s="744">
        <v>1</v>
      </c>
      <c r="U1378" s="700">
        <v>1</v>
      </c>
    </row>
    <row r="1379" spans="1:21" ht="14.4" customHeight="1" x14ac:dyDescent="0.3">
      <c r="A1379" s="660">
        <v>21</v>
      </c>
      <c r="B1379" s="661" t="s">
        <v>578</v>
      </c>
      <c r="C1379" s="661" t="s">
        <v>3538</v>
      </c>
      <c r="D1379" s="742" t="s">
        <v>5397</v>
      </c>
      <c r="E1379" s="743" t="s">
        <v>3561</v>
      </c>
      <c r="F1379" s="661" t="s">
        <v>3533</v>
      </c>
      <c r="G1379" s="661" t="s">
        <v>4795</v>
      </c>
      <c r="H1379" s="661" t="s">
        <v>579</v>
      </c>
      <c r="I1379" s="661" t="s">
        <v>2701</v>
      </c>
      <c r="J1379" s="661" t="s">
        <v>2702</v>
      </c>
      <c r="K1379" s="661" t="s">
        <v>2703</v>
      </c>
      <c r="L1379" s="662">
        <v>0</v>
      </c>
      <c r="M1379" s="662">
        <v>0</v>
      </c>
      <c r="N1379" s="661">
        <v>1</v>
      </c>
      <c r="O1379" s="744">
        <v>0.5</v>
      </c>
      <c r="P1379" s="662">
        <v>0</v>
      </c>
      <c r="Q1379" s="677"/>
      <c r="R1379" s="661">
        <v>1</v>
      </c>
      <c r="S1379" s="677">
        <v>1</v>
      </c>
      <c r="T1379" s="744">
        <v>0.5</v>
      </c>
      <c r="U1379" s="700">
        <v>1</v>
      </c>
    </row>
    <row r="1380" spans="1:21" ht="14.4" customHeight="1" x14ac:dyDescent="0.3">
      <c r="A1380" s="660">
        <v>21</v>
      </c>
      <c r="B1380" s="661" t="s">
        <v>578</v>
      </c>
      <c r="C1380" s="661" t="s">
        <v>3538</v>
      </c>
      <c r="D1380" s="742" t="s">
        <v>5397</v>
      </c>
      <c r="E1380" s="743" t="s">
        <v>3561</v>
      </c>
      <c r="F1380" s="661" t="s">
        <v>3533</v>
      </c>
      <c r="G1380" s="661" t="s">
        <v>4796</v>
      </c>
      <c r="H1380" s="661" t="s">
        <v>579</v>
      </c>
      <c r="I1380" s="661" t="s">
        <v>1980</v>
      </c>
      <c r="J1380" s="661" t="s">
        <v>1981</v>
      </c>
      <c r="K1380" s="661" t="s">
        <v>4797</v>
      </c>
      <c r="L1380" s="662">
        <v>36.97</v>
      </c>
      <c r="M1380" s="662">
        <v>36.97</v>
      </c>
      <c r="N1380" s="661">
        <v>1</v>
      </c>
      <c r="O1380" s="744">
        <v>0.5</v>
      </c>
      <c r="P1380" s="662">
        <v>36.97</v>
      </c>
      <c r="Q1380" s="677">
        <v>1</v>
      </c>
      <c r="R1380" s="661">
        <v>1</v>
      </c>
      <c r="S1380" s="677">
        <v>1</v>
      </c>
      <c r="T1380" s="744">
        <v>0.5</v>
      </c>
      <c r="U1380" s="700">
        <v>1</v>
      </c>
    </row>
    <row r="1381" spans="1:21" ht="14.4" customHeight="1" x14ac:dyDescent="0.3">
      <c r="A1381" s="660">
        <v>21</v>
      </c>
      <c r="B1381" s="661" t="s">
        <v>578</v>
      </c>
      <c r="C1381" s="661" t="s">
        <v>3538</v>
      </c>
      <c r="D1381" s="742" t="s">
        <v>5397</v>
      </c>
      <c r="E1381" s="743" t="s">
        <v>3561</v>
      </c>
      <c r="F1381" s="661" t="s">
        <v>3533</v>
      </c>
      <c r="G1381" s="661" t="s">
        <v>3953</v>
      </c>
      <c r="H1381" s="661" t="s">
        <v>1684</v>
      </c>
      <c r="I1381" s="661" t="s">
        <v>1926</v>
      </c>
      <c r="J1381" s="661" t="s">
        <v>1927</v>
      </c>
      <c r="K1381" s="661" t="s">
        <v>3413</v>
      </c>
      <c r="L1381" s="662">
        <v>769.6</v>
      </c>
      <c r="M1381" s="662">
        <v>7696.0000000000009</v>
      </c>
      <c r="N1381" s="661">
        <v>10</v>
      </c>
      <c r="O1381" s="744">
        <v>4</v>
      </c>
      <c r="P1381" s="662">
        <v>6926.4000000000005</v>
      </c>
      <c r="Q1381" s="677">
        <v>0.89999999999999991</v>
      </c>
      <c r="R1381" s="661">
        <v>9</v>
      </c>
      <c r="S1381" s="677">
        <v>0.9</v>
      </c>
      <c r="T1381" s="744">
        <v>3</v>
      </c>
      <c r="U1381" s="700">
        <v>0.75</v>
      </c>
    </row>
    <row r="1382" spans="1:21" ht="14.4" customHeight="1" x14ac:dyDescent="0.3">
      <c r="A1382" s="660">
        <v>21</v>
      </c>
      <c r="B1382" s="661" t="s">
        <v>578</v>
      </c>
      <c r="C1382" s="661" t="s">
        <v>3538</v>
      </c>
      <c r="D1382" s="742" t="s">
        <v>5397</v>
      </c>
      <c r="E1382" s="743" t="s">
        <v>3561</v>
      </c>
      <c r="F1382" s="661" t="s">
        <v>3533</v>
      </c>
      <c r="G1382" s="661" t="s">
        <v>3953</v>
      </c>
      <c r="H1382" s="661" t="s">
        <v>1684</v>
      </c>
      <c r="I1382" s="661" t="s">
        <v>1926</v>
      </c>
      <c r="J1382" s="661" t="s">
        <v>1927</v>
      </c>
      <c r="K1382" s="661" t="s">
        <v>3413</v>
      </c>
      <c r="L1382" s="662">
        <v>550.39</v>
      </c>
      <c r="M1382" s="662">
        <v>8255.85</v>
      </c>
      <c r="N1382" s="661">
        <v>15</v>
      </c>
      <c r="O1382" s="744">
        <v>5</v>
      </c>
      <c r="P1382" s="662">
        <v>4953.51</v>
      </c>
      <c r="Q1382" s="677">
        <v>0.6</v>
      </c>
      <c r="R1382" s="661">
        <v>9</v>
      </c>
      <c r="S1382" s="677">
        <v>0.6</v>
      </c>
      <c r="T1382" s="744">
        <v>3</v>
      </c>
      <c r="U1382" s="700">
        <v>0.6</v>
      </c>
    </row>
    <row r="1383" spans="1:21" ht="14.4" customHeight="1" x14ac:dyDescent="0.3">
      <c r="A1383" s="660">
        <v>21</v>
      </c>
      <c r="B1383" s="661" t="s">
        <v>578</v>
      </c>
      <c r="C1383" s="661" t="s">
        <v>3538</v>
      </c>
      <c r="D1383" s="742" t="s">
        <v>5397</v>
      </c>
      <c r="E1383" s="743" t="s">
        <v>3561</v>
      </c>
      <c r="F1383" s="661" t="s">
        <v>3533</v>
      </c>
      <c r="G1383" s="661" t="s">
        <v>3864</v>
      </c>
      <c r="H1383" s="661" t="s">
        <v>579</v>
      </c>
      <c r="I1383" s="661" t="s">
        <v>765</v>
      </c>
      <c r="J1383" s="661" t="s">
        <v>3866</v>
      </c>
      <c r="K1383" s="661" t="s">
        <v>4729</v>
      </c>
      <c r="L1383" s="662">
        <v>0</v>
      </c>
      <c r="M1383" s="662">
        <v>0</v>
      </c>
      <c r="N1383" s="661">
        <v>1</v>
      </c>
      <c r="O1383" s="744">
        <v>0.5</v>
      </c>
      <c r="P1383" s="662"/>
      <c r="Q1383" s="677"/>
      <c r="R1383" s="661"/>
      <c r="S1383" s="677">
        <v>0</v>
      </c>
      <c r="T1383" s="744"/>
      <c r="U1383" s="700">
        <v>0</v>
      </c>
    </row>
    <row r="1384" spans="1:21" ht="14.4" customHeight="1" x14ac:dyDescent="0.3">
      <c r="A1384" s="660">
        <v>21</v>
      </c>
      <c r="B1384" s="661" t="s">
        <v>578</v>
      </c>
      <c r="C1384" s="661" t="s">
        <v>3538</v>
      </c>
      <c r="D1384" s="742" t="s">
        <v>5397</v>
      </c>
      <c r="E1384" s="743" t="s">
        <v>3561</v>
      </c>
      <c r="F1384" s="661" t="s">
        <v>3533</v>
      </c>
      <c r="G1384" s="661" t="s">
        <v>4670</v>
      </c>
      <c r="H1384" s="661" t="s">
        <v>579</v>
      </c>
      <c r="I1384" s="661" t="s">
        <v>2691</v>
      </c>
      <c r="J1384" s="661" t="s">
        <v>2692</v>
      </c>
      <c r="K1384" s="661" t="s">
        <v>2693</v>
      </c>
      <c r="L1384" s="662">
        <v>215.12</v>
      </c>
      <c r="M1384" s="662">
        <v>215.12</v>
      </c>
      <c r="N1384" s="661">
        <v>1</v>
      </c>
      <c r="O1384" s="744">
        <v>1</v>
      </c>
      <c r="P1384" s="662">
        <v>215.12</v>
      </c>
      <c r="Q1384" s="677">
        <v>1</v>
      </c>
      <c r="R1384" s="661">
        <v>1</v>
      </c>
      <c r="S1384" s="677">
        <v>1</v>
      </c>
      <c r="T1384" s="744">
        <v>1</v>
      </c>
      <c r="U1384" s="700">
        <v>1</v>
      </c>
    </row>
    <row r="1385" spans="1:21" ht="14.4" customHeight="1" x14ac:dyDescent="0.3">
      <c r="A1385" s="660">
        <v>21</v>
      </c>
      <c r="B1385" s="661" t="s">
        <v>578</v>
      </c>
      <c r="C1385" s="661" t="s">
        <v>3538</v>
      </c>
      <c r="D1385" s="742" t="s">
        <v>5397</v>
      </c>
      <c r="E1385" s="743" t="s">
        <v>3561</v>
      </c>
      <c r="F1385" s="661" t="s">
        <v>3533</v>
      </c>
      <c r="G1385" s="661" t="s">
        <v>3618</v>
      </c>
      <c r="H1385" s="661" t="s">
        <v>579</v>
      </c>
      <c r="I1385" s="661" t="s">
        <v>925</v>
      </c>
      <c r="J1385" s="661" t="s">
        <v>3619</v>
      </c>
      <c r="K1385" s="661" t="s">
        <v>3620</v>
      </c>
      <c r="L1385" s="662">
        <v>53.57</v>
      </c>
      <c r="M1385" s="662">
        <v>160.71</v>
      </c>
      <c r="N1385" s="661">
        <v>3</v>
      </c>
      <c r="O1385" s="744">
        <v>1.5</v>
      </c>
      <c r="P1385" s="662">
        <v>160.71</v>
      </c>
      <c r="Q1385" s="677">
        <v>1</v>
      </c>
      <c r="R1385" s="661">
        <v>3</v>
      </c>
      <c r="S1385" s="677">
        <v>1</v>
      </c>
      <c r="T1385" s="744">
        <v>1.5</v>
      </c>
      <c r="U1385" s="700">
        <v>1</v>
      </c>
    </row>
    <row r="1386" spans="1:21" ht="14.4" customHeight="1" x14ac:dyDescent="0.3">
      <c r="A1386" s="660">
        <v>21</v>
      </c>
      <c r="B1386" s="661" t="s">
        <v>578</v>
      </c>
      <c r="C1386" s="661" t="s">
        <v>3538</v>
      </c>
      <c r="D1386" s="742" t="s">
        <v>5397</v>
      </c>
      <c r="E1386" s="743" t="s">
        <v>3561</v>
      </c>
      <c r="F1386" s="661" t="s">
        <v>3533</v>
      </c>
      <c r="G1386" s="661" t="s">
        <v>3675</v>
      </c>
      <c r="H1386" s="661" t="s">
        <v>1684</v>
      </c>
      <c r="I1386" s="661" t="s">
        <v>3740</v>
      </c>
      <c r="J1386" s="661" t="s">
        <v>1714</v>
      </c>
      <c r="K1386" s="661" t="s">
        <v>3741</v>
      </c>
      <c r="L1386" s="662">
        <v>543.39</v>
      </c>
      <c r="M1386" s="662">
        <v>543.39</v>
      </c>
      <c r="N1386" s="661">
        <v>1</v>
      </c>
      <c r="O1386" s="744">
        <v>1</v>
      </c>
      <c r="P1386" s="662">
        <v>543.39</v>
      </c>
      <c r="Q1386" s="677">
        <v>1</v>
      </c>
      <c r="R1386" s="661">
        <v>1</v>
      </c>
      <c r="S1386" s="677">
        <v>1</v>
      </c>
      <c r="T1386" s="744">
        <v>1</v>
      </c>
      <c r="U1386" s="700">
        <v>1</v>
      </c>
    </row>
    <row r="1387" spans="1:21" ht="14.4" customHeight="1" x14ac:dyDescent="0.3">
      <c r="A1387" s="660">
        <v>21</v>
      </c>
      <c r="B1387" s="661" t="s">
        <v>578</v>
      </c>
      <c r="C1387" s="661" t="s">
        <v>3538</v>
      </c>
      <c r="D1387" s="742" t="s">
        <v>5397</v>
      </c>
      <c r="E1387" s="743" t="s">
        <v>3561</v>
      </c>
      <c r="F1387" s="661" t="s">
        <v>3533</v>
      </c>
      <c r="G1387" s="661" t="s">
        <v>3675</v>
      </c>
      <c r="H1387" s="661" t="s">
        <v>1684</v>
      </c>
      <c r="I1387" s="661" t="s">
        <v>3792</v>
      </c>
      <c r="J1387" s="661" t="s">
        <v>1714</v>
      </c>
      <c r="K1387" s="661" t="s">
        <v>623</v>
      </c>
      <c r="L1387" s="662">
        <v>815.1</v>
      </c>
      <c r="M1387" s="662">
        <v>4890.6000000000004</v>
      </c>
      <c r="N1387" s="661">
        <v>6</v>
      </c>
      <c r="O1387" s="744">
        <v>3</v>
      </c>
      <c r="P1387" s="662">
        <v>1630.2</v>
      </c>
      <c r="Q1387" s="677">
        <v>0.33333333333333331</v>
      </c>
      <c r="R1387" s="661">
        <v>2</v>
      </c>
      <c r="S1387" s="677">
        <v>0.33333333333333331</v>
      </c>
      <c r="T1387" s="744">
        <v>1</v>
      </c>
      <c r="U1387" s="700">
        <v>0.33333333333333331</v>
      </c>
    </row>
    <row r="1388" spans="1:21" ht="14.4" customHeight="1" x14ac:dyDescent="0.3">
      <c r="A1388" s="660">
        <v>21</v>
      </c>
      <c r="B1388" s="661" t="s">
        <v>578</v>
      </c>
      <c r="C1388" s="661" t="s">
        <v>3538</v>
      </c>
      <c r="D1388" s="742" t="s">
        <v>5397</v>
      </c>
      <c r="E1388" s="743" t="s">
        <v>3561</v>
      </c>
      <c r="F1388" s="661" t="s">
        <v>3533</v>
      </c>
      <c r="G1388" s="661" t="s">
        <v>3675</v>
      </c>
      <c r="H1388" s="661" t="s">
        <v>1684</v>
      </c>
      <c r="I1388" s="661" t="s">
        <v>1763</v>
      </c>
      <c r="J1388" s="661" t="s">
        <v>622</v>
      </c>
      <c r="K1388" s="661" t="s">
        <v>623</v>
      </c>
      <c r="L1388" s="662">
        <v>1385.62</v>
      </c>
      <c r="M1388" s="662">
        <v>2771.24</v>
      </c>
      <c r="N1388" s="661">
        <v>2</v>
      </c>
      <c r="O1388" s="744">
        <v>0.5</v>
      </c>
      <c r="P1388" s="662"/>
      <c r="Q1388" s="677">
        <v>0</v>
      </c>
      <c r="R1388" s="661"/>
      <c r="S1388" s="677">
        <v>0</v>
      </c>
      <c r="T1388" s="744"/>
      <c r="U1388" s="700">
        <v>0</v>
      </c>
    </row>
    <row r="1389" spans="1:21" ht="14.4" customHeight="1" x14ac:dyDescent="0.3">
      <c r="A1389" s="660">
        <v>21</v>
      </c>
      <c r="B1389" s="661" t="s">
        <v>578</v>
      </c>
      <c r="C1389" s="661" t="s">
        <v>3538</v>
      </c>
      <c r="D1389" s="742" t="s">
        <v>5397</v>
      </c>
      <c r="E1389" s="743" t="s">
        <v>3561</v>
      </c>
      <c r="F1389" s="661" t="s">
        <v>3533</v>
      </c>
      <c r="G1389" s="661" t="s">
        <v>3675</v>
      </c>
      <c r="H1389" s="661" t="s">
        <v>1684</v>
      </c>
      <c r="I1389" s="661" t="s">
        <v>1766</v>
      </c>
      <c r="J1389" s="661" t="s">
        <v>622</v>
      </c>
      <c r="K1389" s="661" t="s">
        <v>1715</v>
      </c>
      <c r="L1389" s="662">
        <v>1847.49</v>
      </c>
      <c r="M1389" s="662">
        <v>1847.49</v>
      </c>
      <c r="N1389" s="661">
        <v>1</v>
      </c>
      <c r="O1389" s="744">
        <v>1</v>
      </c>
      <c r="P1389" s="662"/>
      <c r="Q1389" s="677">
        <v>0</v>
      </c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21</v>
      </c>
      <c r="B1390" s="661" t="s">
        <v>578</v>
      </c>
      <c r="C1390" s="661" t="s">
        <v>3538</v>
      </c>
      <c r="D1390" s="742" t="s">
        <v>5397</v>
      </c>
      <c r="E1390" s="743" t="s">
        <v>3561</v>
      </c>
      <c r="F1390" s="661" t="s">
        <v>3533</v>
      </c>
      <c r="G1390" s="661" t="s">
        <v>4730</v>
      </c>
      <c r="H1390" s="661" t="s">
        <v>579</v>
      </c>
      <c r="I1390" s="661" t="s">
        <v>4731</v>
      </c>
      <c r="J1390" s="661" t="s">
        <v>4732</v>
      </c>
      <c r="K1390" s="661" t="s">
        <v>4733</v>
      </c>
      <c r="L1390" s="662">
        <v>101.5</v>
      </c>
      <c r="M1390" s="662">
        <v>101.5</v>
      </c>
      <c r="N1390" s="661">
        <v>1</v>
      </c>
      <c r="O1390" s="744">
        <v>1</v>
      </c>
      <c r="P1390" s="662">
        <v>101.5</v>
      </c>
      <c r="Q1390" s="677">
        <v>1</v>
      </c>
      <c r="R1390" s="661">
        <v>1</v>
      </c>
      <c r="S1390" s="677">
        <v>1</v>
      </c>
      <c r="T1390" s="744">
        <v>1</v>
      </c>
      <c r="U1390" s="700">
        <v>1</v>
      </c>
    </row>
    <row r="1391" spans="1:21" ht="14.4" customHeight="1" x14ac:dyDescent="0.3">
      <c r="A1391" s="660">
        <v>21</v>
      </c>
      <c r="B1391" s="661" t="s">
        <v>578</v>
      </c>
      <c r="C1391" s="661" t="s">
        <v>3538</v>
      </c>
      <c r="D1391" s="742" t="s">
        <v>5397</v>
      </c>
      <c r="E1391" s="743" t="s">
        <v>3561</v>
      </c>
      <c r="F1391" s="661" t="s">
        <v>3533</v>
      </c>
      <c r="G1391" s="661" t="s">
        <v>3589</v>
      </c>
      <c r="H1391" s="661" t="s">
        <v>1684</v>
      </c>
      <c r="I1391" s="661" t="s">
        <v>1867</v>
      </c>
      <c r="J1391" s="661" t="s">
        <v>1868</v>
      </c>
      <c r="K1391" s="661" t="s">
        <v>3353</v>
      </c>
      <c r="L1391" s="662">
        <v>1300.49</v>
      </c>
      <c r="M1391" s="662">
        <v>3901.4700000000003</v>
      </c>
      <c r="N1391" s="661">
        <v>3</v>
      </c>
      <c r="O1391" s="744">
        <v>1.5</v>
      </c>
      <c r="P1391" s="662">
        <v>3901.4700000000003</v>
      </c>
      <c r="Q1391" s="677">
        <v>1</v>
      </c>
      <c r="R1391" s="661">
        <v>3</v>
      </c>
      <c r="S1391" s="677">
        <v>1</v>
      </c>
      <c r="T1391" s="744">
        <v>1.5</v>
      </c>
      <c r="U1391" s="700">
        <v>1</v>
      </c>
    </row>
    <row r="1392" spans="1:21" ht="14.4" customHeight="1" x14ac:dyDescent="0.3">
      <c r="A1392" s="660">
        <v>21</v>
      </c>
      <c r="B1392" s="661" t="s">
        <v>578</v>
      </c>
      <c r="C1392" s="661" t="s">
        <v>3538</v>
      </c>
      <c r="D1392" s="742" t="s">
        <v>5397</v>
      </c>
      <c r="E1392" s="743" t="s">
        <v>3561</v>
      </c>
      <c r="F1392" s="661" t="s">
        <v>3533</v>
      </c>
      <c r="G1392" s="661" t="s">
        <v>3589</v>
      </c>
      <c r="H1392" s="661" t="s">
        <v>1684</v>
      </c>
      <c r="I1392" s="661" t="s">
        <v>1867</v>
      </c>
      <c r="J1392" s="661" t="s">
        <v>1868</v>
      </c>
      <c r="K1392" s="661" t="s">
        <v>3353</v>
      </c>
      <c r="L1392" s="662">
        <v>668.54</v>
      </c>
      <c r="M1392" s="662">
        <v>668.54</v>
      </c>
      <c r="N1392" s="661">
        <v>1</v>
      </c>
      <c r="O1392" s="744">
        <v>0.5</v>
      </c>
      <c r="P1392" s="662"/>
      <c r="Q1392" s="677">
        <v>0</v>
      </c>
      <c r="R1392" s="661"/>
      <c r="S1392" s="677">
        <v>0</v>
      </c>
      <c r="T1392" s="744"/>
      <c r="U1392" s="700">
        <v>0</v>
      </c>
    </row>
    <row r="1393" spans="1:21" ht="14.4" customHeight="1" x14ac:dyDescent="0.3">
      <c r="A1393" s="660">
        <v>21</v>
      </c>
      <c r="B1393" s="661" t="s">
        <v>578</v>
      </c>
      <c r="C1393" s="661" t="s">
        <v>3538</v>
      </c>
      <c r="D1393" s="742" t="s">
        <v>5397</v>
      </c>
      <c r="E1393" s="743" t="s">
        <v>3561</v>
      </c>
      <c r="F1393" s="661" t="s">
        <v>3533</v>
      </c>
      <c r="G1393" s="661" t="s">
        <v>3746</v>
      </c>
      <c r="H1393" s="661" t="s">
        <v>579</v>
      </c>
      <c r="I1393" s="661" t="s">
        <v>4798</v>
      </c>
      <c r="J1393" s="661" t="s">
        <v>3873</v>
      </c>
      <c r="K1393" s="661" t="s">
        <v>4799</v>
      </c>
      <c r="L1393" s="662">
        <v>1677.3</v>
      </c>
      <c r="M1393" s="662">
        <v>1677.3</v>
      </c>
      <c r="N1393" s="661">
        <v>1</v>
      </c>
      <c r="O1393" s="744">
        <v>1</v>
      </c>
      <c r="P1393" s="662">
        <v>1677.3</v>
      </c>
      <c r="Q1393" s="677">
        <v>1</v>
      </c>
      <c r="R1393" s="661">
        <v>1</v>
      </c>
      <c r="S1393" s="677">
        <v>1</v>
      </c>
      <c r="T1393" s="744">
        <v>1</v>
      </c>
      <c r="U1393" s="700">
        <v>1</v>
      </c>
    </row>
    <row r="1394" spans="1:21" ht="14.4" customHeight="1" x14ac:dyDescent="0.3">
      <c r="A1394" s="660">
        <v>21</v>
      </c>
      <c r="B1394" s="661" t="s">
        <v>578</v>
      </c>
      <c r="C1394" s="661" t="s">
        <v>3538</v>
      </c>
      <c r="D1394" s="742" t="s">
        <v>5397</v>
      </c>
      <c r="E1394" s="743" t="s">
        <v>3561</v>
      </c>
      <c r="F1394" s="661" t="s">
        <v>3533</v>
      </c>
      <c r="G1394" s="661" t="s">
        <v>4472</v>
      </c>
      <c r="H1394" s="661" t="s">
        <v>579</v>
      </c>
      <c r="I1394" s="661" t="s">
        <v>4473</v>
      </c>
      <c r="J1394" s="661" t="s">
        <v>4474</v>
      </c>
      <c r="K1394" s="661" t="s">
        <v>4475</v>
      </c>
      <c r="L1394" s="662">
        <v>998.95</v>
      </c>
      <c r="M1394" s="662">
        <v>1997.9</v>
      </c>
      <c r="N1394" s="661">
        <v>2</v>
      </c>
      <c r="O1394" s="744">
        <v>1.5</v>
      </c>
      <c r="P1394" s="662">
        <v>1997.9</v>
      </c>
      <c r="Q1394" s="677">
        <v>1</v>
      </c>
      <c r="R1394" s="661">
        <v>2</v>
      </c>
      <c r="S1394" s="677">
        <v>1</v>
      </c>
      <c r="T1394" s="744">
        <v>1.5</v>
      </c>
      <c r="U1394" s="700">
        <v>1</v>
      </c>
    </row>
    <row r="1395" spans="1:21" ht="14.4" customHeight="1" x14ac:dyDescent="0.3">
      <c r="A1395" s="660">
        <v>21</v>
      </c>
      <c r="B1395" s="661" t="s">
        <v>578</v>
      </c>
      <c r="C1395" s="661" t="s">
        <v>3538</v>
      </c>
      <c r="D1395" s="742" t="s">
        <v>5397</v>
      </c>
      <c r="E1395" s="743" t="s">
        <v>3561</v>
      </c>
      <c r="F1395" s="661" t="s">
        <v>3533</v>
      </c>
      <c r="G1395" s="661" t="s">
        <v>3684</v>
      </c>
      <c r="H1395" s="661" t="s">
        <v>579</v>
      </c>
      <c r="I1395" s="661" t="s">
        <v>1559</v>
      </c>
      <c r="J1395" s="661" t="s">
        <v>1560</v>
      </c>
      <c r="K1395" s="661" t="s">
        <v>1561</v>
      </c>
      <c r="L1395" s="662">
        <v>108.44</v>
      </c>
      <c r="M1395" s="662">
        <v>108.44</v>
      </c>
      <c r="N1395" s="661">
        <v>1</v>
      </c>
      <c r="O1395" s="744">
        <v>1</v>
      </c>
      <c r="P1395" s="662"/>
      <c r="Q1395" s="677">
        <v>0</v>
      </c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21</v>
      </c>
      <c r="B1396" s="661" t="s">
        <v>578</v>
      </c>
      <c r="C1396" s="661" t="s">
        <v>3538</v>
      </c>
      <c r="D1396" s="742" t="s">
        <v>5397</v>
      </c>
      <c r="E1396" s="743" t="s">
        <v>3561</v>
      </c>
      <c r="F1396" s="661" t="s">
        <v>3533</v>
      </c>
      <c r="G1396" s="661" t="s">
        <v>3590</v>
      </c>
      <c r="H1396" s="661" t="s">
        <v>1684</v>
      </c>
      <c r="I1396" s="661" t="s">
        <v>2934</v>
      </c>
      <c r="J1396" s="661" t="s">
        <v>2935</v>
      </c>
      <c r="K1396" s="661" t="s">
        <v>2936</v>
      </c>
      <c r="L1396" s="662">
        <v>194.26</v>
      </c>
      <c r="M1396" s="662">
        <v>777.04</v>
      </c>
      <c r="N1396" s="661">
        <v>4</v>
      </c>
      <c r="O1396" s="744">
        <v>1</v>
      </c>
      <c r="P1396" s="662">
        <v>777.04</v>
      </c>
      <c r="Q1396" s="677">
        <v>1</v>
      </c>
      <c r="R1396" s="661">
        <v>4</v>
      </c>
      <c r="S1396" s="677">
        <v>1</v>
      </c>
      <c r="T1396" s="744">
        <v>1</v>
      </c>
      <c r="U1396" s="700">
        <v>1</v>
      </c>
    </row>
    <row r="1397" spans="1:21" ht="14.4" customHeight="1" x14ac:dyDescent="0.3">
      <c r="A1397" s="660">
        <v>21</v>
      </c>
      <c r="B1397" s="661" t="s">
        <v>578</v>
      </c>
      <c r="C1397" s="661" t="s">
        <v>3538</v>
      </c>
      <c r="D1397" s="742" t="s">
        <v>5397</v>
      </c>
      <c r="E1397" s="743" t="s">
        <v>3561</v>
      </c>
      <c r="F1397" s="661" t="s">
        <v>3533</v>
      </c>
      <c r="G1397" s="661" t="s">
        <v>3590</v>
      </c>
      <c r="H1397" s="661" t="s">
        <v>1684</v>
      </c>
      <c r="I1397" s="661" t="s">
        <v>2943</v>
      </c>
      <c r="J1397" s="661" t="s">
        <v>2944</v>
      </c>
      <c r="K1397" s="661" t="s">
        <v>2945</v>
      </c>
      <c r="L1397" s="662">
        <v>127.34</v>
      </c>
      <c r="M1397" s="662">
        <v>4074.88</v>
      </c>
      <c r="N1397" s="661">
        <v>32</v>
      </c>
      <c r="O1397" s="744">
        <v>2.5</v>
      </c>
      <c r="P1397" s="662">
        <v>1655.42</v>
      </c>
      <c r="Q1397" s="677">
        <v>0.40625</v>
      </c>
      <c r="R1397" s="661">
        <v>13</v>
      </c>
      <c r="S1397" s="677">
        <v>0.40625</v>
      </c>
      <c r="T1397" s="744">
        <v>0.5</v>
      </c>
      <c r="U1397" s="700">
        <v>0.2</v>
      </c>
    </row>
    <row r="1398" spans="1:21" ht="14.4" customHeight="1" x14ac:dyDescent="0.3">
      <c r="A1398" s="660">
        <v>21</v>
      </c>
      <c r="B1398" s="661" t="s">
        <v>578</v>
      </c>
      <c r="C1398" s="661" t="s">
        <v>3538</v>
      </c>
      <c r="D1398" s="742" t="s">
        <v>5397</v>
      </c>
      <c r="E1398" s="743" t="s">
        <v>3561</v>
      </c>
      <c r="F1398" s="661" t="s">
        <v>3533</v>
      </c>
      <c r="G1398" s="661" t="s">
        <v>3590</v>
      </c>
      <c r="H1398" s="661" t="s">
        <v>1684</v>
      </c>
      <c r="I1398" s="661" t="s">
        <v>4800</v>
      </c>
      <c r="J1398" s="661" t="s">
        <v>4801</v>
      </c>
      <c r="K1398" s="661" t="s">
        <v>2961</v>
      </c>
      <c r="L1398" s="662">
        <v>84.89</v>
      </c>
      <c r="M1398" s="662">
        <v>84.89</v>
      </c>
      <c r="N1398" s="661">
        <v>1</v>
      </c>
      <c r="O1398" s="744">
        <v>0.5</v>
      </c>
      <c r="P1398" s="662">
        <v>84.89</v>
      </c>
      <c r="Q1398" s="677">
        <v>1</v>
      </c>
      <c r="R1398" s="661">
        <v>1</v>
      </c>
      <c r="S1398" s="677">
        <v>1</v>
      </c>
      <c r="T1398" s="744">
        <v>0.5</v>
      </c>
      <c r="U1398" s="700">
        <v>1</v>
      </c>
    </row>
    <row r="1399" spans="1:21" ht="14.4" customHeight="1" x14ac:dyDescent="0.3">
      <c r="A1399" s="660">
        <v>21</v>
      </c>
      <c r="B1399" s="661" t="s">
        <v>578</v>
      </c>
      <c r="C1399" s="661" t="s">
        <v>3538</v>
      </c>
      <c r="D1399" s="742" t="s">
        <v>5397</v>
      </c>
      <c r="E1399" s="743" t="s">
        <v>3561</v>
      </c>
      <c r="F1399" s="661" t="s">
        <v>3533</v>
      </c>
      <c r="G1399" s="661" t="s">
        <v>3590</v>
      </c>
      <c r="H1399" s="661" t="s">
        <v>1684</v>
      </c>
      <c r="I1399" s="661" t="s">
        <v>3608</v>
      </c>
      <c r="J1399" s="661" t="s">
        <v>3609</v>
      </c>
      <c r="K1399" s="661" t="s">
        <v>2945</v>
      </c>
      <c r="L1399" s="662">
        <v>82.04</v>
      </c>
      <c r="M1399" s="662">
        <v>820.40000000000009</v>
      </c>
      <c r="N1399" s="661">
        <v>10</v>
      </c>
      <c r="O1399" s="744">
        <v>1</v>
      </c>
      <c r="P1399" s="662">
        <v>820.40000000000009</v>
      </c>
      <c r="Q1399" s="677">
        <v>1</v>
      </c>
      <c r="R1399" s="661">
        <v>10</v>
      </c>
      <c r="S1399" s="677">
        <v>1</v>
      </c>
      <c r="T1399" s="744">
        <v>1</v>
      </c>
      <c r="U1399" s="700">
        <v>1</v>
      </c>
    </row>
    <row r="1400" spans="1:21" ht="14.4" customHeight="1" x14ac:dyDescent="0.3">
      <c r="A1400" s="660">
        <v>21</v>
      </c>
      <c r="B1400" s="661" t="s">
        <v>578</v>
      </c>
      <c r="C1400" s="661" t="s">
        <v>3538</v>
      </c>
      <c r="D1400" s="742" t="s">
        <v>5397</v>
      </c>
      <c r="E1400" s="743" t="s">
        <v>3561</v>
      </c>
      <c r="F1400" s="661" t="s">
        <v>3533</v>
      </c>
      <c r="G1400" s="661" t="s">
        <v>3685</v>
      </c>
      <c r="H1400" s="661" t="s">
        <v>1684</v>
      </c>
      <c r="I1400" s="661" t="s">
        <v>2873</v>
      </c>
      <c r="J1400" s="661" t="s">
        <v>1818</v>
      </c>
      <c r="K1400" s="661" t="s">
        <v>3502</v>
      </c>
      <c r="L1400" s="662">
        <v>1286.2</v>
      </c>
      <c r="M1400" s="662">
        <v>1286.2</v>
      </c>
      <c r="N1400" s="661">
        <v>1</v>
      </c>
      <c r="O1400" s="744">
        <v>1</v>
      </c>
      <c r="P1400" s="662">
        <v>1286.2</v>
      </c>
      <c r="Q1400" s="677">
        <v>1</v>
      </c>
      <c r="R1400" s="661">
        <v>1</v>
      </c>
      <c r="S1400" s="677">
        <v>1</v>
      </c>
      <c r="T1400" s="744">
        <v>1</v>
      </c>
      <c r="U1400" s="700">
        <v>1</v>
      </c>
    </row>
    <row r="1401" spans="1:21" ht="14.4" customHeight="1" x14ac:dyDescent="0.3">
      <c r="A1401" s="660">
        <v>21</v>
      </c>
      <c r="B1401" s="661" t="s">
        <v>578</v>
      </c>
      <c r="C1401" s="661" t="s">
        <v>3538</v>
      </c>
      <c r="D1401" s="742" t="s">
        <v>5397</v>
      </c>
      <c r="E1401" s="743" t="s">
        <v>3561</v>
      </c>
      <c r="F1401" s="661" t="s">
        <v>3533</v>
      </c>
      <c r="G1401" s="661" t="s">
        <v>3888</v>
      </c>
      <c r="H1401" s="661" t="s">
        <v>579</v>
      </c>
      <c r="I1401" s="661" t="s">
        <v>741</v>
      </c>
      <c r="J1401" s="661" t="s">
        <v>742</v>
      </c>
      <c r="K1401" s="661" t="s">
        <v>4197</v>
      </c>
      <c r="L1401" s="662">
        <v>121.96</v>
      </c>
      <c r="M1401" s="662">
        <v>121.96</v>
      </c>
      <c r="N1401" s="661">
        <v>1</v>
      </c>
      <c r="O1401" s="744">
        <v>1</v>
      </c>
      <c r="P1401" s="662"/>
      <c r="Q1401" s="677">
        <v>0</v>
      </c>
      <c r="R1401" s="661"/>
      <c r="S1401" s="677">
        <v>0</v>
      </c>
      <c r="T1401" s="744"/>
      <c r="U1401" s="700">
        <v>0</v>
      </c>
    </row>
    <row r="1402" spans="1:21" ht="14.4" customHeight="1" x14ac:dyDescent="0.3">
      <c r="A1402" s="660">
        <v>21</v>
      </c>
      <c r="B1402" s="661" t="s">
        <v>578</v>
      </c>
      <c r="C1402" s="661" t="s">
        <v>3538</v>
      </c>
      <c r="D1402" s="742" t="s">
        <v>5397</v>
      </c>
      <c r="E1402" s="743" t="s">
        <v>3561</v>
      </c>
      <c r="F1402" s="661" t="s">
        <v>3533</v>
      </c>
      <c r="G1402" s="661" t="s">
        <v>3888</v>
      </c>
      <c r="H1402" s="661" t="s">
        <v>579</v>
      </c>
      <c r="I1402" s="661" t="s">
        <v>2434</v>
      </c>
      <c r="J1402" s="661" t="s">
        <v>742</v>
      </c>
      <c r="K1402" s="661" t="s">
        <v>3889</v>
      </c>
      <c r="L1402" s="662">
        <v>609.78</v>
      </c>
      <c r="M1402" s="662">
        <v>609.78</v>
      </c>
      <c r="N1402" s="661">
        <v>1</v>
      </c>
      <c r="O1402" s="744">
        <v>0.5</v>
      </c>
      <c r="P1402" s="662"/>
      <c r="Q1402" s="677">
        <v>0</v>
      </c>
      <c r="R1402" s="661"/>
      <c r="S1402" s="677">
        <v>0</v>
      </c>
      <c r="T1402" s="744"/>
      <c r="U1402" s="700">
        <v>0</v>
      </c>
    </row>
    <row r="1403" spans="1:21" ht="14.4" customHeight="1" x14ac:dyDescent="0.3">
      <c r="A1403" s="660">
        <v>21</v>
      </c>
      <c r="B1403" s="661" t="s">
        <v>578</v>
      </c>
      <c r="C1403" s="661" t="s">
        <v>3538</v>
      </c>
      <c r="D1403" s="742" t="s">
        <v>5397</v>
      </c>
      <c r="E1403" s="743" t="s">
        <v>3561</v>
      </c>
      <c r="F1403" s="661" t="s">
        <v>3533</v>
      </c>
      <c r="G1403" s="661" t="s">
        <v>3689</v>
      </c>
      <c r="H1403" s="661" t="s">
        <v>579</v>
      </c>
      <c r="I1403" s="661" t="s">
        <v>2138</v>
      </c>
      <c r="J1403" s="661" t="s">
        <v>785</v>
      </c>
      <c r="K1403" s="661" t="s">
        <v>3690</v>
      </c>
      <c r="L1403" s="662">
        <v>30.47</v>
      </c>
      <c r="M1403" s="662">
        <v>30.47</v>
      </c>
      <c r="N1403" s="661">
        <v>1</v>
      </c>
      <c r="O1403" s="744">
        <v>0.5</v>
      </c>
      <c r="P1403" s="662">
        <v>30.47</v>
      </c>
      <c r="Q1403" s="677">
        <v>1</v>
      </c>
      <c r="R1403" s="661">
        <v>1</v>
      </c>
      <c r="S1403" s="677">
        <v>1</v>
      </c>
      <c r="T1403" s="744">
        <v>0.5</v>
      </c>
      <c r="U1403" s="700">
        <v>1</v>
      </c>
    </row>
    <row r="1404" spans="1:21" ht="14.4" customHeight="1" x14ac:dyDescent="0.3">
      <c r="A1404" s="660">
        <v>21</v>
      </c>
      <c r="B1404" s="661" t="s">
        <v>578</v>
      </c>
      <c r="C1404" s="661" t="s">
        <v>3538</v>
      </c>
      <c r="D1404" s="742" t="s">
        <v>5397</v>
      </c>
      <c r="E1404" s="743" t="s">
        <v>3561</v>
      </c>
      <c r="F1404" s="661" t="s">
        <v>3533</v>
      </c>
      <c r="G1404" s="661" t="s">
        <v>3693</v>
      </c>
      <c r="H1404" s="661" t="s">
        <v>1684</v>
      </c>
      <c r="I1404" s="661" t="s">
        <v>1760</v>
      </c>
      <c r="J1404" s="661" t="s">
        <v>1757</v>
      </c>
      <c r="K1404" s="661" t="s">
        <v>3420</v>
      </c>
      <c r="L1404" s="662">
        <v>156.61000000000001</v>
      </c>
      <c r="M1404" s="662">
        <v>156.61000000000001</v>
      </c>
      <c r="N1404" s="661">
        <v>1</v>
      </c>
      <c r="O1404" s="744">
        <v>1</v>
      </c>
      <c r="P1404" s="662">
        <v>156.61000000000001</v>
      </c>
      <c r="Q1404" s="677">
        <v>1</v>
      </c>
      <c r="R1404" s="661">
        <v>1</v>
      </c>
      <c r="S1404" s="677">
        <v>1</v>
      </c>
      <c r="T1404" s="744">
        <v>1</v>
      </c>
      <c r="U1404" s="700">
        <v>1</v>
      </c>
    </row>
    <row r="1405" spans="1:21" ht="14.4" customHeight="1" x14ac:dyDescent="0.3">
      <c r="A1405" s="660">
        <v>21</v>
      </c>
      <c r="B1405" s="661" t="s">
        <v>578</v>
      </c>
      <c r="C1405" s="661" t="s">
        <v>3538</v>
      </c>
      <c r="D1405" s="742" t="s">
        <v>5397</v>
      </c>
      <c r="E1405" s="743" t="s">
        <v>3561</v>
      </c>
      <c r="F1405" s="661" t="s">
        <v>3533</v>
      </c>
      <c r="G1405" s="661" t="s">
        <v>3898</v>
      </c>
      <c r="H1405" s="661" t="s">
        <v>579</v>
      </c>
      <c r="I1405" s="661" t="s">
        <v>3899</v>
      </c>
      <c r="J1405" s="661" t="s">
        <v>3900</v>
      </c>
      <c r="K1405" s="661" t="s">
        <v>3901</v>
      </c>
      <c r="L1405" s="662">
        <v>65.989999999999995</v>
      </c>
      <c r="M1405" s="662">
        <v>65.989999999999995</v>
      </c>
      <c r="N1405" s="661">
        <v>1</v>
      </c>
      <c r="O1405" s="744">
        <v>0.5</v>
      </c>
      <c r="P1405" s="662">
        <v>65.989999999999995</v>
      </c>
      <c r="Q1405" s="677">
        <v>1</v>
      </c>
      <c r="R1405" s="661">
        <v>1</v>
      </c>
      <c r="S1405" s="677">
        <v>1</v>
      </c>
      <c r="T1405" s="744">
        <v>0.5</v>
      </c>
      <c r="U1405" s="700">
        <v>1</v>
      </c>
    </row>
    <row r="1406" spans="1:21" ht="14.4" customHeight="1" x14ac:dyDescent="0.3">
      <c r="A1406" s="660">
        <v>21</v>
      </c>
      <c r="B1406" s="661" t="s">
        <v>578</v>
      </c>
      <c r="C1406" s="661" t="s">
        <v>3538</v>
      </c>
      <c r="D1406" s="742" t="s">
        <v>5397</v>
      </c>
      <c r="E1406" s="743" t="s">
        <v>3561</v>
      </c>
      <c r="F1406" s="661" t="s">
        <v>3533</v>
      </c>
      <c r="G1406" s="661" t="s">
        <v>4802</v>
      </c>
      <c r="H1406" s="661" t="s">
        <v>579</v>
      </c>
      <c r="I1406" s="661" t="s">
        <v>4803</v>
      </c>
      <c r="J1406" s="661" t="s">
        <v>4804</v>
      </c>
      <c r="K1406" s="661" t="s">
        <v>4805</v>
      </c>
      <c r="L1406" s="662">
        <v>0</v>
      </c>
      <c r="M1406" s="662">
        <v>0</v>
      </c>
      <c r="N1406" s="661">
        <v>1</v>
      </c>
      <c r="O1406" s="744">
        <v>1</v>
      </c>
      <c r="P1406" s="662">
        <v>0</v>
      </c>
      <c r="Q1406" s="677"/>
      <c r="R1406" s="661">
        <v>1</v>
      </c>
      <c r="S1406" s="677">
        <v>1</v>
      </c>
      <c r="T1406" s="744">
        <v>1</v>
      </c>
      <c r="U1406" s="700">
        <v>1</v>
      </c>
    </row>
    <row r="1407" spans="1:21" ht="14.4" customHeight="1" x14ac:dyDescent="0.3">
      <c r="A1407" s="660">
        <v>21</v>
      </c>
      <c r="B1407" s="661" t="s">
        <v>578</v>
      </c>
      <c r="C1407" s="661" t="s">
        <v>3538</v>
      </c>
      <c r="D1407" s="742" t="s">
        <v>5397</v>
      </c>
      <c r="E1407" s="743" t="s">
        <v>3561</v>
      </c>
      <c r="F1407" s="661" t="s">
        <v>3533</v>
      </c>
      <c r="G1407" s="661" t="s">
        <v>4806</v>
      </c>
      <c r="H1407" s="661" t="s">
        <v>579</v>
      </c>
      <c r="I1407" s="661" t="s">
        <v>4807</v>
      </c>
      <c r="J1407" s="661" t="s">
        <v>4808</v>
      </c>
      <c r="K1407" s="661" t="s">
        <v>4809</v>
      </c>
      <c r="L1407" s="662">
        <v>232.37</v>
      </c>
      <c r="M1407" s="662">
        <v>232.37</v>
      </c>
      <c r="N1407" s="661">
        <v>1</v>
      </c>
      <c r="O1407" s="744">
        <v>1</v>
      </c>
      <c r="P1407" s="662">
        <v>232.37</v>
      </c>
      <c r="Q1407" s="677">
        <v>1</v>
      </c>
      <c r="R1407" s="661">
        <v>1</v>
      </c>
      <c r="S1407" s="677">
        <v>1</v>
      </c>
      <c r="T1407" s="744">
        <v>1</v>
      </c>
      <c r="U1407" s="700">
        <v>1</v>
      </c>
    </row>
    <row r="1408" spans="1:21" ht="14.4" customHeight="1" x14ac:dyDescent="0.3">
      <c r="A1408" s="660">
        <v>21</v>
      </c>
      <c r="B1408" s="661" t="s">
        <v>578</v>
      </c>
      <c r="C1408" s="661" t="s">
        <v>3538</v>
      </c>
      <c r="D1408" s="742" t="s">
        <v>5397</v>
      </c>
      <c r="E1408" s="743" t="s">
        <v>3561</v>
      </c>
      <c r="F1408" s="661" t="s">
        <v>3535</v>
      </c>
      <c r="G1408" s="661" t="s">
        <v>4221</v>
      </c>
      <c r="H1408" s="661" t="s">
        <v>579</v>
      </c>
      <c r="I1408" s="661" t="s">
        <v>4225</v>
      </c>
      <c r="J1408" s="661" t="s">
        <v>4226</v>
      </c>
      <c r="K1408" s="661" t="s">
        <v>4227</v>
      </c>
      <c r="L1408" s="662">
        <v>1800</v>
      </c>
      <c r="M1408" s="662">
        <v>1800</v>
      </c>
      <c r="N1408" s="661">
        <v>1</v>
      </c>
      <c r="O1408" s="744">
        <v>1</v>
      </c>
      <c r="P1408" s="662">
        <v>1800</v>
      </c>
      <c r="Q1408" s="677">
        <v>1</v>
      </c>
      <c r="R1408" s="661">
        <v>1</v>
      </c>
      <c r="S1408" s="677">
        <v>1</v>
      </c>
      <c r="T1408" s="744">
        <v>1</v>
      </c>
      <c r="U1408" s="700">
        <v>1</v>
      </c>
    </row>
    <row r="1409" spans="1:21" ht="14.4" customHeight="1" x14ac:dyDescent="0.3">
      <c r="A1409" s="660">
        <v>21</v>
      </c>
      <c r="B1409" s="661" t="s">
        <v>578</v>
      </c>
      <c r="C1409" s="661" t="s">
        <v>3538</v>
      </c>
      <c r="D1409" s="742" t="s">
        <v>5397</v>
      </c>
      <c r="E1409" s="743" t="s">
        <v>3561</v>
      </c>
      <c r="F1409" s="661" t="s">
        <v>3535</v>
      </c>
      <c r="G1409" s="661" t="s">
        <v>3704</v>
      </c>
      <c r="H1409" s="661" t="s">
        <v>579</v>
      </c>
      <c r="I1409" s="661" t="s">
        <v>1415</v>
      </c>
      <c r="J1409" s="661" t="s">
        <v>3907</v>
      </c>
      <c r="K1409" s="661" t="s">
        <v>1670</v>
      </c>
      <c r="L1409" s="662">
        <v>1267.1199999999999</v>
      </c>
      <c r="M1409" s="662">
        <v>2534.2399999999998</v>
      </c>
      <c r="N1409" s="661">
        <v>2</v>
      </c>
      <c r="O1409" s="744">
        <v>2</v>
      </c>
      <c r="P1409" s="662">
        <v>2534.2399999999998</v>
      </c>
      <c r="Q1409" s="677">
        <v>1</v>
      </c>
      <c r="R1409" s="661">
        <v>2</v>
      </c>
      <c r="S1409" s="677">
        <v>1</v>
      </c>
      <c r="T1409" s="744">
        <v>2</v>
      </c>
      <c r="U1409" s="700">
        <v>1</v>
      </c>
    </row>
    <row r="1410" spans="1:21" ht="14.4" customHeight="1" x14ac:dyDescent="0.3">
      <c r="A1410" s="660">
        <v>21</v>
      </c>
      <c r="B1410" s="661" t="s">
        <v>578</v>
      </c>
      <c r="C1410" s="661" t="s">
        <v>3538</v>
      </c>
      <c r="D1410" s="742" t="s">
        <v>5397</v>
      </c>
      <c r="E1410" s="743" t="s">
        <v>3562</v>
      </c>
      <c r="F1410" s="661" t="s">
        <v>3533</v>
      </c>
      <c r="G1410" s="661" t="s">
        <v>4052</v>
      </c>
      <c r="H1410" s="661" t="s">
        <v>579</v>
      </c>
      <c r="I1410" s="661" t="s">
        <v>2215</v>
      </c>
      <c r="J1410" s="661" t="s">
        <v>4053</v>
      </c>
      <c r="K1410" s="661" t="s">
        <v>1018</v>
      </c>
      <c r="L1410" s="662">
        <v>35.11</v>
      </c>
      <c r="M1410" s="662">
        <v>70.22</v>
      </c>
      <c r="N1410" s="661">
        <v>2</v>
      </c>
      <c r="O1410" s="744">
        <v>1</v>
      </c>
      <c r="P1410" s="662"/>
      <c r="Q1410" s="677">
        <v>0</v>
      </c>
      <c r="R1410" s="661"/>
      <c r="S1410" s="677">
        <v>0</v>
      </c>
      <c r="T1410" s="744"/>
      <c r="U1410" s="700">
        <v>0</v>
      </c>
    </row>
    <row r="1411" spans="1:21" ht="14.4" customHeight="1" x14ac:dyDescent="0.3">
      <c r="A1411" s="660">
        <v>21</v>
      </c>
      <c r="B1411" s="661" t="s">
        <v>578</v>
      </c>
      <c r="C1411" s="661" t="s">
        <v>3538</v>
      </c>
      <c r="D1411" s="742" t="s">
        <v>5397</v>
      </c>
      <c r="E1411" s="743" t="s">
        <v>3562</v>
      </c>
      <c r="F1411" s="661" t="s">
        <v>3533</v>
      </c>
      <c r="G1411" s="661" t="s">
        <v>3622</v>
      </c>
      <c r="H1411" s="661" t="s">
        <v>579</v>
      </c>
      <c r="I1411" s="661" t="s">
        <v>4810</v>
      </c>
      <c r="J1411" s="661" t="s">
        <v>4811</v>
      </c>
      <c r="K1411" s="661" t="s">
        <v>4812</v>
      </c>
      <c r="L1411" s="662">
        <v>1295.6400000000001</v>
      </c>
      <c r="M1411" s="662">
        <v>3886.92</v>
      </c>
      <c r="N1411" s="661">
        <v>3</v>
      </c>
      <c r="O1411" s="744">
        <v>0.5</v>
      </c>
      <c r="P1411" s="662"/>
      <c r="Q1411" s="677">
        <v>0</v>
      </c>
      <c r="R1411" s="661"/>
      <c r="S1411" s="677">
        <v>0</v>
      </c>
      <c r="T1411" s="744"/>
      <c r="U1411" s="700">
        <v>0</v>
      </c>
    </row>
    <row r="1412" spans="1:21" ht="14.4" customHeight="1" x14ac:dyDescent="0.3">
      <c r="A1412" s="660">
        <v>21</v>
      </c>
      <c r="B1412" s="661" t="s">
        <v>578</v>
      </c>
      <c r="C1412" s="661" t="s">
        <v>3538</v>
      </c>
      <c r="D1412" s="742" t="s">
        <v>5397</v>
      </c>
      <c r="E1412" s="743" t="s">
        <v>3562</v>
      </c>
      <c r="F1412" s="661" t="s">
        <v>3533</v>
      </c>
      <c r="G1412" s="661" t="s">
        <v>3591</v>
      </c>
      <c r="H1412" s="661" t="s">
        <v>579</v>
      </c>
      <c r="I1412" s="661" t="s">
        <v>1012</v>
      </c>
      <c r="J1412" s="661" t="s">
        <v>1013</v>
      </c>
      <c r="K1412" s="661" t="s">
        <v>1014</v>
      </c>
      <c r="L1412" s="662">
        <v>85.71</v>
      </c>
      <c r="M1412" s="662">
        <v>171.42</v>
      </c>
      <c r="N1412" s="661">
        <v>2</v>
      </c>
      <c r="O1412" s="744">
        <v>1</v>
      </c>
      <c r="P1412" s="662">
        <v>85.71</v>
      </c>
      <c r="Q1412" s="677">
        <v>0.5</v>
      </c>
      <c r="R1412" s="661">
        <v>1</v>
      </c>
      <c r="S1412" s="677">
        <v>0.5</v>
      </c>
      <c r="T1412" s="744">
        <v>0.5</v>
      </c>
      <c r="U1412" s="700">
        <v>0.5</v>
      </c>
    </row>
    <row r="1413" spans="1:21" ht="14.4" customHeight="1" x14ac:dyDescent="0.3">
      <c r="A1413" s="660">
        <v>21</v>
      </c>
      <c r="B1413" s="661" t="s">
        <v>578</v>
      </c>
      <c r="C1413" s="661" t="s">
        <v>3538</v>
      </c>
      <c r="D1413" s="742" t="s">
        <v>5397</v>
      </c>
      <c r="E1413" s="743" t="s">
        <v>3562</v>
      </c>
      <c r="F1413" s="661" t="s">
        <v>3533</v>
      </c>
      <c r="G1413" s="661" t="s">
        <v>3591</v>
      </c>
      <c r="H1413" s="661" t="s">
        <v>579</v>
      </c>
      <c r="I1413" s="661" t="s">
        <v>3996</v>
      </c>
      <c r="J1413" s="661" t="s">
        <v>3630</v>
      </c>
      <c r="K1413" s="661" t="s">
        <v>1014</v>
      </c>
      <c r="L1413" s="662">
        <v>0</v>
      </c>
      <c r="M1413" s="662">
        <v>0</v>
      </c>
      <c r="N1413" s="661">
        <v>1</v>
      </c>
      <c r="O1413" s="744">
        <v>0.5</v>
      </c>
      <c r="P1413" s="662">
        <v>0</v>
      </c>
      <c r="Q1413" s="677"/>
      <c r="R1413" s="661">
        <v>1</v>
      </c>
      <c r="S1413" s="677">
        <v>1</v>
      </c>
      <c r="T1413" s="744">
        <v>0.5</v>
      </c>
      <c r="U1413" s="700">
        <v>1</v>
      </c>
    </row>
    <row r="1414" spans="1:21" ht="14.4" customHeight="1" x14ac:dyDescent="0.3">
      <c r="A1414" s="660">
        <v>21</v>
      </c>
      <c r="B1414" s="661" t="s">
        <v>578</v>
      </c>
      <c r="C1414" s="661" t="s">
        <v>3538</v>
      </c>
      <c r="D1414" s="742" t="s">
        <v>5397</v>
      </c>
      <c r="E1414" s="743" t="s">
        <v>3562</v>
      </c>
      <c r="F1414" s="661" t="s">
        <v>3533</v>
      </c>
      <c r="G1414" s="661" t="s">
        <v>3767</v>
      </c>
      <c r="H1414" s="661" t="s">
        <v>1684</v>
      </c>
      <c r="I1414" s="661" t="s">
        <v>1778</v>
      </c>
      <c r="J1414" s="661" t="s">
        <v>3434</v>
      </c>
      <c r="K1414" s="661" t="s">
        <v>3435</v>
      </c>
      <c r="L1414" s="662">
        <v>6.68</v>
      </c>
      <c r="M1414" s="662">
        <v>40.08</v>
      </c>
      <c r="N1414" s="661">
        <v>6</v>
      </c>
      <c r="O1414" s="744">
        <v>1</v>
      </c>
      <c r="P1414" s="662"/>
      <c r="Q1414" s="677">
        <v>0</v>
      </c>
      <c r="R1414" s="661"/>
      <c r="S1414" s="677">
        <v>0</v>
      </c>
      <c r="T1414" s="744"/>
      <c r="U1414" s="700">
        <v>0</v>
      </c>
    </row>
    <row r="1415" spans="1:21" ht="14.4" customHeight="1" x14ac:dyDescent="0.3">
      <c r="A1415" s="660">
        <v>21</v>
      </c>
      <c r="B1415" s="661" t="s">
        <v>578</v>
      </c>
      <c r="C1415" s="661" t="s">
        <v>3538</v>
      </c>
      <c r="D1415" s="742" t="s">
        <v>5397</v>
      </c>
      <c r="E1415" s="743" t="s">
        <v>3562</v>
      </c>
      <c r="F1415" s="661" t="s">
        <v>3533</v>
      </c>
      <c r="G1415" s="661" t="s">
        <v>3767</v>
      </c>
      <c r="H1415" s="661" t="s">
        <v>579</v>
      </c>
      <c r="I1415" s="661" t="s">
        <v>4323</v>
      </c>
      <c r="J1415" s="661" t="s">
        <v>4324</v>
      </c>
      <c r="K1415" s="661" t="s">
        <v>3435</v>
      </c>
      <c r="L1415" s="662">
        <v>5.14</v>
      </c>
      <c r="M1415" s="662">
        <v>15.419999999999998</v>
      </c>
      <c r="N1415" s="661">
        <v>3</v>
      </c>
      <c r="O1415" s="744">
        <v>1</v>
      </c>
      <c r="P1415" s="662">
        <v>15.419999999999998</v>
      </c>
      <c r="Q1415" s="677">
        <v>1</v>
      </c>
      <c r="R1415" s="661">
        <v>3</v>
      </c>
      <c r="S1415" s="677">
        <v>1</v>
      </c>
      <c r="T1415" s="744">
        <v>1</v>
      </c>
      <c r="U1415" s="700">
        <v>1</v>
      </c>
    </row>
    <row r="1416" spans="1:21" ht="14.4" customHeight="1" x14ac:dyDescent="0.3">
      <c r="A1416" s="660">
        <v>21</v>
      </c>
      <c r="B1416" s="661" t="s">
        <v>578</v>
      </c>
      <c r="C1416" s="661" t="s">
        <v>3538</v>
      </c>
      <c r="D1416" s="742" t="s">
        <v>5397</v>
      </c>
      <c r="E1416" s="743" t="s">
        <v>3562</v>
      </c>
      <c r="F1416" s="661" t="s">
        <v>3533</v>
      </c>
      <c r="G1416" s="661" t="s">
        <v>3816</v>
      </c>
      <c r="H1416" s="661" t="s">
        <v>579</v>
      </c>
      <c r="I1416" s="661" t="s">
        <v>4813</v>
      </c>
      <c r="J1416" s="661" t="s">
        <v>1034</v>
      </c>
      <c r="K1416" s="661" t="s">
        <v>4771</v>
      </c>
      <c r="L1416" s="662">
        <v>0</v>
      </c>
      <c r="M1416" s="662">
        <v>0</v>
      </c>
      <c r="N1416" s="661">
        <v>1</v>
      </c>
      <c r="O1416" s="744">
        <v>0.5</v>
      </c>
      <c r="P1416" s="662"/>
      <c r="Q1416" s="677"/>
      <c r="R1416" s="661"/>
      <c r="S1416" s="677">
        <v>0</v>
      </c>
      <c r="T1416" s="744"/>
      <c r="U1416" s="700">
        <v>0</v>
      </c>
    </row>
    <row r="1417" spans="1:21" ht="14.4" customHeight="1" x14ac:dyDescent="0.3">
      <c r="A1417" s="660">
        <v>21</v>
      </c>
      <c r="B1417" s="661" t="s">
        <v>578</v>
      </c>
      <c r="C1417" s="661" t="s">
        <v>3538</v>
      </c>
      <c r="D1417" s="742" t="s">
        <v>5397</v>
      </c>
      <c r="E1417" s="743" t="s">
        <v>3562</v>
      </c>
      <c r="F1417" s="661" t="s">
        <v>3533</v>
      </c>
      <c r="G1417" s="661" t="s">
        <v>3816</v>
      </c>
      <c r="H1417" s="661" t="s">
        <v>579</v>
      </c>
      <c r="I1417" s="661" t="s">
        <v>4814</v>
      </c>
      <c r="J1417" s="661" t="s">
        <v>1034</v>
      </c>
      <c r="K1417" s="661" t="s">
        <v>4771</v>
      </c>
      <c r="L1417" s="662">
        <v>245.74</v>
      </c>
      <c r="M1417" s="662">
        <v>245.74</v>
      </c>
      <c r="N1417" s="661">
        <v>1</v>
      </c>
      <c r="O1417" s="744">
        <v>1</v>
      </c>
      <c r="P1417" s="662">
        <v>245.74</v>
      </c>
      <c r="Q1417" s="677">
        <v>1</v>
      </c>
      <c r="R1417" s="661">
        <v>1</v>
      </c>
      <c r="S1417" s="677">
        <v>1</v>
      </c>
      <c r="T1417" s="744">
        <v>1</v>
      </c>
      <c r="U1417" s="700">
        <v>1</v>
      </c>
    </row>
    <row r="1418" spans="1:21" ht="14.4" customHeight="1" x14ac:dyDescent="0.3">
      <c r="A1418" s="660">
        <v>21</v>
      </c>
      <c r="B1418" s="661" t="s">
        <v>578</v>
      </c>
      <c r="C1418" s="661" t="s">
        <v>3538</v>
      </c>
      <c r="D1418" s="742" t="s">
        <v>5397</v>
      </c>
      <c r="E1418" s="743" t="s">
        <v>3562</v>
      </c>
      <c r="F1418" s="661" t="s">
        <v>3533</v>
      </c>
      <c r="G1418" s="661" t="s">
        <v>3816</v>
      </c>
      <c r="H1418" s="661" t="s">
        <v>579</v>
      </c>
      <c r="I1418" s="661" t="s">
        <v>3817</v>
      </c>
      <c r="J1418" s="661" t="s">
        <v>1027</v>
      </c>
      <c r="K1418" s="661" t="s">
        <v>1031</v>
      </c>
      <c r="L1418" s="662">
        <v>0</v>
      </c>
      <c r="M1418" s="662">
        <v>0</v>
      </c>
      <c r="N1418" s="661">
        <v>6</v>
      </c>
      <c r="O1418" s="744">
        <v>1</v>
      </c>
      <c r="P1418" s="662">
        <v>0</v>
      </c>
      <c r="Q1418" s="677"/>
      <c r="R1418" s="661">
        <v>6</v>
      </c>
      <c r="S1418" s="677">
        <v>1</v>
      </c>
      <c r="T1418" s="744">
        <v>1</v>
      </c>
      <c r="U1418" s="700">
        <v>1</v>
      </c>
    </row>
    <row r="1419" spans="1:21" ht="14.4" customHeight="1" x14ac:dyDescent="0.3">
      <c r="A1419" s="660">
        <v>21</v>
      </c>
      <c r="B1419" s="661" t="s">
        <v>578</v>
      </c>
      <c r="C1419" s="661" t="s">
        <v>3538</v>
      </c>
      <c r="D1419" s="742" t="s">
        <v>5397</v>
      </c>
      <c r="E1419" s="743" t="s">
        <v>3562</v>
      </c>
      <c r="F1419" s="661" t="s">
        <v>3533</v>
      </c>
      <c r="G1419" s="661" t="s">
        <v>3816</v>
      </c>
      <c r="H1419" s="661" t="s">
        <v>579</v>
      </c>
      <c r="I1419" s="661" t="s">
        <v>4815</v>
      </c>
      <c r="J1419" s="661" t="s">
        <v>4326</v>
      </c>
      <c r="K1419" s="661" t="s">
        <v>4577</v>
      </c>
      <c r="L1419" s="662">
        <v>221.16</v>
      </c>
      <c r="M1419" s="662">
        <v>221.16</v>
      </c>
      <c r="N1419" s="661">
        <v>1</v>
      </c>
      <c r="O1419" s="744">
        <v>0.5</v>
      </c>
      <c r="P1419" s="662">
        <v>221.16</v>
      </c>
      <c r="Q1419" s="677">
        <v>1</v>
      </c>
      <c r="R1419" s="661">
        <v>1</v>
      </c>
      <c r="S1419" s="677">
        <v>1</v>
      </c>
      <c r="T1419" s="744">
        <v>0.5</v>
      </c>
      <c r="U1419" s="700">
        <v>1</v>
      </c>
    </row>
    <row r="1420" spans="1:21" ht="14.4" customHeight="1" x14ac:dyDescent="0.3">
      <c r="A1420" s="660">
        <v>21</v>
      </c>
      <c r="B1420" s="661" t="s">
        <v>578</v>
      </c>
      <c r="C1420" s="661" t="s">
        <v>3538</v>
      </c>
      <c r="D1420" s="742" t="s">
        <v>5397</v>
      </c>
      <c r="E1420" s="743" t="s">
        <v>3562</v>
      </c>
      <c r="F1420" s="661" t="s">
        <v>3533</v>
      </c>
      <c r="G1420" s="661" t="s">
        <v>3816</v>
      </c>
      <c r="H1420" s="661" t="s">
        <v>579</v>
      </c>
      <c r="I1420" s="661" t="s">
        <v>4816</v>
      </c>
      <c r="J1420" s="661" t="s">
        <v>1034</v>
      </c>
      <c r="K1420" s="661" t="s">
        <v>4817</v>
      </c>
      <c r="L1420" s="662">
        <v>0</v>
      </c>
      <c r="M1420" s="662">
        <v>0</v>
      </c>
      <c r="N1420" s="661">
        <v>1</v>
      </c>
      <c r="O1420" s="744">
        <v>0.5</v>
      </c>
      <c r="P1420" s="662"/>
      <c r="Q1420" s="677"/>
      <c r="R1420" s="661"/>
      <c r="S1420" s="677">
        <v>0</v>
      </c>
      <c r="T1420" s="744"/>
      <c r="U1420" s="700">
        <v>0</v>
      </c>
    </row>
    <row r="1421" spans="1:21" ht="14.4" customHeight="1" x14ac:dyDescent="0.3">
      <c r="A1421" s="660">
        <v>21</v>
      </c>
      <c r="B1421" s="661" t="s">
        <v>578</v>
      </c>
      <c r="C1421" s="661" t="s">
        <v>3538</v>
      </c>
      <c r="D1421" s="742" t="s">
        <v>5397</v>
      </c>
      <c r="E1421" s="743" t="s">
        <v>3562</v>
      </c>
      <c r="F1421" s="661" t="s">
        <v>3533</v>
      </c>
      <c r="G1421" s="661" t="s">
        <v>3632</v>
      </c>
      <c r="H1421" s="661" t="s">
        <v>1684</v>
      </c>
      <c r="I1421" s="661" t="s">
        <v>3015</v>
      </c>
      <c r="J1421" s="661" t="s">
        <v>3487</v>
      </c>
      <c r="K1421" s="661" t="s">
        <v>3486</v>
      </c>
      <c r="L1421" s="662">
        <v>149.52000000000001</v>
      </c>
      <c r="M1421" s="662">
        <v>1046.6400000000001</v>
      </c>
      <c r="N1421" s="661">
        <v>7</v>
      </c>
      <c r="O1421" s="744">
        <v>3.5</v>
      </c>
      <c r="P1421" s="662">
        <v>598.08000000000004</v>
      </c>
      <c r="Q1421" s="677">
        <v>0.5714285714285714</v>
      </c>
      <c r="R1421" s="661">
        <v>4</v>
      </c>
      <c r="S1421" s="677">
        <v>0.5714285714285714</v>
      </c>
      <c r="T1421" s="744">
        <v>2</v>
      </c>
      <c r="U1421" s="700">
        <v>0.5714285714285714</v>
      </c>
    </row>
    <row r="1422" spans="1:21" ht="14.4" customHeight="1" x14ac:dyDescent="0.3">
      <c r="A1422" s="660">
        <v>21</v>
      </c>
      <c r="B1422" s="661" t="s">
        <v>578</v>
      </c>
      <c r="C1422" s="661" t="s">
        <v>3538</v>
      </c>
      <c r="D1422" s="742" t="s">
        <v>5397</v>
      </c>
      <c r="E1422" s="743" t="s">
        <v>3562</v>
      </c>
      <c r="F1422" s="661" t="s">
        <v>3533</v>
      </c>
      <c r="G1422" s="661" t="s">
        <v>4066</v>
      </c>
      <c r="H1422" s="661" t="s">
        <v>579</v>
      </c>
      <c r="I1422" s="661" t="s">
        <v>4072</v>
      </c>
      <c r="J1422" s="661" t="s">
        <v>4073</v>
      </c>
      <c r="K1422" s="661" t="s">
        <v>4074</v>
      </c>
      <c r="L1422" s="662">
        <v>718.3</v>
      </c>
      <c r="M1422" s="662">
        <v>2154.8999999999996</v>
      </c>
      <c r="N1422" s="661">
        <v>3</v>
      </c>
      <c r="O1422" s="744">
        <v>1</v>
      </c>
      <c r="P1422" s="662"/>
      <c r="Q1422" s="677">
        <v>0</v>
      </c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21</v>
      </c>
      <c r="B1423" s="661" t="s">
        <v>578</v>
      </c>
      <c r="C1423" s="661" t="s">
        <v>3538</v>
      </c>
      <c r="D1423" s="742" t="s">
        <v>5397</v>
      </c>
      <c r="E1423" s="743" t="s">
        <v>3562</v>
      </c>
      <c r="F1423" s="661" t="s">
        <v>3533</v>
      </c>
      <c r="G1423" s="661" t="s">
        <v>4066</v>
      </c>
      <c r="H1423" s="661" t="s">
        <v>579</v>
      </c>
      <c r="I1423" s="661" t="s">
        <v>4072</v>
      </c>
      <c r="J1423" s="661" t="s">
        <v>4073</v>
      </c>
      <c r="K1423" s="661" t="s">
        <v>4074</v>
      </c>
      <c r="L1423" s="662">
        <v>513.70000000000005</v>
      </c>
      <c r="M1423" s="662">
        <v>1541.1000000000001</v>
      </c>
      <c r="N1423" s="661">
        <v>3</v>
      </c>
      <c r="O1423" s="744">
        <v>1</v>
      </c>
      <c r="P1423" s="662"/>
      <c r="Q1423" s="677">
        <v>0</v>
      </c>
      <c r="R1423" s="661"/>
      <c r="S1423" s="677">
        <v>0</v>
      </c>
      <c r="T1423" s="744"/>
      <c r="U1423" s="700">
        <v>0</v>
      </c>
    </row>
    <row r="1424" spans="1:21" ht="14.4" customHeight="1" x14ac:dyDescent="0.3">
      <c r="A1424" s="660">
        <v>21</v>
      </c>
      <c r="B1424" s="661" t="s">
        <v>578</v>
      </c>
      <c r="C1424" s="661" t="s">
        <v>3538</v>
      </c>
      <c r="D1424" s="742" t="s">
        <v>5397</v>
      </c>
      <c r="E1424" s="743" t="s">
        <v>3562</v>
      </c>
      <c r="F1424" s="661" t="s">
        <v>3533</v>
      </c>
      <c r="G1424" s="661" t="s">
        <v>3578</v>
      </c>
      <c r="H1424" s="661" t="s">
        <v>579</v>
      </c>
      <c r="I1424" s="661" t="s">
        <v>3579</v>
      </c>
      <c r="J1424" s="661" t="s">
        <v>3580</v>
      </c>
      <c r="K1424" s="661" t="s">
        <v>3581</v>
      </c>
      <c r="L1424" s="662">
        <v>1540.82</v>
      </c>
      <c r="M1424" s="662">
        <v>27734.760000000002</v>
      </c>
      <c r="N1424" s="661">
        <v>18</v>
      </c>
      <c r="O1424" s="744">
        <v>4</v>
      </c>
      <c r="P1424" s="662">
        <v>18489.84</v>
      </c>
      <c r="Q1424" s="677">
        <v>0.66666666666666663</v>
      </c>
      <c r="R1424" s="661">
        <v>12</v>
      </c>
      <c r="S1424" s="677">
        <v>0.66666666666666663</v>
      </c>
      <c r="T1424" s="744">
        <v>3</v>
      </c>
      <c r="U1424" s="700">
        <v>0.75</v>
      </c>
    </row>
    <row r="1425" spans="1:21" ht="14.4" customHeight="1" x14ac:dyDescent="0.3">
      <c r="A1425" s="660">
        <v>21</v>
      </c>
      <c r="B1425" s="661" t="s">
        <v>578</v>
      </c>
      <c r="C1425" s="661" t="s">
        <v>3538</v>
      </c>
      <c r="D1425" s="742" t="s">
        <v>5397</v>
      </c>
      <c r="E1425" s="743" t="s">
        <v>3562</v>
      </c>
      <c r="F1425" s="661" t="s">
        <v>3533</v>
      </c>
      <c r="G1425" s="661" t="s">
        <v>4080</v>
      </c>
      <c r="H1425" s="661" t="s">
        <v>1684</v>
      </c>
      <c r="I1425" s="661" t="s">
        <v>2862</v>
      </c>
      <c r="J1425" s="661" t="s">
        <v>2863</v>
      </c>
      <c r="K1425" s="661" t="s">
        <v>2644</v>
      </c>
      <c r="L1425" s="662">
        <v>196.21</v>
      </c>
      <c r="M1425" s="662">
        <v>196.21</v>
      </c>
      <c r="N1425" s="661">
        <v>1</v>
      </c>
      <c r="O1425" s="744">
        <v>0.5</v>
      </c>
      <c r="P1425" s="662">
        <v>196.21</v>
      </c>
      <c r="Q1425" s="677">
        <v>1</v>
      </c>
      <c r="R1425" s="661">
        <v>1</v>
      </c>
      <c r="S1425" s="677">
        <v>1</v>
      </c>
      <c r="T1425" s="744">
        <v>0.5</v>
      </c>
      <c r="U1425" s="700">
        <v>1</v>
      </c>
    </row>
    <row r="1426" spans="1:21" ht="14.4" customHeight="1" x14ac:dyDescent="0.3">
      <c r="A1426" s="660">
        <v>21</v>
      </c>
      <c r="B1426" s="661" t="s">
        <v>578</v>
      </c>
      <c r="C1426" s="661" t="s">
        <v>3538</v>
      </c>
      <c r="D1426" s="742" t="s">
        <v>5397</v>
      </c>
      <c r="E1426" s="743" t="s">
        <v>3562</v>
      </c>
      <c r="F1426" s="661" t="s">
        <v>3533</v>
      </c>
      <c r="G1426" s="661" t="s">
        <v>3711</v>
      </c>
      <c r="H1426" s="661" t="s">
        <v>579</v>
      </c>
      <c r="I1426" s="661" t="s">
        <v>4818</v>
      </c>
      <c r="J1426" s="661" t="s">
        <v>2616</v>
      </c>
      <c r="K1426" s="661" t="s">
        <v>2188</v>
      </c>
      <c r="L1426" s="662">
        <v>47.41</v>
      </c>
      <c r="M1426" s="662">
        <v>94.82</v>
      </c>
      <c r="N1426" s="661">
        <v>2</v>
      </c>
      <c r="O1426" s="744">
        <v>0.5</v>
      </c>
      <c r="P1426" s="662">
        <v>94.82</v>
      </c>
      <c r="Q1426" s="677">
        <v>1</v>
      </c>
      <c r="R1426" s="661">
        <v>2</v>
      </c>
      <c r="S1426" s="677">
        <v>1</v>
      </c>
      <c r="T1426" s="744">
        <v>0.5</v>
      </c>
      <c r="U1426" s="700">
        <v>1</v>
      </c>
    </row>
    <row r="1427" spans="1:21" ht="14.4" customHeight="1" x14ac:dyDescent="0.3">
      <c r="A1427" s="660">
        <v>21</v>
      </c>
      <c r="B1427" s="661" t="s">
        <v>578</v>
      </c>
      <c r="C1427" s="661" t="s">
        <v>3538</v>
      </c>
      <c r="D1427" s="742" t="s">
        <v>5397</v>
      </c>
      <c r="E1427" s="743" t="s">
        <v>3562</v>
      </c>
      <c r="F1427" s="661" t="s">
        <v>3533</v>
      </c>
      <c r="G1427" s="661" t="s">
        <v>3593</v>
      </c>
      <c r="H1427" s="661" t="s">
        <v>1684</v>
      </c>
      <c r="I1427" s="661" t="s">
        <v>1737</v>
      </c>
      <c r="J1427" s="661" t="s">
        <v>1738</v>
      </c>
      <c r="K1427" s="661" t="s">
        <v>1086</v>
      </c>
      <c r="L1427" s="662">
        <v>35.11</v>
      </c>
      <c r="M1427" s="662">
        <v>70.22</v>
      </c>
      <c r="N1427" s="661">
        <v>2</v>
      </c>
      <c r="O1427" s="744">
        <v>1</v>
      </c>
      <c r="P1427" s="662"/>
      <c r="Q1427" s="677">
        <v>0</v>
      </c>
      <c r="R1427" s="661"/>
      <c r="S1427" s="677">
        <v>0</v>
      </c>
      <c r="T1427" s="744"/>
      <c r="U1427" s="700">
        <v>0</v>
      </c>
    </row>
    <row r="1428" spans="1:21" ht="14.4" customHeight="1" x14ac:dyDescent="0.3">
      <c r="A1428" s="660">
        <v>21</v>
      </c>
      <c r="B1428" s="661" t="s">
        <v>578</v>
      </c>
      <c r="C1428" s="661" t="s">
        <v>3538</v>
      </c>
      <c r="D1428" s="742" t="s">
        <v>5397</v>
      </c>
      <c r="E1428" s="743" t="s">
        <v>3562</v>
      </c>
      <c r="F1428" s="661" t="s">
        <v>3533</v>
      </c>
      <c r="G1428" s="661" t="s">
        <v>4000</v>
      </c>
      <c r="H1428" s="661" t="s">
        <v>579</v>
      </c>
      <c r="I1428" s="661" t="s">
        <v>904</v>
      </c>
      <c r="J1428" s="661" t="s">
        <v>4001</v>
      </c>
      <c r="K1428" s="661" t="s">
        <v>4002</v>
      </c>
      <c r="L1428" s="662">
        <v>0</v>
      </c>
      <c r="M1428" s="662">
        <v>0</v>
      </c>
      <c r="N1428" s="661">
        <v>11</v>
      </c>
      <c r="O1428" s="744">
        <v>4.5</v>
      </c>
      <c r="P1428" s="662">
        <v>0</v>
      </c>
      <c r="Q1428" s="677"/>
      <c r="R1428" s="661">
        <v>1</v>
      </c>
      <c r="S1428" s="677">
        <v>9.0909090909090912E-2</v>
      </c>
      <c r="T1428" s="744">
        <v>1</v>
      </c>
      <c r="U1428" s="700">
        <v>0.22222222222222221</v>
      </c>
    </row>
    <row r="1429" spans="1:21" ht="14.4" customHeight="1" x14ac:dyDescent="0.3">
      <c r="A1429" s="660">
        <v>21</v>
      </c>
      <c r="B1429" s="661" t="s">
        <v>578</v>
      </c>
      <c r="C1429" s="661" t="s">
        <v>3538</v>
      </c>
      <c r="D1429" s="742" t="s">
        <v>5397</v>
      </c>
      <c r="E1429" s="743" t="s">
        <v>3562</v>
      </c>
      <c r="F1429" s="661" t="s">
        <v>3533</v>
      </c>
      <c r="G1429" s="661" t="s">
        <v>4000</v>
      </c>
      <c r="H1429" s="661" t="s">
        <v>579</v>
      </c>
      <c r="I1429" s="661" t="s">
        <v>908</v>
      </c>
      <c r="J1429" s="661" t="s">
        <v>4089</v>
      </c>
      <c r="K1429" s="661" t="s">
        <v>1804</v>
      </c>
      <c r="L1429" s="662">
        <v>0</v>
      </c>
      <c r="M1429" s="662">
        <v>0</v>
      </c>
      <c r="N1429" s="661">
        <v>6</v>
      </c>
      <c r="O1429" s="744">
        <v>2</v>
      </c>
      <c r="P1429" s="662">
        <v>0</v>
      </c>
      <c r="Q1429" s="677"/>
      <c r="R1429" s="661">
        <v>6</v>
      </c>
      <c r="S1429" s="677">
        <v>1</v>
      </c>
      <c r="T1429" s="744">
        <v>2</v>
      </c>
      <c r="U1429" s="700">
        <v>1</v>
      </c>
    </row>
    <row r="1430" spans="1:21" ht="14.4" customHeight="1" x14ac:dyDescent="0.3">
      <c r="A1430" s="660">
        <v>21</v>
      </c>
      <c r="B1430" s="661" t="s">
        <v>578</v>
      </c>
      <c r="C1430" s="661" t="s">
        <v>3538</v>
      </c>
      <c r="D1430" s="742" t="s">
        <v>5397</v>
      </c>
      <c r="E1430" s="743" t="s">
        <v>3562</v>
      </c>
      <c r="F1430" s="661" t="s">
        <v>3533</v>
      </c>
      <c r="G1430" s="661" t="s">
        <v>4000</v>
      </c>
      <c r="H1430" s="661" t="s">
        <v>579</v>
      </c>
      <c r="I1430" s="661" t="s">
        <v>4819</v>
      </c>
      <c r="J1430" s="661" t="s">
        <v>4089</v>
      </c>
      <c r="K1430" s="661" t="s">
        <v>1804</v>
      </c>
      <c r="L1430" s="662">
        <v>0</v>
      </c>
      <c r="M1430" s="662">
        <v>0</v>
      </c>
      <c r="N1430" s="661">
        <v>1</v>
      </c>
      <c r="O1430" s="744">
        <v>0.5</v>
      </c>
      <c r="P1430" s="662"/>
      <c r="Q1430" s="677"/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21</v>
      </c>
      <c r="B1431" s="661" t="s">
        <v>578</v>
      </c>
      <c r="C1431" s="661" t="s">
        <v>3538</v>
      </c>
      <c r="D1431" s="742" t="s">
        <v>5397</v>
      </c>
      <c r="E1431" s="743" t="s">
        <v>3562</v>
      </c>
      <c r="F1431" s="661" t="s">
        <v>3533</v>
      </c>
      <c r="G1431" s="661" t="s">
        <v>4820</v>
      </c>
      <c r="H1431" s="661" t="s">
        <v>579</v>
      </c>
      <c r="I1431" s="661" t="s">
        <v>4821</v>
      </c>
      <c r="J1431" s="661" t="s">
        <v>4822</v>
      </c>
      <c r="K1431" s="661" t="s">
        <v>4823</v>
      </c>
      <c r="L1431" s="662">
        <v>0</v>
      </c>
      <c r="M1431" s="662">
        <v>0</v>
      </c>
      <c r="N1431" s="661">
        <v>1</v>
      </c>
      <c r="O1431" s="744">
        <v>1</v>
      </c>
      <c r="P1431" s="662"/>
      <c r="Q1431" s="677"/>
      <c r="R1431" s="661"/>
      <c r="S1431" s="677">
        <v>0</v>
      </c>
      <c r="T1431" s="744"/>
      <c r="U1431" s="700">
        <v>0</v>
      </c>
    </row>
    <row r="1432" spans="1:21" ht="14.4" customHeight="1" x14ac:dyDescent="0.3">
      <c r="A1432" s="660">
        <v>21</v>
      </c>
      <c r="B1432" s="661" t="s">
        <v>578</v>
      </c>
      <c r="C1432" s="661" t="s">
        <v>3538</v>
      </c>
      <c r="D1432" s="742" t="s">
        <v>5397</v>
      </c>
      <c r="E1432" s="743" t="s">
        <v>3562</v>
      </c>
      <c r="F1432" s="661" t="s">
        <v>3533</v>
      </c>
      <c r="G1432" s="661" t="s">
        <v>3821</v>
      </c>
      <c r="H1432" s="661" t="s">
        <v>579</v>
      </c>
      <c r="I1432" s="661" t="s">
        <v>1987</v>
      </c>
      <c r="J1432" s="661" t="s">
        <v>1988</v>
      </c>
      <c r="K1432" s="661" t="s">
        <v>3597</v>
      </c>
      <c r="L1432" s="662">
        <v>170.52</v>
      </c>
      <c r="M1432" s="662">
        <v>341.04</v>
      </c>
      <c r="N1432" s="661">
        <v>2</v>
      </c>
      <c r="O1432" s="744">
        <v>1</v>
      </c>
      <c r="P1432" s="662"/>
      <c r="Q1432" s="677">
        <v>0</v>
      </c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21</v>
      </c>
      <c r="B1433" s="661" t="s">
        <v>578</v>
      </c>
      <c r="C1433" s="661" t="s">
        <v>3538</v>
      </c>
      <c r="D1433" s="742" t="s">
        <v>5397</v>
      </c>
      <c r="E1433" s="743" t="s">
        <v>3562</v>
      </c>
      <c r="F1433" s="661" t="s">
        <v>3533</v>
      </c>
      <c r="G1433" s="661" t="s">
        <v>3823</v>
      </c>
      <c r="H1433" s="661" t="s">
        <v>1684</v>
      </c>
      <c r="I1433" s="661" t="s">
        <v>2791</v>
      </c>
      <c r="J1433" s="661" t="s">
        <v>1691</v>
      </c>
      <c r="K1433" s="661" t="s">
        <v>1742</v>
      </c>
      <c r="L1433" s="662">
        <v>113.66</v>
      </c>
      <c r="M1433" s="662">
        <v>113.66</v>
      </c>
      <c r="N1433" s="661">
        <v>1</v>
      </c>
      <c r="O1433" s="744">
        <v>0.5</v>
      </c>
      <c r="P1433" s="662">
        <v>113.66</v>
      </c>
      <c r="Q1433" s="677">
        <v>1</v>
      </c>
      <c r="R1433" s="661">
        <v>1</v>
      </c>
      <c r="S1433" s="677">
        <v>1</v>
      </c>
      <c r="T1433" s="744">
        <v>0.5</v>
      </c>
      <c r="U1433" s="700">
        <v>1</v>
      </c>
    </row>
    <row r="1434" spans="1:21" ht="14.4" customHeight="1" x14ac:dyDescent="0.3">
      <c r="A1434" s="660">
        <v>21</v>
      </c>
      <c r="B1434" s="661" t="s">
        <v>578</v>
      </c>
      <c r="C1434" s="661" t="s">
        <v>3538</v>
      </c>
      <c r="D1434" s="742" t="s">
        <v>5397</v>
      </c>
      <c r="E1434" s="743" t="s">
        <v>3562</v>
      </c>
      <c r="F1434" s="661" t="s">
        <v>3533</v>
      </c>
      <c r="G1434" s="661" t="s">
        <v>4761</v>
      </c>
      <c r="H1434" s="661" t="s">
        <v>579</v>
      </c>
      <c r="I1434" s="661" t="s">
        <v>773</v>
      </c>
      <c r="J1434" s="661" t="s">
        <v>774</v>
      </c>
      <c r="K1434" s="661" t="s">
        <v>775</v>
      </c>
      <c r="L1434" s="662">
        <v>0</v>
      </c>
      <c r="M1434" s="662">
        <v>0</v>
      </c>
      <c r="N1434" s="661">
        <v>1</v>
      </c>
      <c r="O1434" s="744">
        <v>1</v>
      </c>
      <c r="P1434" s="662">
        <v>0</v>
      </c>
      <c r="Q1434" s="677"/>
      <c r="R1434" s="661">
        <v>1</v>
      </c>
      <c r="S1434" s="677">
        <v>1</v>
      </c>
      <c r="T1434" s="744">
        <v>1</v>
      </c>
      <c r="U1434" s="700">
        <v>1</v>
      </c>
    </row>
    <row r="1435" spans="1:21" ht="14.4" customHeight="1" x14ac:dyDescent="0.3">
      <c r="A1435" s="660">
        <v>21</v>
      </c>
      <c r="B1435" s="661" t="s">
        <v>578</v>
      </c>
      <c r="C1435" s="661" t="s">
        <v>3538</v>
      </c>
      <c r="D1435" s="742" t="s">
        <v>5397</v>
      </c>
      <c r="E1435" s="743" t="s">
        <v>3562</v>
      </c>
      <c r="F1435" s="661" t="s">
        <v>3533</v>
      </c>
      <c r="G1435" s="661" t="s">
        <v>3594</v>
      </c>
      <c r="H1435" s="661" t="s">
        <v>579</v>
      </c>
      <c r="I1435" s="661" t="s">
        <v>3595</v>
      </c>
      <c r="J1435" s="661" t="s">
        <v>3596</v>
      </c>
      <c r="K1435" s="661" t="s">
        <v>3597</v>
      </c>
      <c r="L1435" s="662">
        <v>66.819999999999993</v>
      </c>
      <c r="M1435" s="662">
        <v>133.63999999999999</v>
      </c>
      <c r="N1435" s="661">
        <v>2</v>
      </c>
      <c r="O1435" s="744">
        <v>0.5</v>
      </c>
      <c r="P1435" s="662"/>
      <c r="Q1435" s="677">
        <v>0</v>
      </c>
      <c r="R1435" s="661"/>
      <c r="S1435" s="677">
        <v>0</v>
      </c>
      <c r="T1435" s="744"/>
      <c r="U1435" s="700">
        <v>0</v>
      </c>
    </row>
    <row r="1436" spans="1:21" ht="14.4" customHeight="1" x14ac:dyDescent="0.3">
      <c r="A1436" s="660">
        <v>21</v>
      </c>
      <c r="B1436" s="661" t="s">
        <v>578</v>
      </c>
      <c r="C1436" s="661" t="s">
        <v>3538</v>
      </c>
      <c r="D1436" s="742" t="s">
        <v>5397</v>
      </c>
      <c r="E1436" s="743" t="s">
        <v>3562</v>
      </c>
      <c r="F1436" s="661" t="s">
        <v>3533</v>
      </c>
      <c r="G1436" s="661" t="s">
        <v>3594</v>
      </c>
      <c r="H1436" s="661" t="s">
        <v>579</v>
      </c>
      <c r="I1436" s="661" t="s">
        <v>3595</v>
      </c>
      <c r="J1436" s="661" t="s">
        <v>3596</v>
      </c>
      <c r="K1436" s="661" t="s">
        <v>3597</v>
      </c>
      <c r="L1436" s="662">
        <v>78.33</v>
      </c>
      <c r="M1436" s="662">
        <v>78.33</v>
      </c>
      <c r="N1436" s="661">
        <v>1</v>
      </c>
      <c r="O1436" s="744">
        <v>0.5</v>
      </c>
      <c r="P1436" s="662">
        <v>78.33</v>
      </c>
      <c r="Q1436" s="677">
        <v>1</v>
      </c>
      <c r="R1436" s="661">
        <v>1</v>
      </c>
      <c r="S1436" s="677">
        <v>1</v>
      </c>
      <c r="T1436" s="744">
        <v>0.5</v>
      </c>
      <c r="U1436" s="700">
        <v>1</v>
      </c>
    </row>
    <row r="1437" spans="1:21" ht="14.4" customHeight="1" x14ac:dyDescent="0.3">
      <c r="A1437" s="660">
        <v>21</v>
      </c>
      <c r="B1437" s="661" t="s">
        <v>578</v>
      </c>
      <c r="C1437" s="661" t="s">
        <v>3538</v>
      </c>
      <c r="D1437" s="742" t="s">
        <v>5397</v>
      </c>
      <c r="E1437" s="743" t="s">
        <v>3562</v>
      </c>
      <c r="F1437" s="661" t="s">
        <v>3533</v>
      </c>
      <c r="G1437" s="661" t="s">
        <v>3638</v>
      </c>
      <c r="H1437" s="661" t="s">
        <v>1684</v>
      </c>
      <c r="I1437" s="661" t="s">
        <v>1855</v>
      </c>
      <c r="J1437" s="661" t="s">
        <v>1856</v>
      </c>
      <c r="K1437" s="661" t="s">
        <v>3440</v>
      </c>
      <c r="L1437" s="662">
        <v>132</v>
      </c>
      <c r="M1437" s="662">
        <v>264</v>
      </c>
      <c r="N1437" s="661">
        <v>2</v>
      </c>
      <c r="O1437" s="744">
        <v>2</v>
      </c>
      <c r="P1437" s="662">
        <v>132</v>
      </c>
      <c r="Q1437" s="677">
        <v>0.5</v>
      </c>
      <c r="R1437" s="661">
        <v>1</v>
      </c>
      <c r="S1437" s="677">
        <v>0.5</v>
      </c>
      <c r="T1437" s="744">
        <v>1</v>
      </c>
      <c r="U1437" s="700">
        <v>0.5</v>
      </c>
    </row>
    <row r="1438" spans="1:21" ht="14.4" customHeight="1" x14ac:dyDescent="0.3">
      <c r="A1438" s="660">
        <v>21</v>
      </c>
      <c r="B1438" s="661" t="s">
        <v>578</v>
      </c>
      <c r="C1438" s="661" t="s">
        <v>3538</v>
      </c>
      <c r="D1438" s="742" t="s">
        <v>5397</v>
      </c>
      <c r="E1438" s="743" t="s">
        <v>3562</v>
      </c>
      <c r="F1438" s="661" t="s">
        <v>3533</v>
      </c>
      <c r="G1438" s="661" t="s">
        <v>3638</v>
      </c>
      <c r="H1438" s="661" t="s">
        <v>1684</v>
      </c>
      <c r="I1438" s="661" t="s">
        <v>2759</v>
      </c>
      <c r="J1438" s="661" t="s">
        <v>1856</v>
      </c>
      <c r="K1438" s="661" t="s">
        <v>3509</v>
      </c>
      <c r="L1438" s="662">
        <v>264</v>
      </c>
      <c r="M1438" s="662">
        <v>1056</v>
      </c>
      <c r="N1438" s="661">
        <v>4</v>
      </c>
      <c r="O1438" s="744">
        <v>2.5</v>
      </c>
      <c r="P1438" s="662">
        <v>264</v>
      </c>
      <c r="Q1438" s="677">
        <v>0.25</v>
      </c>
      <c r="R1438" s="661">
        <v>1</v>
      </c>
      <c r="S1438" s="677">
        <v>0.25</v>
      </c>
      <c r="T1438" s="744">
        <v>1</v>
      </c>
      <c r="U1438" s="700">
        <v>0.4</v>
      </c>
    </row>
    <row r="1439" spans="1:21" ht="14.4" customHeight="1" x14ac:dyDescent="0.3">
      <c r="A1439" s="660">
        <v>21</v>
      </c>
      <c r="B1439" s="661" t="s">
        <v>578</v>
      </c>
      <c r="C1439" s="661" t="s">
        <v>3538</v>
      </c>
      <c r="D1439" s="742" t="s">
        <v>5397</v>
      </c>
      <c r="E1439" s="743" t="s">
        <v>3562</v>
      </c>
      <c r="F1439" s="661" t="s">
        <v>3533</v>
      </c>
      <c r="G1439" s="661" t="s">
        <v>3908</v>
      </c>
      <c r="H1439" s="661" t="s">
        <v>579</v>
      </c>
      <c r="I1439" s="661" t="s">
        <v>1084</v>
      </c>
      <c r="J1439" s="661" t="s">
        <v>2696</v>
      </c>
      <c r="K1439" s="661" t="s">
        <v>1086</v>
      </c>
      <c r="L1439" s="662">
        <v>113.66</v>
      </c>
      <c r="M1439" s="662">
        <v>113.66</v>
      </c>
      <c r="N1439" s="661">
        <v>1</v>
      </c>
      <c r="O1439" s="744">
        <v>1</v>
      </c>
      <c r="P1439" s="662">
        <v>113.66</v>
      </c>
      <c r="Q1439" s="677">
        <v>1</v>
      </c>
      <c r="R1439" s="661">
        <v>1</v>
      </c>
      <c r="S1439" s="677">
        <v>1</v>
      </c>
      <c r="T1439" s="744">
        <v>1</v>
      </c>
      <c r="U1439" s="700">
        <v>1</v>
      </c>
    </row>
    <row r="1440" spans="1:21" ht="14.4" customHeight="1" x14ac:dyDescent="0.3">
      <c r="A1440" s="660">
        <v>21</v>
      </c>
      <c r="B1440" s="661" t="s">
        <v>578</v>
      </c>
      <c r="C1440" s="661" t="s">
        <v>3538</v>
      </c>
      <c r="D1440" s="742" t="s">
        <v>5397</v>
      </c>
      <c r="E1440" s="743" t="s">
        <v>3562</v>
      </c>
      <c r="F1440" s="661" t="s">
        <v>3533</v>
      </c>
      <c r="G1440" s="661" t="s">
        <v>3908</v>
      </c>
      <c r="H1440" s="661" t="s">
        <v>579</v>
      </c>
      <c r="I1440" s="661" t="s">
        <v>4824</v>
      </c>
      <c r="J1440" s="661" t="s">
        <v>2696</v>
      </c>
      <c r="K1440" s="661" t="s">
        <v>4825</v>
      </c>
      <c r="L1440" s="662">
        <v>0</v>
      </c>
      <c r="M1440" s="662">
        <v>0</v>
      </c>
      <c r="N1440" s="661">
        <v>4</v>
      </c>
      <c r="O1440" s="744">
        <v>2</v>
      </c>
      <c r="P1440" s="662">
        <v>0</v>
      </c>
      <c r="Q1440" s="677"/>
      <c r="R1440" s="661">
        <v>3</v>
      </c>
      <c r="S1440" s="677">
        <v>0.75</v>
      </c>
      <c r="T1440" s="744">
        <v>1.5</v>
      </c>
      <c r="U1440" s="700">
        <v>0.75</v>
      </c>
    </row>
    <row r="1441" spans="1:21" ht="14.4" customHeight="1" x14ac:dyDescent="0.3">
      <c r="A1441" s="660">
        <v>21</v>
      </c>
      <c r="B1441" s="661" t="s">
        <v>578</v>
      </c>
      <c r="C1441" s="661" t="s">
        <v>3538</v>
      </c>
      <c r="D1441" s="742" t="s">
        <v>5397</v>
      </c>
      <c r="E1441" s="743" t="s">
        <v>3562</v>
      </c>
      <c r="F1441" s="661" t="s">
        <v>3533</v>
      </c>
      <c r="G1441" s="661" t="s">
        <v>3598</v>
      </c>
      <c r="H1441" s="661" t="s">
        <v>579</v>
      </c>
      <c r="I1441" s="661" t="s">
        <v>1200</v>
      </c>
      <c r="J1441" s="661" t="s">
        <v>1201</v>
      </c>
      <c r="K1441" s="661" t="s">
        <v>1202</v>
      </c>
      <c r="L1441" s="662">
        <v>344</v>
      </c>
      <c r="M1441" s="662">
        <v>9632</v>
      </c>
      <c r="N1441" s="661">
        <v>28</v>
      </c>
      <c r="O1441" s="744">
        <v>8.5</v>
      </c>
      <c r="P1441" s="662">
        <v>8600</v>
      </c>
      <c r="Q1441" s="677">
        <v>0.8928571428571429</v>
      </c>
      <c r="R1441" s="661">
        <v>25</v>
      </c>
      <c r="S1441" s="677">
        <v>0.8928571428571429</v>
      </c>
      <c r="T1441" s="744">
        <v>7.5</v>
      </c>
      <c r="U1441" s="700">
        <v>0.88235294117647056</v>
      </c>
    </row>
    <row r="1442" spans="1:21" ht="14.4" customHeight="1" x14ac:dyDescent="0.3">
      <c r="A1442" s="660">
        <v>21</v>
      </c>
      <c r="B1442" s="661" t="s">
        <v>578</v>
      </c>
      <c r="C1442" s="661" t="s">
        <v>3538</v>
      </c>
      <c r="D1442" s="742" t="s">
        <v>5397</v>
      </c>
      <c r="E1442" s="743" t="s">
        <v>3562</v>
      </c>
      <c r="F1442" s="661" t="s">
        <v>3533</v>
      </c>
      <c r="G1442" s="661" t="s">
        <v>4726</v>
      </c>
      <c r="H1442" s="661" t="s">
        <v>579</v>
      </c>
      <c r="I1442" s="661" t="s">
        <v>1066</v>
      </c>
      <c r="J1442" s="661" t="s">
        <v>1067</v>
      </c>
      <c r="K1442" s="661" t="s">
        <v>4826</v>
      </c>
      <c r="L1442" s="662">
        <v>43.76</v>
      </c>
      <c r="M1442" s="662">
        <v>43.76</v>
      </c>
      <c r="N1442" s="661">
        <v>1</v>
      </c>
      <c r="O1442" s="744">
        <v>1</v>
      </c>
      <c r="P1442" s="662">
        <v>43.76</v>
      </c>
      <c r="Q1442" s="677">
        <v>1</v>
      </c>
      <c r="R1442" s="661">
        <v>1</v>
      </c>
      <c r="S1442" s="677">
        <v>1</v>
      </c>
      <c r="T1442" s="744">
        <v>1</v>
      </c>
      <c r="U1442" s="700">
        <v>1</v>
      </c>
    </row>
    <row r="1443" spans="1:21" ht="14.4" customHeight="1" x14ac:dyDescent="0.3">
      <c r="A1443" s="660">
        <v>21</v>
      </c>
      <c r="B1443" s="661" t="s">
        <v>578</v>
      </c>
      <c r="C1443" s="661" t="s">
        <v>3538</v>
      </c>
      <c r="D1443" s="742" t="s">
        <v>5397</v>
      </c>
      <c r="E1443" s="743" t="s">
        <v>3562</v>
      </c>
      <c r="F1443" s="661" t="s">
        <v>3533</v>
      </c>
      <c r="G1443" s="661" t="s">
        <v>3599</v>
      </c>
      <c r="H1443" s="661" t="s">
        <v>579</v>
      </c>
      <c r="I1443" s="661" t="s">
        <v>4827</v>
      </c>
      <c r="J1443" s="661" t="s">
        <v>4828</v>
      </c>
      <c r="K1443" s="661" t="s">
        <v>4829</v>
      </c>
      <c r="L1443" s="662">
        <v>0</v>
      </c>
      <c r="M1443" s="662">
        <v>0</v>
      </c>
      <c r="N1443" s="661">
        <v>1</v>
      </c>
      <c r="O1443" s="744">
        <v>1</v>
      </c>
      <c r="P1443" s="662">
        <v>0</v>
      </c>
      <c r="Q1443" s="677"/>
      <c r="R1443" s="661">
        <v>1</v>
      </c>
      <c r="S1443" s="677">
        <v>1</v>
      </c>
      <c r="T1443" s="744">
        <v>1</v>
      </c>
      <c r="U1443" s="700">
        <v>1</v>
      </c>
    </row>
    <row r="1444" spans="1:21" ht="14.4" customHeight="1" x14ac:dyDescent="0.3">
      <c r="A1444" s="660">
        <v>21</v>
      </c>
      <c r="B1444" s="661" t="s">
        <v>578</v>
      </c>
      <c r="C1444" s="661" t="s">
        <v>3538</v>
      </c>
      <c r="D1444" s="742" t="s">
        <v>5397</v>
      </c>
      <c r="E1444" s="743" t="s">
        <v>3562</v>
      </c>
      <c r="F1444" s="661" t="s">
        <v>3533</v>
      </c>
      <c r="G1444" s="661" t="s">
        <v>3599</v>
      </c>
      <c r="H1444" s="661" t="s">
        <v>579</v>
      </c>
      <c r="I1444" s="661" t="s">
        <v>4830</v>
      </c>
      <c r="J1444" s="661" t="s">
        <v>4828</v>
      </c>
      <c r="K1444" s="661" t="s">
        <v>4831</v>
      </c>
      <c r="L1444" s="662">
        <v>161.4</v>
      </c>
      <c r="M1444" s="662">
        <v>161.4</v>
      </c>
      <c r="N1444" s="661">
        <v>1</v>
      </c>
      <c r="O1444" s="744">
        <v>0.5</v>
      </c>
      <c r="P1444" s="662">
        <v>161.4</v>
      </c>
      <c r="Q1444" s="677">
        <v>1</v>
      </c>
      <c r="R1444" s="661">
        <v>1</v>
      </c>
      <c r="S1444" s="677">
        <v>1</v>
      </c>
      <c r="T1444" s="744">
        <v>0.5</v>
      </c>
      <c r="U1444" s="700">
        <v>1</v>
      </c>
    </row>
    <row r="1445" spans="1:21" ht="14.4" customHeight="1" x14ac:dyDescent="0.3">
      <c r="A1445" s="660">
        <v>21</v>
      </c>
      <c r="B1445" s="661" t="s">
        <v>578</v>
      </c>
      <c r="C1445" s="661" t="s">
        <v>3538</v>
      </c>
      <c r="D1445" s="742" t="s">
        <v>5397</v>
      </c>
      <c r="E1445" s="743" t="s">
        <v>3562</v>
      </c>
      <c r="F1445" s="661" t="s">
        <v>3533</v>
      </c>
      <c r="G1445" s="661" t="s">
        <v>3599</v>
      </c>
      <c r="H1445" s="661" t="s">
        <v>579</v>
      </c>
      <c r="I1445" s="661" t="s">
        <v>4832</v>
      </c>
      <c r="J1445" s="661" t="s">
        <v>4828</v>
      </c>
      <c r="K1445" s="661" t="s">
        <v>4833</v>
      </c>
      <c r="L1445" s="662">
        <v>322.8</v>
      </c>
      <c r="M1445" s="662">
        <v>322.8</v>
      </c>
      <c r="N1445" s="661">
        <v>1</v>
      </c>
      <c r="O1445" s="744">
        <v>1</v>
      </c>
      <c r="P1445" s="662">
        <v>322.8</v>
      </c>
      <c r="Q1445" s="677">
        <v>1</v>
      </c>
      <c r="R1445" s="661">
        <v>1</v>
      </c>
      <c r="S1445" s="677">
        <v>1</v>
      </c>
      <c r="T1445" s="744">
        <v>1</v>
      </c>
      <c r="U1445" s="700">
        <v>1</v>
      </c>
    </row>
    <row r="1446" spans="1:21" ht="14.4" customHeight="1" x14ac:dyDescent="0.3">
      <c r="A1446" s="660">
        <v>21</v>
      </c>
      <c r="B1446" s="661" t="s">
        <v>578</v>
      </c>
      <c r="C1446" s="661" t="s">
        <v>3538</v>
      </c>
      <c r="D1446" s="742" t="s">
        <v>5397</v>
      </c>
      <c r="E1446" s="743" t="s">
        <v>3562</v>
      </c>
      <c r="F1446" s="661" t="s">
        <v>3533</v>
      </c>
      <c r="G1446" s="661" t="s">
        <v>3715</v>
      </c>
      <c r="H1446" s="661" t="s">
        <v>579</v>
      </c>
      <c r="I1446" s="661" t="s">
        <v>1185</v>
      </c>
      <c r="J1446" s="661" t="s">
        <v>3716</v>
      </c>
      <c r="K1446" s="661" t="s">
        <v>3717</v>
      </c>
      <c r="L1446" s="662">
        <v>24.68</v>
      </c>
      <c r="M1446" s="662">
        <v>172.76</v>
      </c>
      <c r="N1446" s="661">
        <v>7</v>
      </c>
      <c r="O1446" s="744">
        <v>2.5</v>
      </c>
      <c r="P1446" s="662">
        <v>172.76</v>
      </c>
      <c r="Q1446" s="677">
        <v>1</v>
      </c>
      <c r="R1446" s="661">
        <v>7</v>
      </c>
      <c r="S1446" s="677">
        <v>1</v>
      </c>
      <c r="T1446" s="744">
        <v>2.5</v>
      </c>
      <c r="U1446" s="700">
        <v>1</v>
      </c>
    </row>
    <row r="1447" spans="1:21" ht="14.4" customHeight="1" x14ac:dyDescent="0.3">
      <c r="A1447" s="660">
        <v>21</v>
      </c>
      <c r="B1447" s="661" t="s">
        <v>578</v>
      </c>
      <c r="C1447" s="661" t="s">
        <v>3538</v>
      </c>
      <c r="D1447" s="742" t="s">
        <v>5397</v>
      </c>
      <c r="E1447" s="743" t="s">
        <v>3562</v>
      </c>
      <c r="F1447" s="661" t="s">
        <v>3533</v>
      </c>
      <c r="G1447" s="661" t="s">
        <v>4834</v>
      </c>
      <c r="H1447" s="661" t="s">
        <v>579</v>
      </c>
      <c r="I1447" s="661" t="s">
        <v>4835</v>
      </c>
      <c r="J1447" s="661" t="s">
        <v>4836</v>
      </c>
      <c r="K1447" s="661" t="s">
        <v>4207</v>
      </c>
      <c r="L1447" s="662">
        <v>0</v>
      </c>
      <c r="M1447" s="662">
        <v>0</v>
      </c>
      <c r="N1447" s="661">
        <v>1</v>
      </c>
      <c r="O1447" s="744">
        <v>1</v>
      </c>
      <c r="P1447" s="662">
        <v>0</v>
      </c>
      <c r="Q1447" s="677"/>
      <c r="R1447" s="661">
        <v>1</v>
      </c>
      <c r="S1447" s="677">
        <v>1</v>
      </c>
      <c r="T1447" s="744">
        <v>1</v>
      </c>
      <c r="U1447" s="700">
        <v>1</v>
      </c>
    </row>
    <row r="1448" spans="1:21" ht="14.4" customHeight="1" x14ac:dyDescent="0.3">
      <c r="A1448" s="660">
        <v>21</v>
      </c>
      <c r="B1448" s="661" t="s">
        <v>578</v>
      </c>
      <c r="C1448" s="661" t="s">
        <v>3538</v>
      </c>
      <c r="D1448" s="742" t="s">
        <v>5397</v>
      </c>
      <c r="E1448" s="743" t="s">
        <v>3562</v>
      </c>
      <c r="F1448" s="661" t="s">
        <v>3533</v>
      </c>
      <c r="G1448" s="661" t="s">
        <v>4302</v>
      </c>
      <c r="H1448" s="661" t="s">
        <v>579</v>
      </c>
      <c r="I1448" s="661" t="s">
        <v>900</v>
      </c>
      <c r="J1448" s="661" t="s">
        <v>4304</v>
      </c>
      <c r="K1448" s="661" t="s">
        <v>4837</v>
      </c>
      <c r="L1448" s="662">
        <v>123.3</v>
      </c>
      <c r="M1448" s="662">
        <v>123.3</v>
      </c>
      <c r="N1448" s="661">
        <v>1</v>
      </c>
      <c r="O1448" s="744">
        <v>0.5</v>
      </c>
      <c r="P1448" s="662"/>
      <c r="Q1448" s="677">
        <v>0</v>
      </c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21</v>
      </c>
      <c r="B1449" s="661" t="s">
        <v>578</v>
      </c>
      <c r="C1449" s="661" t="s">
        <v>3538</v>
      </c>
      <c r="D1449" s="742" t="s">
        <v>5397</v>
      </c>
      <c r="E1449" s="743" t="s">
        <v>3562</v>
      </c>
      <c r="F1449" s="661" t="s">
        <v>3533</v>
      </c>
      <c r="G1449" s="661" t="s">
        <v>4302</v>
      </c>
      <c r="H1449" s="661" t="s">
        <v>579</v>
      </c>
      <c r="I1449" s="661" t="s">
        <v>4838</v>
      </c>
      <c r="J1449" s="661" t="s">
        <v>4304</v>
      </c>
      <c r="K1449" s="661" t="s">
        <v>4839</v>
      </c>
      <c r="L1449" s="662">
        <v>369.91</v>
      </c>
      <c r="M1449" s="662">
        <v>739.82</v>
      </c>
      <c r="N1449" s="661">
        <v>2</v>
      </c>
      <c r="O1449" s="744">
        <v>1</v>
      </c>
      <c r="P1449" s="662"/>
      <c r="Q1449" s="677">
        <v>0</v>
      </c>
      <c r="R1449" s="661"/>
      <c r="S1449" s="677">
        <v>0</v>
      </c>
      <c r="T1449" s="744"/>
      <c r="U1449" s="700">
        <v>0</v>
      </c>
    </row>
    <row r="1450" spans="1:21" ht="14.4" customHeight="1" x14ac:dyDescent="0.3">
      <c r="A1450" s="660">
        <v>21</v>
      </c>
      <c r="B1450" s="661" t="s">
        <v>578</v>
      </c>
      <c r="C1450" s="661" t="s">
        <v>3538</v>
      </c>
      <c r="D1450" s="742" t="s">
        <v>5397</v>
      </c>
      <c r="E1450" s="743" t="s">
        <v>3562</v>
      </c>
      <c r="F1450" s="661" t="s">
        <v>3533</v>
      </c>
      <c r="G1450" s="661" t="s">
        <v>3844</v>
      </c>
      <c r="H1450" s="661" t="s">
        <v>579</v>
      </c>
      <c r="I1450" s="661" t="s">
        <v>4840</v>
      </c>
      <c r="J1450" s="661" t="s">
        <v>3845</v>
      </c>
      <c r="K1450" s="661" t="s">
        <v>4841</v>
      </c>
      <c r="L1450" s="662">
        <v>0</v>
      </c>
      <c r="M1450" s="662">
        <v>0</v>
      </c>
      <c r="N1450" s="661">
        <v>1</v>
      </c>
      <c r="O1450" s="744">
        <v>0.5</v>
      </c>
      <c r="P1450" s="662">
        <v>0</v>
      </c>
      <c r="Q1450" s="677"/>
      <c r="R1450" s="661">
        <v>1</v>
      </c>
      <c r="S1450" s="677">
        <v>1</v>
      </c>
      <c r="T1450" s="744">
        <v>0.5</v>
      </c>
      <c r="U1450" s="700">
        <v>1</v>
      </c>
    </row>
    <row r="1451" spans="1:21" ht="14.4" customHeight="1" x14ac:dyDescent="0.3">
      <c r="A1451" s="660">
        <v>21</v>
      </c>
      <c r="B1451" s="661" t="s">
        <v>578</v>
      </c>
      <c r="C1451" s="661" t="s">
        <v>3538</v>
      </c>
      <c r="D1451" s="742" t="s">
        <v>5397</v>
      </c>
      <c r="E1451" s="743" t="s">
        <v>3562</v>
      </c>
      <c r="F1451" s="661" t="s">
        <v>3533</v>
      </c>
      <c r="G1451" s="661" t="s">
        <v>3718</v>
      </c>
      <c r="H1451" s="661" t="s">
        <v>579</v>
      </c>
      <c r="I1451" s="661" t="s">
        <v>4237</v>
      </c>
      <c r="J1451" s="661" t="s">
        <v>4238</v>
      </c>
      <c r="K1451" s="661" t="s">
        <v>4239</v>
      </c>
      <c r="L1451" s="662">
        <v>232.68</v>
      </c>
      <c r="M1451" s="662">
        <v>930.72</v>
      </c>
      <c r="N1451" s="661">
        <v>4</v>
      </c>
      <c r="O1451" s="744">
        <v>1</v>
      </c>
      <c r="P1451" s="662">
        <v>930.72</v>
      </c>
      <c r="Q1451" s="677">
        <v>1</v>
      </c>
      <c r="R1451" s="661">
        <v>4</v>
      </c>
      <c r="S1451" s="677">
        <v>1</v>
      </c>
      <c r="T1451" s="744">
        <v>1</v>
      </c>
      <c r="U1451" s="700">
        <v>1</v>
      </c>
    </row>
    <row r="1452" spans="1:21" ht="14.4" customHeight="1" x14ac:dyDescent="0.3">
      <c r="A1452" s="660">
        <v>21</v>
      </c>
      <c r="B1452" s="661" t="s">
        <v>578</v>
      </c>
      <c r="C1452" s="661" t="s">
        <v>3538</v>
      </c>
      <c r="D1452" s="742" t="s">
        <v>5397</v>
      </c>
      <c r="E1452" s="743" t="s">
        <v>3562</v>
      </c>
      <c r="F1452" s="661" t="s">
        <v>3533</v>
      </c>
      <c r="G1452" s="661" t="s">
        <v>3718</v>
      </c>
      <c r="H1452" s="661" t="s">
        <v>579</v>
      </c>
      <c r="I1452" s="661" t="s">
        <v>4348</v>
      </c>
      <c r="J1452" s="661" t="s">
        <v>4349</v>
      </c>
      <c r="K1452" s="661" t="s">
        <v>4350</v>
      </c>
      <c r="L1452" s="662">
        <v>969.48</v>
      </c>
      <c r="M1452" s="662">
        <v>8725.32</v>
      </c>
      <c r="N1452" s="661">
        <v>9</v>
      </c>
      <c r="O1452" s="744">
        <v>3</v>
      </c>
      <c r="P1452" s="662">
        <v>8725.32</v>
      </c>
      <c r="Q1452" s="677">
        <v>1</v>
      </c>
      <c r="R1452" s="661">
        <v>9</v>
      </c>
      <c r="S1452" s="677">
        <v>1</v>
      </c>
      <c r="T1452" s="744">
        <v>3</v>
      </c>
      <c r="U1452" s="700">
        <v>1</v>
      </c>
    </row>
    <row r="1453" spans="1:21" ht="14.4" customHeight="1" x14ac:dyDescent="0.3">
      <c r="A1453" s="660">
        <v>21</v>
      </c>
      <c r="B1453" s="661" t="s">
        <v>578</v>
      </c>
      <c r="C1453" s="661" t="s">
        <v>3538</v>
      </c>
      <c r="D1453" s="742" t="s">
        <v>5397</v>
      </c>
      <c r="E1453" s="743" t="s">
        <v>3562</v>
      </c>
      <c r="F1453" s="661" t="s">
        <v>3533</v>
      </c>
      <c r="G1453" s="661" t="s">
        <v>3718</v>
      </c>
      <c r="H1453" s="661" t="s">
        <v>579</v>
      </c>
      <c r="I1453" s="661" t="s">
        <v>4351</v>
      </c>
      <c r="J1453" s="661" t="s">
        <v>4352</v>
      </c>
      <c r="K1453" s="661" t="s">
        <v>4353</v>
      </c>
      <c r="L1453" s="662">
        <v>1454.23</v>
      </c>
      <c r="M1453" s="662">
        <v>1454.23</v>
      </c>
      <c r="N1453" s="661">
        <v>1</v>
      </c>
      <c r="O1453" s="744">
        <v>1</v>
      </c>
      <c r="P1453" s="662">
        <v>1454.23</v>
      </c>
      <c r="Q1453" s="677">
        <v>1</v>
      </c>
      <c r="R1453" s="661">
        <v>1</v>
      </c>
      <c r="S1453" s="677">
        <v>1</v>
      </c>
      <c r="T1453" s="744">
        <v>1</v>
      </c>
      <c r="U1453" s="700">
        <v>1</v>
      </c>
    </row>
    <row r="1454" spans="1:21" ht="14.4" customHeight="1" x14ac:dyDescent="0.3">
      <c r="A1454" s="660">
        <v>21</v>
      </c>
      <c r="B1454" s="661" t="s">
        <v>578</v>
      </c>
      <c r="C1454" s="661" t="s">
        <v>3538</v>
      </c>
      <c r="D1454" s="742" t="s">
        <v>5397</v>
      </c>
      <c r="E1454" s="743" t="s">
        <v>3562</v>
      </c>
      <c r="F1454" s="661" t="s">
        <v>3533</v>
      </c>
      <c r="G1454" s="661" t="s">
        <v>3718</v>
      </c>
      <c r="H1454" s="661" t="s">
        <v>579</v>
      </c>
      <c r="I1454" s="661" t="s">
        <v>4354</v>
      </c>
      <c r="J1454" s="661" t="s">
        <v>4355</v>
      </c>
      <c r="K1454" s="661" t="s">
        <v>4356</v>
      </c>
      <c r="L1454" s="662">
        <v>1938.97</v>
      </c>
      <c r="M1454" s="662">
        <v>7755.88</v>
      </c>
      <c r="N1454" s="661">
        <v>4</v>
      </c>
      <c r="O1454" s="744">
        <v>2</v>
      </c>
      <c r="P1454" s="662">
        <v>7755.88</v>
      </c>
      <c r="Q1454" s="677">
        <v>1</v>
      </c>
      <c r="R1454" s="661">
        <v>4</v>
      </c>
      <c r="S1454" s="677">
        <v>1</v>
      </c>
      <c r="T1454" s="744">
        <v>2</v>
      </c>
      <c r="U1454" s="700">
        <v>1</v>
      </c>
    </row>
    <row r="1455" spans="1:21" ht="14.4" customHeight="1" x14ac:dyDescent="0.3">
      <c r="A1455" s="660">
        <v>21</v>
      </c>
      <c r="B1455" s="661" t="s">
        <v>578</v>
      </c>
      <c r="C1455" s="661" t="s">
        <v>3538</v>
      </c>
      <c r="D1455" s="742" t="s">
        <v>5397</v>
      </c>
      <c r="E1455" s="743" t="s">
        <v>3562</v>
      </c>
      <c r="F1455" s="661" t="s">
        <v>3533</v>
      </c>
      <c r="G1455" s="661" t="s">
        <v>3718</v>
      </c>
      <c r="H1455" s="661" t="s">
        <v>579</v>
      </c>
      <c r="I1455" s="661" t="s">
        <v>3847</v>
      </c>
      <c r="J1455" s="661" t="s">
        <v>3773</v>
      </c>
      <c r="K1455" s="661" t="s">
        <v>3848</v>
      </c>
      <c r="L1455" s="662">
        <v>5322.08</v>
      </c>
      <c r="M1455" s="662">
        <v>21288.32</v>
      </c>
      <c r="N1455" s="661">
        <v>4</v>
      </c>
      <c r="O1455" s="744">
        <v>2</v>
      </c>
      <c r="P1455" s="662">
        <v>21288.32</v>
      </c>
      <c r="Q1455" s="677">
        <v>1</v>
      </c>
      <c r="R1455" s="661">
        <v>4</v>
      </c>
      <c r="S1455" s="677">
        <v>1</v>
      </c>
      <c r="T1455" s="744">
        <v>2</v>
      </c>
      <c r="U1455" s="700">
        <v>1</v>
      </c>
    </row>
    <row r="1456" spans="1:21" ht="14.4" customHeight="1" x14ac:dyDescent="0.3">
      <c r="A1456" s="660">
        <v>21</v>
      </c>
      <c r="B1456" s="661" t="s">
        <v>578</v>
      </c>
      <c r="C1456" s="661" t="s">
        <v>3538</v>
      </c>
      <c r="D1456" s="742" t="s">
        <v>5397</v>
      </c>
      <c r="E1456" s="743" t="s">
        <v>3562</v>
      </c>
      <c r="F1456" s="661" t="s">
        <v>3533</v>
      </c>
      <c r="G1456" s="661" t="s">
        <v>3718</v>
      </c>
      <c r="H1456" s="661" t="s">
        <v>579</v>
      </c>
      <c r="I1456" s="661" t="s">
        <v>3917</v>
      </c>
      <c r="J1456" s="661" t="s">
        <v>3778</v>
      </c>
      <c r="K1456" s="661" t="s">
        <v>3918</v>
      </c>
      <c r="L1456" s="662">
        <v>5322.08</v>
      </c>
      <c r="M1456" s="662">
        <v>58542.880000000005</v>
      </c>
      <c r="N1456" s="661">
        <v>11</v>
      </c>
      <c r="O1456" s="744">
        <v>3</v>
      </c>
      <c r="P1456" s="662">
        <v>58542.880000000005</v>
      </c>
      <c r="Q1456" s="677">
        <v>1</v>
      </c>
      <c r="R1456" s="661">
        <v>11</v>
      </c>
      <c r="S1456" s="677">
        <v>1</v>
      </c>
      <c r="T1456" s="744">
        <v>3</v>
      </c>
      <c r="U1456" s="700">
        <v>1</v>
      </c>
    </row>
    <row r="1457" spans="1:21" ht="14.4" customHeight="1" x14ac:dyDescent="0.3">
      <c r="A1457" s="660">
        <v>21</v>
      </c>
      <c r="B1457" s="661" t="s">
        <v>578</v>
      </c>
      <c r="C1457" s="661" t="s">
        <v>3538</v>
      </c>
      <c r="D1457" s="742" t="s">
        <v>5397</v>
      </c>
      <c r="E1457" s="743" t="s">
        <v>3562</v>
      </c>
      <c r="F1457" s="661" t="s">
        <v>3533</v>
      </c>
      <c r="G1457" s="661" t="s">
        <v>3718</v>
      </c>
      <c r="H1457" s="661" t="s">
        <v>579</v>
      </c>
      <c r="I1457" s="661" t="s">
        <v>1095</v>
      </c>
      <c r="J1457" s="661" t="s">
        <v>3775</v>
      </c>
      <c r="K1457" s="661" t="s">
        <v>3776</v>
      </c>
      <c r="L1457" s="662">
        <v>484.75</v>
      </c>
      <c r="M1457" s="662">
        <v>1454.25</v>
      </c>
      <c r="N1457" s="661">
        <v>3</v>
      </c>
      <c r="O1457" s="744">
        <v>1</v>
      </c>
      <c r="P1457" s="662">
        <v>1454.25</v>
      </c>
      <c r="Q1457" s="677">
        <v>1</v>
      </c>
      <c r="R1457" s="661">
        <v>3</v>
      </c>
      <c r="S1457" s="677">
        <v>1</v>
      </c>
      <c r="T1457" s="744">
        <v>1</v>
      </c>
      <c r="U1457" s="700">
        <v>1</v>
      </c>
    </row>
    <row r="1458" spans="1:21" ht="14.4" customHeight="1" x14ac:dyDescent="0.3">
      <c r="A1458" s="660">
        <v>21</v>
      </c>
      <c r="B1458" s="661" t="s">
        <v>578</v>
      </c>
      <c r="C1458" s="661" t="s">
        <v>3538</v>
      </c>
      <c r="D1458" s="742" t="s">
        <v>5397</v>
      </c>
      <c r="E1458" s="743" t="s">
        <v>3562</v>
      </c>
      <c r="F1458" s="661" t="s">
        <v>3533</v>
      </c>
      <c r="G1458" s="661" t="s">
        <v>3718</v>
      </c>
      <c r="H1458" s="661" t="s">
        <v>579</v>
      </c>
      <c r="I1458" s="661" t="s">
        <v>1204</v>
      </c>
      <c r="J1458" s="661" t="s">
        <v>3723</v>
      </c>
      <c r="K1458" s="661" t="s">
        <v>3724</v>
      </c>
      <c r="L1458" s="662">
        <v>969.48</v>
      </c>
      <c r="M1458" s="662">
        <v>2908.44</v>
      </c>
      <c r="N1458" s="661">
        <v>3</v>
      </c>
      <c r="O1458" s="744">
        <v>1</v>
      </c>
      <c r="P1458" s="662">
        <v>2908.44</v>
      </c>
      <c r="Q1458" s="677">
        <v>1</v>
      </c>
      <c r="R1458" s="661">
        <v>3</v>
      </c>
      <c r="S1458" s="677">
        <v>1</v>
      </c>
      <c r="T1458" s="744">
        <v>1</v>
      </c>
      <c r="U1458" s="700">
        <v>1</v>
      </c>
    </row>
    <row r="1459" spans="1:21" ht="14.4" customHeight="1" x14ac:dyDescent="0.3">
      <c r="A1459" s="660">
        <v>21</v>
      </c>
      <c r="B1459" s="661" t="s">
        <v>578</v>
      </c>
      <c r="C1459" s="661" t="s">
        <v>3538</v>
      </c>
      <c r="D1459" s="742" t="s">
        <v>5397</v>
      </c>
      <c r="E1459" s="743" t="s">
        <v>3562</v>
      </c>
      <c r="F1459" s="661" t="s">
        <v>3533</v>
      </c>
      <c r="G1459" s="661" t="s">
        <v>3718</v>
      </c>
      <c r="H1459" s="661" t="s">
        <v>579</v>
      </c>
      <c r="I1459" s="661" t="s">
        <v>4357</v>
      </c>
      <c r="J1459" s="661" t="s">
        <v>4358</v>
      </c>
      <c r="K1459" s="661" t="s">
        <v>4359</v>
      </c>
      <c r="L1459" s="662">
        <v>484.75</v>
      </c>
      <c r="M1459" s="662">
        <v>2423.75</v>
      </c>
      <c r="N1459" s="661">
        <v>5</v>
      </c>
      <c r="O1459" s="744">
        <v>3</v>
      </c>
      <c r="P1459" s="662">
        <v>2423.75</v>
      </c>
      <c r="Q1459" s="677">
        <v>1</v>
      </c>
      <c r="R1459" s="661">
        <v>5</v>
      </c>
      <c r="S1459" s="677">
        <v>1</v>
      </c>
      <c r="T1459" s="744">
        <v>3</v>
      </c>
      <c r="U1459" s="700">
        <v>1</v>
      </c>
    </row>
    <row r="1460" spans="1:21" ht="14.4" customHeight="1" x14ac:dyDescent="0.3">
      <c r="A1460" s="660">
        <v>21</v>
      </c>
      <c r="B1460" s="661" t="s">
        <v>578</v>
      </c>
      <c r="C1460" s="661" t="s">
        <v>3538</v>
      </c>
      <c r="D1460" s="742" t="s">
        <v>5397</v>
      </c>
      <c r="E1460" s="743" t="s">
        <v>3562</v>
      </c>
      <c r="F1460" s="661" t="s">
        <v>3533</v>
      </c>
      <c r="G1460" s="661" t="s">
        <v>4842</v>
      </c>
      <c r="H1460" s="661" t="s">
        <v>579</v>
      </c>
      <c r="I1460" s="661" t="s">
        <v>4843</v>
      </c>
      <c r="J1460" s="661" t="s">
        <v>4844</v>
      </c>
      <c r="K1460" s="661" t="s">
        <v>1172</v>
      </c>
      <c r="L1460" s="662">
        <v>48.27</v>
      </c>
      <c r="M1460" s="662">
        <v>144.81</v>
      </c>
      <c r="N1460" s="661">
        <v>3</v>
      </c>
      <c r="O1460" s="744">
        <v>0.5</v>
      </c>
      <c r="P1460" s="662"/>
      <c r="Q1460" s="677">
        <v>0</v>
      </c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21</v>
      </c>
      <c r="B1461" s="661" t="s">
        <v>578</v>
      </c>
      <c r="C1461" s="661" t="s">
        <v>3538</v>
      </c>
      <c r="D1461" s="742" t="s">
        <v>5397</v>
      </c>
      <c r="E1461" s="743" t="s">
        <v>3562</v>
      </c>
      <c r="F1461" s="661" t="s">
        <v>3533</v>
      </c>
      <c r="G1461" s="661" t="s">
        <v>4842</v>
      </c>
      <c r="H1461" s="661" t="s">
        <v>579</v>
      </c>
      <c r="I1461" s="661" t="s">
        <v>2354</v>
      </c>
      <c r="J1461" s="661" t="s">
        <v>4845</v>
      </c>
      <c r="K1461" s="661" t="s">
        <v>4846</v>
      </c>
      <c r="L1461" s="662">
        <v>45.05</v>
      </c>
      <c r="M1461" s="662">
        <v>45.05</v>
      </c>
      <c r="N1461" s="661">
        <v>1</v>
      </c>
      <c r="O1461" s="744">
        <v>1</v>
      </c>
      <c r="P1461" s="662">
        <v>45.05</v>
      </c>
      <c r="Q1461" s="677">
        <v>1</v>
      </c>
      <c r="R1461" s="661">
        <v>1</v>
      </c>
      <c r="S1461" s="677">
        <v>1</v>
      </c>
      <c r="T1461" s="744">
        <v>1</v>
      </c>
      <c r="U1461" s="700">
        <v>1</v>
      </c>
    </row>
    <row r="1462" spans="1:21" ht="14.4" customHeight="1" x14ac:dyDescent="0.3">
      <c r="A1462" s="660">
        <v>21</v>
      </c>
      <c r="B1462" s="661" t="s">
        <v>578</v>
      </c>
      <c r="C1462" s="661" t="s">
        <v>3538</v>
      </c>
      <c r="D1462" s="742" t="s">
        <v>5397</v>
      </c>
      <c r="E1462" s="743" t="s">
        <v>3562</v>
      </c>
      <c r="F1462" s="661" t="s">
        <v>3533</v>
      </c>
      <c r="G1462" s="661" t="s">
        <v>3582</v>
      </c>
      <c r="H1462" s="661" t="s">
        <v>579</v>
      </c>
      <c r="I1462" s="661" t="s">
        <v>4847</v>
      </c>
      <c r="J1462" s="661" t="s">
        <v>4848</v>
      </c>
      <c r="K1462" s="661" t="s">
        <v>4849</v>
      </c>
      <c r="L1462" s="662">
        <v>127.39</v>
      </c>
      <c r="M1462" s="662">
        <v>127.39</v>
      </c>
      <c r="N1462" s="661">
        <v>1</v>
      </c>
      <c r="O1462" s="744">
        <v>0.5</v>
      </c>
      <c r="P1462" s="662"/>
      <c r="Q1462" s="677">
        <v>0</v>
      </c>
      <c r="R1462" s="661"/>
      <c r="S1462" s="677">
        <v>0</v>
      </c>
      <c r="T1462" s="744"/>
      <c r="U1462" s="700">
        <v>0</v>
      </c>
    </row>
    <row r="1463" spans="1:21" ht="14.4" customHeight="1" x14ac:dyDescent="0.3">
      <c r="A1463" s="660">
        <v>21</v>
      </c>
      <c r="B1463" s="661" t="s">
        <v>578</v>
      </c>
      <c r="C1463" s="661" t="s">
        <v>3538</v>
      </c>
      <c r="D1463" s="742" t="s">
        <v>5397</v>
      </c>
      <c r="E1463" s="743" t="s">
        <v>3562</v>
      </c>
      <c r="F1463" s="661" t="s">
        <v>3533</v>
      </c>
      <c r="G1463" s="661" t="s">
        <v>3582</v>
      </c>
      <c r="H1463" s="661" t="s">
        <v>579</v>
      </c>
      <c r="I1463" s="661" t="s">
        <v>960</v>
      </c>
      <c r="J1463" s="661" t="s">
        <v>3645</v>
      </c>
      <c r="K1463" s="661" t="s">
        <v>3647</v>
      </c>
      <c r="L1463" s="662">
        <v>63.7</v>
      </c>
      <c r="M1463" s="662">
        <v>254.8</v>
      </c>
      <c r="N1463" s="661">
        <v>4</v>
      </c>
      <c r="O1463" s="744">
        <v>2.5</v>
      </c>
      <c r="P1463" s="662">
        <v>191.10000000000002</v>
      </c>
      <c r="Q1463" s="677">
        <v>0.75000000000000011</v>
      </c>
      <c r="R1463" s="661">
        <v>3</v>
      </c>
      <c r="S1463" s="677">
        <v>0.75</v>
      </c>
      <c r="T1463" s="744">
        <v>1.5</v>
      </c>
      <c r="U1463" s="700">
        <v>0.6</v>
      </c>
    </row>
    <row r="1464" spans="1:21" ht="14.4" customHeight="1" x14ac:dyDescent="0.3">
      <c r="A1464" s="660">
        <v>21</v>
      </c>
      <c r="B1464" s="661" t="s">
        <v>578</v>
      </c>
      <c r="C1464" s="661" t="s">
        <v>3538</v>
      </c>
      <c r="D1464" s="742" t="s">
        <v>5397</v>
      </c>
      <c r="E1464" s="743" t="s">
        <v>3562</v>
      </c>
      <c r="F1464" s="661" t="s">
        <v>3533</v>
      </c>
      <c r="G1464" s="661" t="s">
        <v>3584</v>
      </c>
      <c r="H1464" s="661" t="s">
        <v>1684</v>
      </c>
      <c r="I1464" s="661" t="s">
        <v>1772</v>
      </c>
      <c r="J1464" s="661" t="s">
        <v>3427</v>
      </c>
      <c r="K1464" s="661" t="s">
        <v>3428</v>
      </c>
      <c r="L1464" s="662">
        <v>424.24</v>
      </c>
      <c r="M1464" s="662">
        <v>424.24</v>
      </c>
      <c r="N1464" s="661">
        <v>1</v>
      </c>
      <c r="O1464" s="744">
        <v>0.5</v>
      </c>
      <c r="P1464" s="662">
        <v>424.24</v>
      </c>
      <c r="Q1464" s="677">
        <v>1</v>
      </c>
      <c r="R1464" s="661">
        <v>1</v>
      </c>
      <c r="S1464" s="677">
        <v>1</v>
      </c>
      <c r="T1464" s="744">
        <v>0.5</v>
      </c>
      <c r="U1464" s="700">
        <v>1</v>
      </c>
    </row>
    <row r="1465" spans="1:21" ht="14.4" customHeight="1" x14ac:dyDescent="0.3">
      <c r="A1465" s="660">
        <v>21</v>
      </c>
      <c r="B1465" s="661" t="s">
        <v>578</v>
      </c>
      <c r="C1465" s="661" t="s">
        <v>3538</v>
      </c>
      <c r="D1465" s="742" t="s">
        <v>5397</v>
      </c>
      <c r="E1465" s="743" t="s">
        <v>3562</v>
      </c>
      <c r="F1465" s="661" t="s">
        <v>3533</v>
      </c>
      <c r="G1465" s="661" t="s">
        <v>4248</v>
      </c>
      <c r="H1465" s="661" t="s">
        <v>1684</v>
      </c>
      <c r="I1465" s="661" t="s">
        <v>1889</v>
      </c>
      <c r="J1465" s="661" t="s">
        <v>1890</v>
      </c>
      <c r="K1465" s="661" t="s">
        <v>3355</v>
      </c>
      <c r="L1465" s="662">
        <v>635.35</v>
      </c>
      <c r="M1465" s="662">
        <v>635.35</v>
      </c>
      <c r="N1465" s="661">
        <v>1</v>
      </c>
      <c r="O1465" s="744">
        <v>1</v>
      </c>
      <c r="P1465" s="662">
        <v>635.35</v>
      </c>
      <c r="Q1465" s="677">
        <v>1</v>
      </c>
      <c r="R1465" s="661">
        <v>1</v>
      </c>
      <c r="S1465" s="677">
        <v>1</v>
      </c>
      <c r="T1465" s="744">
        <v>1</v>
      </c>
      <c r="U1465" s="700">
        <v>1</v>
      </c>
    </row>
    <row r="1466" spans="1:21" ht="14.4" customHeight="1" x14ac:dyDescent="0.3">
      <c r="A1466" s="660">
        <v>21</v>
      </c>
      <c r="B1466" s="661" t="s">
        <v>578</v>
      </c>
      <c r="C1466" s="661" t="s">
        <v>3538</v>
      </c>
      <c r="D1466" s="742" t="s">
        <v>5397</v>
      </c>
      <c r="E1466" s="743" t="s">
        <v>3562</v>
      </c>
      <c r="F1466" s="661" t="s">
        <v>3533</v>
      </c>
      <c r="G1466" s="661" t="s">
        <v>4248</v>
      </c>
      <c r="H1466" s="661" t="s">
        <v>579</v>
      </c>
      <c r="I1466" s="661" t="s">
        <v>4378</v>
      </c>
      <c r="J1466" s="661" t="s">
        <v>4374</v>
      </c>
      <c r="K1466" s="661" t="s">
        <v>4379</v>
      </c>
      <c r="L1466" s="662">
        <v>0</v>
      </c>
      <c r="M1466" s="662">
        <v>0</v>
      </c>
      <c r="N1466" s="661">
        <v>3</v>
      </c>
      <c r="O1466" s="744">
        <v>0.5</v>
      </c>
      <c r="P1466" s="662">
        <v>0</v>
      </c>
      <c r="Q1466" s="677"/>
      <c r="R1466" s="661">
        <v>3</v>
      </c>
      <c r="S1466" s="677">
        <v>1</v>
      </c>
      <c r="T1466" s="744">
        <v>0.5</v>
      </c>
      <c r="U1466" s="700">
        <v>1</v>
      </c>
    </row>
    <row r="1467" spans="1:21" ht="14.4" customHeight="1" x14ac:dyDescent="0.3">
      <c r="A1467" s="660">
        <v>21</v>
      </c>
      <c r="B1467" s="661" t="s">
        <v>578</v>
      </c>
      <c r="C1467" s="661" t="s">
        <v>3538</v>
      </c>
      <c r="D1467" s="742" t="s">
        <v>5397</v>
      </c>
      <c r="E1467" s="743" t="s">
        <v>3562</v>
      </c>
      <c r="F1467" s="661" t="s">
        <v>3533</v>
      </c>
      <c r="G1467" s="661" t="s">
        <v>3603</v>
      </c>
      <c r="H1467" s="661" t="s">
        <v>579</v>
      </c>
      <c r="I1467" s="661" t="s">
        <v>869</v>
      </c>
      <c r="J1467" s="661" t="s">
        <v>870</v>
      </c>
      <c r="K1467" s="661" t="s">
        <v>3604</v>
      </c>
      <c r="L1467" s="662">
        <v>156.77000000000001</v>
      </c>
      <c r="M1467" s="662">
        <v>470.31000000000006</v>
      </c>
      <c r="N1467" s="661">
        <v>3</v>
      </c>
      <c r="O1467" s="744">
        <v>3</v>
      </c>
      <c r="P1467" s="662">
        <v>313.54000000000002</v>
      </c>
      <c r="Q1467" s="677">
        <v>0.66666666666666663</v>
      </c>
      <c r="R1467" s="661">
        <v>2</v>
      </c>
      <c r="S1467" s="677">
        <v>0.66666666666666663</v>
      </c>
      <c r="T1467" s="744">
        <v>2</v>
      </c>
      <c r="U1467" s="700">
        <v>0.66666666666666663</v>
      </c>
    </row>
    <row r="1468" spans="1:21" ht="14.4" customHeight="1" x14ac:dyDescent="0.3">
      <c r="A1468" s="660">
        <v>21</v>
      </c>
      <c r="B1468" s="661" t="s">
        <v>578</v>
      </c>
      <c r="C1468" s="661" t="s">
        <v>3538</v>
      </c>
      <c r="D1468" s="742" t="s">
        <v>5397</v>
      </c>
      <c r="E1468" s="743" t="s">
        <v>3562</v>
      </c>
      <c r="F1468" s="661" t="s">
        <v>3533</v>
      </c>
      <c r="G1468" s="661" t="s">
        <v>4640</v>
      </c>
      <c r="H1468" s="661" t="s">
        <v>579</v>
      </c>
      <c r="I1468" s="661" t="s">
        <v>4850</v>
      </c>
      <c r="J1468" s="661" t="s">
        <v>4851</v>
      </c>
      <c r="K1468" s="661" t="s">
        <v>4852</v>
      </c>
      <c r="L1468" s="662">
        <v>37.68</v>
      </c>
      <c r="M1468" s="662">
        <v>37.68</v>
      </c>
      <c r="N1468" s="661">
        <v>1</v>
      </c>
      <c r="O1468" s="744">
        <v>0.5</v>
      </c>
      <c r="P1468" s="662"/>
      <c r="Q1468" s="677">
        <v>0</v>
      </c>
      <c r="R1468" s="661"/>
      <c r="S1468" s="677">
        <v>0</v>
      </c>
      <c r="T1468" s="744"/>
      <c r="U1468" s="700">
        <v>0</v>
      </c>
    </row>
    <row r="1469" spans="1:21" ht="14.4" customHeight="1" x14ac:dyDescent="0.3">
      <c r="A1469" s="660">
        <v>21</v>
      </c>
      <c r="B1469" s="661" t="s">
        <v>578</v>
      </c>
      <c r="C1469" s="661" t="s">
        <v>3538</v>
      </c>
      <c r="D1469" s="742" t="s">
        <v>5397</v>
      </c>
      <c r="E1469" s="743" t="s">
        <v>3562</v>
      </c>
      <c r="F1469" s="661" t="s">
        <v>3533</v>
      </c>
      <c r="G1469" s="661" t="s">
        <v>3587</v>
      </c>
      <c r="H1469" s="661" t="s">
        <v>579</v>
      </c>
      <c r="I1469" s="661" t="s">
        <v>2259</v>
      </c>
      <c r="J1469" s="661" t="s">
        <v>2260</v>
      </c>
      <c r="K1469" s="661" t="s">
        <v>2261</v>
      </c>
      <c r="L1469" s="662">
        <v>33</v>
      </c>
      <c r="M1469" s="662">
        <v>99</v>
      </c>
      <c r="N1469" s="661">
        <v>3</v>
      </c>
      <c r="O1469" s="744">
        <v>0.5</v>
      </c>
      <c r="P1469" s="662">
        <v>99</v>
      </c>
      <c r="Q1469" s="677">
        <v>1</v>
      </c>
      <c r="R1469" s="661">
        <v>3</v>
      </c>
      <c r="S1469" s="677">
        <v>1</v>
      </c>
      <c r="T1469" s="744">
        <v>0.5</v>
      </c>
      <c r="U1469" s="700">
        <v>1</v>
      </c>
    </row>
    <row r="1470" spans="1:21" ht="14.4" customHeight="1" x14ac:dyDescent="0.3">
      <c r="A1470" s="660">
        <v>21</v>
      </c>
      <c r="B1470" s="661" t="s">
        <v>578</v>
      </c>
      <c r="C1470" s="661" t="s">
        <v>3538</v>
      </c>
      <c r="D1470" s="742" t="s">
        <v>5397</v>
      </c>
      <c r="E1470" s="743" t="s">
        <v>3562</v>
      </c>
      <c r="F1470" s="661" t="s">
        <v>3533</v>
      </c>
      <c r="G1470" s="661" t="s">
        <v>3587</v>
      </c>
      <c r="H1470" s="661" t="s">
        <v>579</v>
      </c>
      <c r="I1470" s="661" t="s">
        <v>3855</v>
      </c>
      <c r="J1470" s="661" t="s">
        <v>3124</v>
      </c>
      <c r="K1470" s="661" t="s">
        <v>3856</v>
      </c>
      <c r="L1470" s="662">
        <v>0</v>
      </c>
      <c r="M1470" s="662">
        <v>0</v>
      </c>
      <c r="N1470" s="661">
        <v>2</v>
      </c>
      <c r="O1470" s="744">
        <v>1</v>
      </c>
      <c r="P1470" s="662">
        <v>0</v>
      </c>
      <c r="Q1470" s="677"/>
      <c r="R1470" s="661">
        <v>2</v>
      </c>
      <c r="S1470" s="677">
        <v>1</v>
      </c>
      <c r="T1470" s="744">
        <v>1</v>
      </c>
      <c r="U1470" s="700">
        <v>1</v>
      </c>
    </row>
    <row r="1471" spans="1:21" ht="14.4" customHeight="1" x14ac:dyDescent="0.3">
      <c r="A1471" s="660">
        <v>21</v>
      </c>
      <c r="B1471" s="661" t="s">
        <v>578</v>
      </c>
      <c r="C1471" s="661" t="s">
        <v>3538</v>
      </c>
      <c r="D1471" s="742" t="s">
        <v>5397</v>
      </c>
      <c r="E1471" s="743" t="s">
        <v>3562</v>
      </c>
      <c r="F1471" s="661" t="s">
        <v>3533</v>
      </c>
      <c r="G1471" s="661" t="s">
        <v>3587</v>
      </c>
      <c r="H1471" s="661" t="s">
        <v>579</v>
      </c>
      <c r="I1471" s="661" t="s">
        <v>3123</v>
      </c>
      <c r="J1471" s="661" t="s">
        <v>3124</v>
      </c>
      <c r="K1471" s="661" t="s">
        <v>3650</v>
      </c>
      <c r="L1471" s="662">
        <v>55.01</v>
      </c>
      <c r="M1471" s="662">
        <v>165.03</v>
      </c>
      <c r="N1471" s="661">
        <v>3</v>
      </c>
      <c r="O1471" s="744">
        <v>2.5</v>
      </c>
      <c r="P1471" s="662">
        <v>110.02</v>
      </c>
      <c r="Q1471" s="677">
        <v>0.66666666666666663</v>
      </c>
      <c r="R1471" s="661">
        <v>2</v>
      </c>
      <c r="S1471" s="677">
        <v>0.66666666666666663</v>
      </c>
      <c r="T1471" s="744">
        <v>1.5</v>
      </c>
      <c r="U1471" s="700">
        <v>0.6</v>
      </c>
    </row>
    <row r="1472" spans="1:21" ht="14.4" customHeight="1" x14ac:dyDescent="0.3">
      <c r="A1472" s="660">
        <v>21</v>
      </c>
      <c r="B1472" s="661" t="s">
        <v>578</v>
      </c>
      <c r="C1472" s="661" t="s">
        <v>3538</v>
      </c>
      <c r="D1472" s="742" t="s">
        <v>5397</v>
      </c>
      <c r="E1472" s="743" t="s">
        <v>3562</v>
      </c>
      <c r="F1472" s="661" t="s">
        <v>3533</v>
      </c>
      <c r="G1472" s="661" t="s">
        <v>3652</v>
      </c>
      <c r="H1472" s="661" t="s">
        <v>579</v>
      </c>
      <c r="I1472" s="661" t="s">
        <v>4853</v>
      </c>
      <c r="J1472" s="661" t="s">
        <v>953</v>
      </c>
      <c r="K1472" s="661" t="s">
        <v>4854</v>
      </c>
      <c r="L1472" s="662">
        <v>152.84</v>
      </c>
      <c r="M1472" s="662">
        <v>305.68</v>
      </c>
      <c r="N1472" s="661">
        <v>2</v>
      </c>
      <c r="O1472" s="744">
        <v>1</v>
      </c>
      <c r="P1472" s="662">
        <v>152.84</v>
      </c>
      <c r="Q1472" s="677">
        <v>0.5</v>
      </c>
      <c r="R1472" s="661">
        <v>1</v>
      </c>
      <c r="S1472" s="677">
        <v>0.5</v>
      </c>
      <c r="T1472" s="744">
        <v>0.5</v>
      </c>
      <c r="U1472" s="700">
        <v>0.5</v>
      </c>
    </row>
    <row r="1473" spans="1:21" ht="14.4" customHeight="1" x14ac:dyDescent="0.3">
      <c r="A1473" s="660">
        <v>21</v>
      </c>
      <c r="B1473" s="661" t="s">
        <v>578</v>
      </c>
      <c r="C1473" s="661" t="s">
        <v>3538</v>
      </c>
      <c r="D1473" s="742" t="s">
        <v>5397</v>
      </c>
      <c r="E1473" s="743" t="s">
        <v>3562</v>
      </c>
      <c r="F1473" s="661" t="s">
        <v>3533</v>
      </c>
      <c r="G1473" s="661" t="s">
        <v>3949</v>
      </c>
      <c r="H1473" s="661" t="s">
        <v>579</v>
      </c>
      <c r="I1473" s="661" t="s">
        <v>1216</v>
      </c>
      <c r="J1473" s="661" t="s">
        <v>1217</v>
      </c>
      <c r="K1473" s="661" t="s">
        <v>3950</v>
      </c>
      <c r="L1473" s="662">
        <v>30.46</v>
      </c>
      <c r="M1473" s="662">
        <v>91.38</v>
      </c>
      <c r="N1473" s="661">
        <v>3</v>
      </c>
      <c r="O1473" s="744">
        <v>1</v>
      </c>
      <c r="P1473" s="662"/>
      <c r="Q1473" s="677">
        <v>0</v>
      </c>
      <c r="R1473" s="661"/>
      <c r="S1473" s="677">
        <v>0</v>
      </c>
      <c r="T1473" s="744"/>
      <c r="U1473" s="700">
        <v>0</v>
      </c>
    </row>
    <row r="1474" spans="1:21" ht="14.4" customHeight="1" x14ac:dyDescent="0.3">
      <c r="A1474" s="660">
        <v>21</v>
      </c>
      <c r="B1474" s="661" t="s">
        <v>578</v>
      </c>
      <c r="C1474" s="661" t="s">
        <v>3538</v>
      </c>
      <c r="D1474" s="742" t="s">
        <v>5397</v>
      </c>
      <c r="E1474" s="743" t="s">
        <v>3562</v>
      </c>
      <c r="F1474" s="661" t="s">
        <v>3533</v>
      </c>
      <c r="G1474" s="661" t="s">
        <v>3949</v>
      </c>
      <c r="H1474" s="661" t="s">
        <v>579</v>
      </c>
      <c r="I1474" s="661" t="s">
        <v>1106</v>
      </c>
      <c r="J1474" s="661" t="s">
        <v>1107</v>
      </c>
      <c r="K1474" s="661" t="s">
        <v>3966</v>
      </c>
      <c r="L1474" s="662">
        <v>60.9</v>
      </c>
      <c r="M1474" s="662">
        <v>1278.9000000000001</v>
      </c>
      <c r="N1474" s="661">
        <v>21</v>
      </c>
      <c r="O1474" s="744">
        <v>6</v>
      </c>
      <c r="P1474" s="662">
        <v>791.7</v>
      </c>
      <c r="Q1474" s="677">
        <v>0.61904761904761907</v>
      </c>
      <c r="R1474" s="661">
        <v>13</v>
      </c>
      <c r="S1474" s="677">
        <v>0.61904761904761907</v>
      </c>
      <c r="T1474" s="744">
        <v>3.5</v>
      </c>
      <c r="U1474" s="700">
        <v>0.58333333333333337</v>
      </c>
    </row>
    <row r="1475" spans="1:21" ht="14.4" customHeight="1" x14ac:dyDescent="0.3">
      <c r="A1475" s="660">
        <v>21</v>
      </c>
      <c r="B1475" s="661" t="s">
        <v>578</v>
      </c>
      <c r="C1475" s="661" t="s">
        <v>3538</v>
      </c>
      <c r="D1475" s="742" t="s">
        <v>5397</v>
      </c>
      <c r="E1475" s="743" t="s">
        <v>3562</v>
      </c>
      <c r="F1475" s="661" t="s">
        <v>3533</v>
      </c>
      <c r="G1475" s="661" t="s">
        <v>4855</v>
      </c>
      <c r="H1475" s="661" t="s">
        <v>579</v>
      </c>
      <c r="I1475" s="661" t="s">
        <v>4856</v>
      </c>
      <c r="J1475" s="661" t="s">
        <v>4857</v>
      </c>
      <c r="K1475" s="661" t="s">
        <v>4858</v>
      </c>
      <c r="L1475" s="662">
        <v>977.47</v>
      </c>
      <c r="M1475" s="662">
        <v>977.47</v>
      </c>
      <c r="N1475" s="661">
        <v>1</v>
      </c>
      <c r="O1475" s="744">
        <v>0.5</v>
      </c>
      <c r="P1475" s="662"/>
      <c r="Q1475" s="677">
        <v>0</v>
      </c>
      <c r="R1475" s="661"/>
      <c r="S1475" s="677">
        <v>0</v>
      </c>
      <c r="T1475" s="744"/>
      <c r="U1475" s="700">
        <v>0</v>
      </c>
    </row>
    <row r="1476" spans="1:21" ht="14.4" customHeight="1" x14ac:dyDescent="0.3">
      <c r="A1476" s="660">
        <v>21</v>
      </c>
      <c r="B1476" s="661" t="s">
        <v>578</v>
      </c>
      <c r="C1476" s="661" t="s">
        <v>3538</v>
      </c>
      <c r="D1476" s="742" t="s">
        <v>5397</v>
      </c>
      <c r="E1476" s="743" t="s">
        <v>3562</v>
      </c>
      <c r="F1476" s="661" t="s">
        <v>3533</v>
      </c>
      <c r="G1476" s="661" t="s">
        <v>4253</v>
      </c>
      <c r="H1476" s="661" t="s">
        <v>579</v>
      </c>
      <c r="I1476" s="661" t="s">
        <v>1976</v>
      </c>
      <c r="J1476" s="661" t="s">
        <v>1977</v>
      </c>
      <c r="K1476" s="661" t="s">
        <v>4254</v>
      </c>
      <c r="L1476" s="662">
        <v>48.09</v>
      </c>
      <c r="M1476" s="662">
        <v>96.18</v>
      </c>
      <c r="N1476" s="661">
        <v>2</v>
      </c>
      <c r="O1476" s="744">
        <v>1</v>
      </c>
      <c r="P1476" s="662">
        <v>96.18</v>
      </c>
      <c r="Q1476" s="677">
        <v>1</v>
      </c>
      <c r="R1476" s="661">
        <v>2</v>
      </c>
      <c r="S1476" s="677">
        <v>1</v>
      </c>
      <c r="T1476" s="744">
        <v>1</v>
      </c>
      <c r="U1476" s="700">
        <v>1</v>
      </c>
    </row>
    <row r="1477" spans="1:21" ht="14.4" customHeight="1" x14ac:dyDescent="0.3">
      <c r="A1477" s="660">
        <v>21</v>
      </c>
      <c r="B1477" s="661" t="s">
        <v>578</v>
      </c>
      <c r="C1477" s="661" t="s">
        <v>3538</v>
      </c>
      <c r="D1477" s="742" t="s">
        <v>5397</v>
      </c>
      <c r="E1477" s="743" t="s">
        <v>3562</v>
      </c>
      <c r="F1477" s="661" t="s">
        <v>3533</v>
      </c>
      <c r="G1477" s="661" t="s">
        <v>3858</v>
      </c>
      <c r="H1477" s="661" t="s">
        <v>579</v>
      </c>
      <c r="I1477" s="661" t="s">
        <v>699</v>
      </c>
      <c r="J1477" s="661" t="s">
        <v>700</v>
      </c>
      <c r="K1477" s="661" t="s">
        <v>3859</v>
      </c>
      <c r="L1477" s="662">
        <v>27.28</v>
      </c>
      <c r="M1477" s="662">
        <v>218.24</v>
      </c>
      <c r="N1477" s="661">
        <v>8</v>
      </c>
      <c r="O1477" s="744">
        <v>2.5</v>
      </c>
      <c r="P1477" s="662">
        <v>136.4</v>
      </c>
      <c r="Q1477" s="677">
        <v>0.625</v>
      </c>
      <c r="R1477" s="661">
        <v>5</v>
      </c>
      <c r="S1477" s="677">
        <v>0.625</v>
      </c>
      <c r="T1477" s="744">
        <v>1.5</v>
      </c>
      <c r="U1477" s="700">
        <v>0.6</v>
      </c>
    </row>
    <row r="1478" spans="1:21" ht="14.4" customHeight="1" x14ac:dyDescent="0.3">
      <c r="A1478" s="660">
        <v>21</v>
      </c>
      <c r="B1478" s="661" t="s">
        <v>578</v>
      </c>
      <c r="C1478" s="661" t="s">
        <v>3538</v>
      </c>
      <c r="D1478" s="742" t="s">
        <v>5397</v>
      </c>
      <c r="E1478" s="743" t="s">
        <v>3562</v>
      </c>
      <c r="F1478" s="661" t="s">
        <v>3533</v>
      </c>
      <c r="G1478" s="661" t="s">
        <v>3784</v>
      </c>
      <c r="H1478" s="661" t="s">
        <v>579</v>
      </c>
      <c r="I1478" s="661" t="s">
        <v>3785</v>
      </c>
      <c r="J1478" s="661" t="s">
        <v>3786</v>
      </c>
      <c r="K1478" s="661" t="s">
        <v>1599</v>
      </c>
      <c r="L1478" s="662">
        <v>3689.11</v>
      </c>
      <c r="M1478" s="662">
        <v>14756.44</v>
      </c>
      <c r="N1478" s="661">
        <v>4</v>
      </c>
      <c r="O1478" s="744">
        <v>2</v>
      </c>
      <c r="P1478" s="662">
        <v>3689.11</v>
      </c>
      <c r="Q1478" s="677">
        <v>0.25</v>
      </c>
      <c r="R1478" s="661">
        <v>1</v>
      </c>
      <c r="S1478" s="677">
        <v>0.25</v>
      </c>
      <c r="T1478" s="744">
        <v>0.5</v>
      </c>
      <c r="U1478" s="700">
        <v>0.25</v>
      </c>
    </row>
    <row r="1479" spans="1:21" ht="14.4" customHeight="1" x14ac:dyDescent="0.3">
      <c r="A1479" s="660">
        <v>21</v>
      </c>
      <c r="B1479" s="661" t="s">
        <v>578</v>
      </c>
      <c r="C1479" s="661" t="s">
        <v>3538</v>
      </c>
      <c r="D1479" s="742" t="s">
        <v>5397</v>
      </c>
      <c r="E1479" s="743" t="s">
        <v>3562</v>
      </c>
      <c r="F1479" s="661" t="s">
        <v>3533</v>
      </c>
      <c r="G1479" s="661" t="s">
        <v>3983</v>
      </c>
      <c r="H1479" s="661" t="s">
        <v>579</v>
      </c>
      <c r="I1479" s="661" t="s">
        <v>4859</v>
      </c>
      <c r="J1479" s="661" t="s">
        <v>1992</v>
      </c>
      <c r="K1479" s="661" t="s">
        <v>4860</v>
      </c>
      <c r="L1479" s="662">
        <v>0</v>
      </c>
      <c r="M1479" s="662">
        <v>0</v>
      </c>
      <c r="N1479" s="661">
        <v>1</v>
      </c>
      <c r="O1479" s="744">
        <v>0.5</v>
      </c>
      <c r="P1479" s="662"/>
      <c r="Q1479" s="677"/>
      <c r="R1479" s="661"/>
      <c r="S1479" s="677">
        <v>0</v>
      </c>
      <c r="T1479" s="744"/>
      <c r="U1479" s="700">
        <v>0</v>
      </c>
    </row>
    <row r="1480" spans="1:21" ht="14.4" customHeight="1" x14ac:dyDescent="0.3">
      <c r="A1480" s="660">
        <v>21</v>
      </c>
      <c r="B1480" s="661" t="s">
        <v>578</v>
      </c>
      <c r="C1480" s="661" t="s">
        <v>3538</v>
      </c>
      <c r="D1480" s="742" t="s">
        <v>5397</v>
      </c>
      <c r="E1480" s="743" t="s">
        <v>3562</v>
      </c>
      <c r="F1480" s="661" t="s">
        <v>3533</v>
      </c>
      <c r="G1480" s="661" t="s">
        <v>4861</v>
      </c>
      <c r="H1480" s="661" t="s">
        <v>579</v>
      </c>
      <c r="I1480" s="661" t="s">
        <v>4862</v>
      </c>
      <c r="J1480" s="661" t="s">
        <v>4863</v>
      </c>
      <c r="K1480" s="661" t="s">
        <v>4864</v>
      </c>
      <c r="L1480" s="662">
        <v>0</v>
      </c>
      <c r="M1480" s="662">
        <v>0</v>
      </c>
      <c r="N1480" s="661">
        <v>1</v>
      </c>
      <c r="O1480" s="744">
        <v>0.5</v>
      </c>
      <c r="P1480" s="662">
        <v>0</v>
      </c>
      <c r="Q1480" s="677"/>
      <c r="R1480" s="661">
        <v>1</v>
      </c>
      <c r="S1480" s="677">
        <v>1</v>
      </c>
      <c r="T1480" s="744">
        <v>0.5</v>
      </c>
      <c r="U1480" s="700">
        <v>1</v>
      </c>
    </row>
    <row r="1481" spans="1:21" ht="14.4" customHeight="1" x14ac:dyDescent="0.3">
      <c r="A1481" s="660">
        <v>21</v>
      </c>
      <c r="B1481" s="661" t="s">
        <v>578</v>
      </c>
      <c r="C1481" s="661" t="s">
        <v>3538</v>
      </c>
      <c r="D1481" s="742" t="s">
        <v>5397</v>
      </c>
      <c r="E1481" s="743" t="s">
        <v>3562</v>
      </c>
      <c r="F1481" s="661" t="s">
        <v>3533</v>
      </c>
      <c r="G1481" s="661" t="s">
        <v>3728</v>
      </c>
      <c r="H1481" s="661" t="s">
        <v>579</v>
      </c>
      <c r="I1481" s="661" t="s">
        <v>845</v>
      </c>
      <c r="J1481" s="661" t="s">
        <v>3730</v>
      </c>
      <c r="K1481" s="661" t="s">
        <v>3731</v>
      </c>
      <c r="L1481" s="662">
        <v>73.989999999999995</v>
      </c>
      <c r="M1481" s="662">
        <v>221.96999999999997</v>
      </c>
      <c r="N1481" s="661">
        <v>3</v>
      </c>
      <c r="O1481" s="744">
        <v>1</v>
      </c>
      <c r="P1481" s="662">
        <v>221.96999999999997</v>
      </c>
      <c r="Q1481" s="677">
        <v>1</v>
      </c>
      <c r="R1481" s="661">
        <v>3</v>
      </c>
      <c r="S1481" s="677">
        <v>1</v>
      </c>
      <c r="T1481" s="744">
        <v>1</v>
      </c>
      <c r="U1481" s="700">
        <v>1</v>
      </c>
    </row>
    <row r="1482" spans="1:21" ht="14.4" customHeight="1" x14ac:dyDescent="0.3">
      <c r="A1482" s="660">
        <v>21</v>
      </c>
      <c r="B1482" s="661" t="s">
        <v>578</v>
      </c>
      <c r="C1482" s="661" t="s">
        <v>3538</v>
      </c>
      <c r="D1482" s="742" t="s">
        <v>5397</v>
      </c>
      <c r="E1482" s="743" t="s">
        <v>3562</v>
      </c>
      <c r="F1482" s="661" t="s">
        <v>3533</v>
      </c>
      <c r="G1482" s="661" t="s">
        <v>3657</v>
      </c>
      <c r="H1482" s="661" t="s">
        <v>579</v>
      </c>
      <c r="I1482" s="661" t="s">
        <v>3658</v>
      </c>
      <c r="J1482" s="661" t="s">
        <v>3659</v>
      </c>
      <c r="K1482" s="661" t="s">
        <v>3416</v>
      </c>
      <c r="L1482" s="662">
        <v>0</v>
      </c>
      <c r="M1482" s="662">
        <v>0</v>
      </c>
      <c r="N1482" s="661">
        <v>2</v>
      </c>
      <c r="O1482" s="744">
        <v>0.5</v>
      </c>
      <c r="P1482" s="662">
        <v>0</v>
      </c>
      <c r="Q1482" s="677"/>
      <c r="R1482" s="661">
        <v>2</v>
      </c>
      <c r="S1482" s="677">
        <v>1</v>
      </c>
      <c r="T1482" s="744">
        <v>0.5</v>
      </c>
      <c r="U1482" s="700">
        <v>1</v>
      </c>
    </row>
    <row r="1483" spans="1:21" ht="14.4" customHeight="1" x14ac:dyDescent="0.3">
      <c r="A1483" s="660">
        <v>21</v>
      </c>
      <c r="B1483" s="661" t="s">
        <v>578</v>
      </c>
      <c r="C1483" s="661" t="s">
        <v>3538</v>
      </c>
      <c r="D1483" s="742" t="s">
        <v>5397</v>
      </c>
      <c r="E1483" s="743" t="s">
        <v>3562</v>
      </c>
      <c r="F1483" s="661" t="s">
        <v>3533</v>
      </c>
      <c r="G1483" s="661" t="s">
        <v>3732</v>
      </c>
      <c r="H1483" s="661" t="s">
        <v>579</v>
      </c>
      <c r="I1483" s="661" t="s">
        <v>3734</v>
      </c>
      <c r="J1483" s="661" t="s">
        <v>1182</v>
      </c>
      <c r="K1483" s="661" t="s">
        <v>3669</v>
      </c>
      <c r="L1483" s="662">
        <v>0</v>
      </c>
      <c r="M1483" s="662">
        <v>0</v>
      </c>
      <c r="N1483" s="661">
        <v>1</v>
      </c>
      <c r="O1483" s="744">
        <v>0.5</v>
      </c>
      <c r="P1483" s="662">
        <v>0</v>
      </c>
      <c r="Q1483" s="677"/>
      <c r="R1483" s="661">
        <v>1</v>
      </c>
      <c r="S1483" s="677">
        <v>1</v>
      </c>
      <c r="T1483" s="744">
        <v>0.5</v>
      </c>
      <c r="U1483" s="700">
        <v>1</v>
      </c>
    </row>
    <row r="1484" spans="1:21" ht="14.4" customHeight="1" x14ac:dyDescent="0.3">
      <c r="A1484" s="660">
        <v>21</v>
      </c>
      <c r="B1484" s="661" t="s">
        <v>578</v>
      </c>
      <c r="C1484" s="661" t="s">
        <v>3538</v>
      </c>
      <c r="D1484" s="742" t="s">
        <v>5397</v>
      </c>
      <c r="E1484" s="743" t="s">
        <v>3562</v>
      </c>
      <c r="F1484" s="661" t="s">
        <v>3533</v>
      </c>
      <c r="G1484" s="661" t="s">
        <v>4130</v>
      </c>
      <c r="H1484" s="661" t="s">
        <v>579</v>
      </c>
      <c r="I1484" s="661" t="s">
        <v>4131</v>
      </c>
      <c r="J1484" s="661" t="s">
        <v>4132</v>
      </c>
      <c r="K1484" s="661" t="s">
        <v>3443</v>
      </c>
      <c r="L1484" s="662">
        <v>3828.13</v>
      </c>
      <c r="M1484" s="662">
        <v>34453.17</v>
      </c>
      <c r="N1484" s="661">
        <v>9</v>
      </c>
      <c r="O1484" s="744">
        <v>1.5</v>
      </c>
      <c r="P1484" s="662">
        <v>22968.78</v>
      </c>
      <c r="Q1484" s="677">
        <v>0.66666666666666663</v>
      </c>
      <c r="R1484" s="661">
        <v>6</v>
      </c>
      <c r="S1484" s="677">
        <v>0.66666666666666663</v>
      </c>
      <c r="T1484" s="744">
        <v>1</v>
      </c>
      <c r="U1484" s="700">
        <v>0.66666666666666663</v>
      </c>
    </row>
    <row r="1485" spans="1:21" ht="14.4" customHeight="1" x14ac:dyDescent="0.3">
      <c r="A1485" s="660">
        <v>21</v>
      </c>
      <c r="B1485" s="661" t="s">
        <v>578</v>
      </c>
      <c r="C1485" s="661" t="s">
        <v>3538</v>
      </c>
      <c r="D1485" s="742" t="s">
        <v>5397</v>
      </c>
      <c r="E1485" s="743" t="s">
        <v>3562</v>
      </c>
      <c r="F1485" s="661" t="s">
        <v>3533</v>
      </c>
      <c r="G1485" s="661" t="s">
        <v>4409</v>
      </c>
      <c r="H1485" s="661" t="s">
        <v>579</v>
      </c>
      <c r="I1485" s="661" t="s">
        <v>4410</v>
      </c>
      <c r="J1485" s="661" t="s">
        <v>4411</v>
      </c>
      <c r="K1485" s="661" t="s">
        <v>4412</v>
      </c>
      <c r="L1485" s="662">
        <v>5927.29</v>
      </c>
      <c r="M1485" s="662">
        <v>11854.58</v>
      </c>
      <c r="N1485" s="661">
        <v>2</v>
      </c>
      <c r="O1485" s="744">
        <v>0.5</v>
      </c>
      <c r="P1485" s="662">
        <v>11854.58</v>
      </c>
      <c r="Q1485" s="677">
        <v>1</v>
      </c>
      <c r="R1485" s="661">
        <v>2</v>
      </c>
      <c r="S1485" s="677">
        <v>1</v>
      </c>
      <c r="T1485" s="744">
        <v>0.5</v>
      </c>
      <c r="U1485" s="700">
        <v>1</v>
      </c>
    </row>
    <row r="1486" spans="1:21" ht="14.4" customHeight="1" x14ac:dyDescent="0.3">
      <c r="A1486" s="660">
        <v>21</v>
      </c>
      <c r="B1486" s="661" t="s">
        <v>578</v>
      </c>
      <c r="C1486" s="661" t="s">
        <v>3538</v>
      </c>
      <c r="D1486" s="742" t="s">
        <v>5397</v>
      </c>
      <c r="E1486" s="743" t="s">
        <v>3562</v>
      </c>
      <c r="F1486" s="661" t="s">
        <v>3533</v>
      </c>
      <c r="G1486" s="661" t="s">
        <v>4409</v>
      </c>
      <c r="H1486" s="661" t="s">
        <v>579</v>
      </c>
      <c r="I1486" s="661" t="s">
        <v>4865</v>
      </c>
      <c r="J1486" s="661" t="s">
        <v>4411</v>
      </c>
      <c r="K1486" s="661" t="s">
        <v>4412</v>
      </c>
      <c r="L1486" s="662">
        <v>5927.29</v>
      </c>
      <c r="M1486" s="662">
        <v>11854.58</v>
      </c>
      <c r="N1486" s="661">
        <v>2</v>
      </c>
      <c r="O1486" s="744">
        <v>1</v>
      </c>
      <c r="P1486" s="662">
        <v>11854.58</v>
      </c>
      <c r="Q1486" s="677">
        <v>1</v>
      </c>
      <c r="R1486" s="661">
        <v>2</v>
      </c>
      <c r="S1486" s="677">
        <v>1</v>
      </c>
      <c r="T1486" s="744">
        <v>1</v>
      </c>
      <c r="U1486" s="700">
        <v>1</v>
      </c>
    </row>
    <row r="1487" spans="1:21" ht="14.4" customHeight="1" x14ac:dyDescent="0.3">
      <c r="A1487" s="660">
        <v>21</v>
      </c>
      <c r="B1487" s="661" t="s">
        <v>578</v>
      </c>
      <c r="C1487" s="661" t="s">
        <v>3538</v>
      </c>
      <c r="D1487" s="742" t="s">
        <v>5397</v>
      </c>
      <c r="E1487" s="743" t="s">
        <v>3562</v>
      </c>
      <c r="F1487" s="661" t="s">
        <v>3533</v>
      </c>
      <c r="G1487" s="661" t="s">
        <v>3660</v>
      </c>
      <c r="H1487" s="661" t="s">
        <v>579</v>
      </c>
      <c r="I1487" s="661" t="s">
        <v>745</v>
      </c>
      <c r="J1487" s="661" t="s">
        <v>746</v>
      </c>
      <c r="K1487" s="661" t="s">
        <v>3661</v>
      </c>
      <c r="L1487" s="662">
        <v>733.55</v>
      </c>
      <c r="M1487" s="662">
        <v>2200.6499999999996</v>
      </c>
      <c r="N1487" s="661">
        <v>3</v>
      </c>
      <c r="O1487" s="744">
        <v>2</v>
      </c>
      <c r="P1487" s="662">
        <v>2200.6499999999996</v>
      </c>
      <c r="Q1487" s="677">
        <v>1</v>
      </c>
      <c r="R1487" s="661">
        <v>3</v>
      </c>
      <c r="S1487" s="677">
        <v>1</v>
      </c>
      <c r="T1487" s="744">
        <v>2</v>
      </c>
      <c r="U1487" s="700">
        <v>1</v>
      </c>
    </row>
    <row r="1488" spans="1:21" ht="14.4" customHeight="1" x14ac:dyDescent="0.3">
      <c r="A1488" s="660">
        <v>21</v>
      </c>
      <c r="B1488" s="661" t="s">
        <v>578</v>
      </c>
      <c r="C1488" s="661" t="s">
        <v>3538</v>
      </c>
      <c r="D1488" s="742" t="s">
        <v>5397</v>
      </c>
      <c r="E1488" s="743" t="s">
        <v>3562</v>
      </c>
      <c r="F1488" s="661" t="s">
        <v>3533</v>
      </c>
      <c r="G1488" s="661" t="s">
        <v>4137</v>
      </c>
      <c r="H1488" s="661" t="s">
        <v>1684</v>
      </c>
      <c r="I1488" s="661" t="s">
        <v>1729</v>
      </c>
      <c r="J1488" s="661" t="s">
        <v>1730</v>
      </c>
      <c r="K1488" s="661" t="s">
        <v>1731</v>
      </c>
      <c r="L1488" s="662">
        <v>0</v>
      </c>
      <c r="M1488" s="662">
        <v>0</v>
      </c>
      <c r="N1488" s="661">
        <v>1</v>
      </c>
      <c r="O1488" s="744">
        <v>0.5</v>
      </c>
      <c r="P1488" s="662">
        <v>0</v>
      </c>
      <c r="Q1488" s="677"/>
      <c r="R1488" s="661">
        <v>1</v>
      </c>
      <c r="S1488" s="677">
        <v>1</v>
      </c>
      <c r="T1488" s="744">
        <v>0.5</v>
      </c>
      <c r="U1488" s="700">
        <v>1</v>
      </c>
    </row>
    <row r="1489" spans="1:21" ht="14.4" customHeight="1" x14ac:dyDescent="0.3">
      <c r="A1489" s="660">
        <v>21</v>
      </c>
      <c r="B1489" s="661" t="s">
        <v>578</v>
      </c>
      <c r="C1489" s="661" t="s">
        <v>3538</v>
      </c>
      <c r="D1489" s="742" t="s">
        <v>5397</v>
      </c>
      <c r="E1489" s="743" t="s">
        <v>3562</v>
      </c>
      <c r="F1489" s="661" t="s">
        <v>3533</v>
      </c>
      <c r="G1489" s="661" t="s">
        <v>3953</v>
      </c>
      <c r="H1489" s="661" t="s">
        <v>1684</v>
      </c>
      <c r="I1489" s="661" t="s">
        <v>1926</v>
      </c>
      <c r="J1489" s="661" t="s">
        <v>1927</v>
      </c>
      <c r="K1489" s="661" t="s">
        <v>3413</v>
      </c>
      <c r="L1489" s="662">
        <v>769.6</v>
      </c>
      <c r="M1489" s="662">
        <v>13852.8</v>
      </c>
      <c r="N1489" s="661">
        <v>18</v>
      </c>
      <c r="O1489" s="744">
        <v>5</v>
      </c>
      <c r="P1489" s="662">
        <v>11544</v>
      </c>
      <c r="Q1489" s="677">
        <v>0.83333333333333337</v>
      </c>
      <c r="R1489" s="661">
        <v>15</v>
      </c>
      <c r="S1489" s="677">
        <v>0.83333333333333337</v>
      </c>
      <c r="T1489" s="744">
        <v>4.5</v>
      </c>
      <c r="U1489" s="700">
        <v>0.9</v>
      </c>
    </row>
    <row r="1490" spans="1:21" ht="14.4" customHeight="1" x14ac:dyDescent="0.3">
      <c r="A1490" s="660">
        <v>21</v>
      </c>
      <c r="B1490" s="661" t="s">
        <v>578</v>
      </c>
      <c r="C1490" s="661" t="s">
        <v>3538</v>
      </c>
      <c r="D1490" s="742" t="s">
        <v>5397</v>
      </c>
      <c r="E1490" s="743" t="s">
        <v>3562</v>
      </c>
      <c r="F1490" s="661" t="s">
        <v>3533</v>
      </c>
      <c r="G1490" s="661" t="s">
        <v>3953</v>
      </c>
      <c r="H1490" s="661" t="s">
        <v>1684</v>
      </c>
      <c r="I1490" s="661" t="s">
        <v>1926</v>
      </c>
      <c r="J1490" s="661" t="s">
        <v>1927</v>
      </c>
      <c r="K1490" s="661" t="s">
        <v>3413</v>
      </c>
      <c r="L1490" s="662">
        <v>550.39</v>
      </c>
      <c r="M1490" s="662">
        <v>11007.800000000001</v>
      </c>
      <c r="N1490" s="661">
        <v>20</v>
      </c>
      <c r="O1490" s="744">
        <v>7</v>
      </c>
      <c r="P1490" s="662">
        <v>3852.73</v>
      </c>
      <c r="Q1490" s="677">
        <v>0.35</v>
      </c>
      <c r="R1490" s="661">
        <v>7</v>
      </c>
      <c r="S1490" s="677">
        <v>0.35</v>
      </c>
      <c r="T1490" s="744">
        <v>3</v>
      </c>
      <c r="U1490" s="700">
        <v>0.42857142857142855</v>
      </c>
    </row>
    <row r="1491" spans="1:21" ht="14.4" customHeight="1" x14ac:dyDescent="0.3">
      <c r="A1491" s="660">
        <v>21</v>
      </c>
      <c r="B1491" s="661" t="s">
        <v>578</v>
      </c>
      <c r="C1491" s="661" t="s">
        <v>3538</v>
      </c>
      <c r="D1491" s="742" t="s">
        <v>5397</v>
      </c>
      <c r="E1491" s="743" t="s">
        <v>3562</v>
      </c>
      <c r="F1491" s="661" t="s">
        <v>3533</v>
      </c>
      <c r="G1491" s="661" t="s">
        <v>3953</v>
      </c>
      <c r="H1491" s="661" t="s">
        <v>579</v>
      </c>
      <c r="I1491" s="661" t="s">
        <v>4668</v>
      </c>
      <c r="J1491" s="661" t="s">
        <v>1927</v>
      </c>
      <c r="K1491" s="661" t="s">
        <v>4669</v>
      </c>
      <c r="L1491" s="662">
        <v>0</v>
      </c>
      <c r="M1491" s="662">
        <v>0</v>
      </c>
      <c r="N1491" s="661">
        <v>1</v>
      </c>
      <c r="O1491" s="744">
        <v>0.5</v>
      </c>
      <c r="P1491" s="662">
        <v>0</v>
      </c>
      <c r="Q1491" s="677"/>
      <c r="R1491" s="661">
        <v>1</v>
      </c>
      <c r="S1491" s="677">
        <v>1</v>
      </c>
      <c r="T1491" s="744">
        <v>0.5</v>
      </c>
      <c r="U1491" s="700">
        <v>1</v>
      </c>
    </row>
    <row r="1492" spans="1:21" ht="14.4" customHeight="1" x14ac:dyDescent="0.3">
      <c r="A1492" s="660">
        <v>21</v>
      </c>
      <c r="B1492" s="661" t="s">
        <v>578</v>
      </c>
      <c r="C1492" s="661" t="s">
        <v>3538</v>
      </c>
      <c r="D1492" s="742" t="s">
        <v>5397</v>
      </c>
      <c r="E1492" s="743" t="s">
        <v>3562</v>
      </c>
      <c r="F1492" s="661" t="s">
        <v>3533</v>
      </c>
      <c r="G1492" s="661" t="s">
        <v>3922</v>
      </c>
      <c r="H1492" s="661" t="s">
        <v>1684</v>
      </c>
      <c r="I1492" s="661" t="s">
        <v>4416</v>
      </c>
      <c r="J1492" s="661" t="s">
        <v>4417</v>
      </c>
      <c r="K1492" s="661" t="s">
        <v>4418</v>
      </c>
      <c r="L1492" s="662">
        <v>124.49</v>
      </c>
      <c r="M1492" s="662">
        <v>124.49</v>
      </c>
      <c r="N1492" s="661">
        <v>1</v>
      </c>
      <c r="O1492" s="744">
        <v>1</v>
      </c>
      <c r="P1492" s="662">
        <v>124.49</v>
      </c>
      <c r="Q1492" s="677">
        <v>1</v>
      </c>
      <c r="R1492" s="661">
        <v>1</v>
      </c>
      <c r="S1492" s="677">
        <v>1</v>
      </c>
      <c r="T1492" s="744">
        <v>1</v>
      </c>
      <c r="U1492" s="700">
        <v>1</v>
      </c>
    </row>
    <row r="1493" spans="1:21" ht="14.4" customHeight="1" x14ac:dyDescent="0.3">
      <c r="A1493" s="660">
        <v>21</v>
      </c>
      <c r="B1493" s="661" t="s">
        <v>578</v>
      </c>
      <c r="C1493" s="661" t="s">
        <v>3538</v>
      </c>
      <c r="D1493" s="742" t="s">
        <v>5397</v>
      </c>
      <c r="E1493" s="743" t="s">
        <v>3562</v>
      </c>
      <c r="F1493" s="661" t="s">
        <v>3533</v>
      </c>
      <c r="G1493" s="661" t="s">
        <v>3922</v>
      </c>
      <c r="H1493" s="661" t="s">
        <v>1684</v>
      </c>
      <c r="I1493" s="661" t="s">
        <v>4419</v>
      </c>
      <c r="J1493" s="661" t="s">
        <v>4420</v>
      </c>
      <c r="K1493" s="661" t="s">
        <v>4421</v>
      </c>
      <c r="L1493" s="662">
        <v>62.24</v>
      </c>
      <c r="M1493" s="662">
        <v>62.24</v>
      </c>
      <c r="N1493" s="661">
        <v>1</v>
      </c>
      <c r="O1493" s="744">
        <v>1</v>
      </c>
      <c r="P1493" s="662">
        <v>62.24</v>
      </c>
      <c r="Q1493" s="677">
        <v>1</v>
      </c>
      <c r="R1493" s="661">
        <v>1</v>
      </c>
      <c r="S1493" s="677">
        <v>1</v>
      </c>
      <c r="T1493" s="744">
        <v>1</v>
      </c>
      <c r="U1493" s="700">
        <v>1</v>
      </c>
    </row>
    <row r="1494" spans="1:21" ht="14.4" customHeight="1" x14ac:dyDescent="0.3">
      <c r="A1494" s="660">
        <v>21</v>
      </c>
      <c r="B1494" s="661" t="s">
        <v>578</v>
      </c>
      <c r="C1494" s="661" t="s">
        <v>3538</v>
      </c>
      <c r="D1494" s="742" t="s">
        <v>5397</v>
      </c>
      <c r="E1494" s="743" t="s">
        <v>3562</v>
      </c>
      <c r="F1494" s="661" t="s">
        <v>3533</v>
      </c>
      <c r="G1494" s="661" t="s">
        <v>3922</v>
      </c>
      <c r="H1494" s="661" t="s">
        <v>1684</v>
      </c>
      <c r="I1494" s="661" t="s">
        <v>4260</v>
      </c>
      <c r="J1494" s="661" t="s">
        <v>4261</v>
      </c>
      <c r="K1494" s="661" t="s">
        <v>4262</v>
      </c>
      <c r="L1494" s="662">
        <v>62.24</v>
      </c>
      <c r="M1494" s="662">
        <v>124.48</v>
      </c>
      <c r="N1494" s="661">
        <v>2</v>
      </c>
      <c r="O1494" s="744">
        <v>2</v>
      </c>
      <c r="P1494" s="662">
        <v>124.48</v>
      </c>
      <c r="Q1494" s="677">
        <v>1</v>
      </c>
      <c r="R1494" s="661">
        <v>2</v>
      </c>
      <c r="S1494" s="677">
        <v>1</v>
      </c>
      <c r="T1494" s="744">
        <v>2</v>
      </c>
      <c r="U1494" s="700">
        <v>1</v>
      </c>
    </row>
    <row r="1495" spans="1:21" ht="14.4" customHeight="1" x14ac:dyDescent="0.3">
      <c r="A1495" s="660">
        <v>21</v>
      </c>
      <c r="B1495" s="661" t="s">
        <v>578</v>
      </c>
      <c r="C1495" s="661" t="s">
        <v>3538</v>
      </c>
      <c r="D1495" s="742" t="s">
        <v>5397</v>
      </c>
      <c r="E1495" s="743" t="s">
        <v>3562</v>
      </c>
      <c r="F1495" s="661" t="s">
        <v>3533</v>
      </c>
      <c r="G1495" s="661" t="s">
        <v>3922</v>
      </c>
      <c r="H1495" s="661" t="s">
        <v>1684</v>
      </c>
      <c r="I1495" s="661" t="s">
        <v>4422</v>
      </c>
      <c r="J1495" s="661" t="s">
        <v>4417</v>
      </c>
      <c r="K1495" s="661" t="s">
        <v>4418</v>
      </c>
      <c r="L1495" s="662">
        <v>124.49</v>
      </c>
      <c r="M1495" s="662">
        <v>124.49</v>
      </c>
      <c r="N1495" s="661">
        <v>1</v>
      </c>
      <c r="O1495" s="744">
        <v>0.5</v>
      </c>
      <c r="P1495" s="662"/>
      <c r="Q1495" s="677">
        <v>0</v>
      </c>
      <c r="R1495" s="661"/>
      <c r="S1495" s="677">
        <v>0</v>
      </c>
      <c r="T1495" s="744"/>
      <c r="U1495" s="700">
        <v>0</v>
      </c>
    </row>
    <row r="1496" spans="1:21" ht="14.4" customHeight="1" x14ac:dyDescent="0.3">
      <c r="A1496" s="660">
        <v>21</v>
      </c>
      <c r="B1496" s="661" t="s">
        <v>578</v>
      </c>
      <c r="C1496" s="661" t="s">
        <v>3538</v>
      </c>
      <c r="D1496" s="742" t="s">
        <v>5397</v>
      </c>
      <c r="E1496" s="743" t="s">
        <v>3562</v>
      </c>
      <c r="F1496" s="661" t="s">
        <v>3533</v>
      </c>
      <c r="G1496" s="661" t="s">
        <v>3922</v>
      </c>
      <c r="H1496" s="661" t="s">
        <v>1684</v>
      </c>
      <c r="I1496" s="661" t="s">
        <v>4027</v>
      </c>
      <c r="J1496" s="661" t="s">
        <v>1930</v>
      </c>
      <c r="K1496" s="661" t="s">
        <v>4028</v>
      </c>
      <c r="L1496" s="662">
        <v>48.37</v>
      </c>
      <c r="M1496" s="662">
        <v>48.37</v>
      </c>
      <c r="N1496" s="661">
        <v>1</v>
      </c>
      <c r="O1496" s="744">
        <v>0.5</v>
      </c>
      <c r="P1496" s="662">
        <v>48.37</v>
      </c>
      <c r="Q1496" s="677">
        <v>1</v>
      </c>
      <c r="R1496" s="661">
        <v>1</v>
      </c>
      <c r="S1496" s="677">
        <v>1</v>
      </c>
      <c r="T1496" s="744">
        <v>0.5</v>
      </c>
      <c r="U1496" s="700">
        <v>1</v>
      </c>
    </row>
    <row r="1497" spans="1:21" ht="14.4" customHeight="1" x14ac:dyDescent="0.3">
      <c r="A1497" s="660">
        <v>21</v>
      </c>
      <c r="B1497" s="661" t="s">
        <v>578</v>
      </c>
      <c r="C1497" s="661" t="s">
        <v>3538</v>
      </c>
      <c r="D1497" s="742" t="s">
        <v>5397</v>
      </c>
      <c r="E1497" s="743" t="s">
        <v>3562</v>
      </c>
      <c r="F1497" s="661" t="s">
        <v>3533</v>
      </c>
      <c r="G1497" s="661" t="s">
        <v>3922</v>
      </c>
      <c r="H1497" s="661" t="s">
        <v>1684</v>
      </c>
      <c r="I1497" s="661" t="s">
        <v>1733</v>
      </c>
      <c r="J1497" s="661" t="s">
        <v>1734</v>
      </c>
      <c r="K1497" s="661" t="s">
        <v>3386</v>
      </c>
      <c r="L1497" s="662">
        <v>82.99</v>
      </c>
      <c r="M1497" s="662">
        <v>165.98</v>
      </c>
      <c r="N1497" s="661">
        <v>2</v>
      </c>
      <c r="O1497" s="744">
        <v>1.5</v>
      </c>
      <c r="P1497" s="662">
        <v>165.98</v>
      </c>
      <c r="Q1497" s="677">
        <v>1</v>
      </c>
      <c r="R1497" s="661">
        <v>2</v>
      </c>
      <c r="S1497" s="677">
        <v>1</v>
      </c>
      <c r="T1497" s="744">
        <v>1.5</v>
      </c>
      <c r="U1497" s="700">
        <v>1</v>
      </c>
    </row>
    <row r="1498" spans="1:21" ht="14.4" customHeight="1" x14ac:dyDescent="0.3">
      <c r="A1498" s="660">
        <v>21</v>
      </c>
      <c r="B1498" s="661" t="s">
        <v>578</v>
      </c>
      <c r="C1498" s="661" t="s">
        <v>3538</v>
      </c>
      <c r="D1498" s="742" t="s">
        <v>5397</v>
      </c>
      <c r="E1498" s="743" t="s">
        <v>3562</v>
      </c>
      <c r="F1498" s="661" t="s">
        <v>3533</v>
      </c>
      <c r="G1498" s="661" t="s">
        <v>3922</v>
      </c>
      <c r="H1498" s="661" t="s">
        <v>1684</v>
      </c>
      <c r="I1498" s="661" t="s">
        <v>2845</v>
      </c>
      <c r="J1498" s="661" t="s">
        <v>3484</v>
      </c>
      <c r="K1498" s="661" t="s">
        <v>3485</v>
      </c>
      <c r="L1498" s="662">
        <v>48.37</v>
      </c>
      <c r="M1498" s="662">
        <v>338.59</v>
      </c>
      <c r="N1498" s="661">
        <v>7</v>
      </c>
      <c r="O1498" s="744">
        <v>6</v>
      </c>
      <c r="P1498" s="662">
        <v>193.48</v>
      </c>
      <c r="Q1498" s="677">
        <v>0.5714285714285714</v>
      </c>
      <c r="R1498" s="661">
        <v>4</v>
      </c>
      <c r="S1498" s="677">
        <v>0.5714285714285714</v>
      </c>
      <c r="T1498" s="744">
        <v>3.5</v>
      </c>
      <c r="U1498" s="700">
        <v>0.58333333333333337</v>
      </c>
    </row>
    <row r="1499" spans="1:21" ht="14.4" customHeight="1" x14ac:dyDescent="0.3">
      <c r="A1499" s="660">
        <v>21</v>
      </c>
      <c r="B1499" s="661" t="s">
        <v>578</v>
      </c>
      <c r="C1499" s="661" t="s">
        <v>3538</v>
      </c>
      <c r="D1499" s="742" t="s">
        <v>5397</v>
      </c>
      <c r="E1499" s="743" t="s">
        <v>3562</v>
      </c>
      <c r="F1499" s="661" t="s">
        <v>3533</v>
      </c>
      <c r="G1499" s="661" t="s">
        <v>4866</v>
      </c>
      <c r="H1499" s="661" t="s">
        <v>579</v>
      </c>
      <c r="I1499" s="661" t="s">
        <v>4867</v>
      </c>
      <c r="J1499" s="661" t="s">
        <v>4868</v>
      </c>
      <c r="K1499" s="661" t="s">
        <v>1039</v>
      </c>
      <c r="L1499" s="662">
        <v>48.84</v>
      </c>
      <c r="M1499" s="662">
        <v>48.84</v>
      </c>
      <c r="N1499" s="661">
        <v>1</v>
      </c>
      <c r="O1499" s="744">
        <v>0.5</v>
      </c>
      <c r="P1499" s="662"/>
      <c r="Q1499" s="677">
        <v>0</v>
      </c>
      <c r="R1499" s="661"/>
      <c r="S1499" s="677">
        <v>0</v>
      </c>
      <c r="T1499" s="744"/>
      <c r="U1499" s="700">
        <v>0</v>
      </c>
    </row>
    <row r="1500" spans="1:21" ht="14.4" customHeight="1" x14ac:dyDescent="0.3">
      <c r="A1500" s="660">
        <v>21</v>
      </c>
      <c r="B1500" s="661" t="s">
        <v>578</v>
      </c>
      <c r="C1500" s="661" t="s">
        <v>3538</v>
      </c>
      <c r="D1500" s="742" t="s">
        <v>5397</v>
      </c>
      <c r="E1500" s="743" t="s">
        <v>3562</v>
      </c>
      <c r="F1500" s="661" t="s">
        <v>3533</v>
      </c>
      <c r="G1500" s="661" t="s">
        <v>3864</v>
      </c>
      <c r="H1500" s="661" t="s">
        <v>579</v>
      </c>
      <c r="I1500" s="661" t="s">
        <v>765</v>
      </c>
      <c r="J1500" s="661" t="s">
        <v>3866</v>
      </c>
      <c r="K1500" s="661" t="s">
        <v>4729</v>
      </c>
      <c r="L1500" s="662">
        <v>0</v>
      </c>
      <c r="M1500" s="662">
        <v>0</v>
      </c>
      <c r="N1500" s="661">
        <v>1</v>
      </c>
      <c r="O1500" s="744">
        <v>1</v>
      </c>
      <c r="P1500" s="662"/>
      <c r="Q1500" s="677"/>
      <c r="R1500" s="661"/>
      <c r="S1500" s="677">
        <v>0</v>
      </c>
      <c r="T1500" s="744"/>
      <c r="U1500" s="700">
        <v>0</v>
      </c>
    </row>
    <row r="1501" spans="1:21" ht="14.4" customHeight="1" x14ac:dyDescent="0.3">
      <c r="A1501" s="660">
        <v>21</v>
      </c>
      <c r="B1501" s="661" t="s">
        <v>578</v>
      </c>
      <c r="C1501" s="661" t="s">
        <v>3538</v>
      </c>
      <c r="D1501" s="742" t="s">
        <v>5397</v>
      </c>
      <c r="E1501" s="743" t="s">
        <v>3562</v>
      </c>
      <c r="F1501" s="661" t="s">
        <v>3533</v>
      </c>
      <c r="G1501" s="661" t="s">
        <v>4144</v>
      </c>
      <c r="H1501" s="661" t="s">
        <v>579</v>
      </c>
      <c r="I1501" s="661" t="s">
        <v>861</v>
      </c>
      <c r="J1501" s="661" t="s">
        <v>862</v>
      </c>
      <c r="K1501" s="661" t="s">
        <v>4145</v>
      </c>
      <c r="L1501" s="662">
        <v>232.37</v>
      </c>
      <c r="M1501" s="662">
        <v>232.37</v>
      </c>
      <c r="N1501" s="661">
        <v>1</v>
      </c>
      <c r="O1501" s="744">
        <v>1</v>
      </c>
      <c r="P1501" s="662"/>
      <c r="Q1501" s="677">
        <v>0</v>
      </c>
      <c r="R1501" s="661"/>
      <c r="S1501" s="677">
        <v>0</v>
      </c>
      <c r="T1501" s="744"/>
      <c r="U1501" s="700">
        <v>0</v>
      </c>
    </row>
    <row r="1502" spans="1:21" ht="14.4" customHeight="1" x14ac:dyDescent="0.3">
      <c r="A1502" s="660">
        <v>21</v>
      </c>
      <c r="B1502" s="661" t="s">
        <v>578</v>
      </c>
      <c r="C1502" s="661" t="s">
        <v>3538</v>
      </c>
      <c r="D1502" s="742" t="s">
        <v>5397</v>
      </c>
      <c r="E1502" s="743" t="s">
        <v>3562</v>
      </c>
      <c r="F1502" s="661" t="s">
        <v>3533</v>
      </c>
      <c r="G1502" s="661" t="s">
        <v>3664</v>
      </c>
      <c r="H1502" s="661" t="s">
        <v>579</v>
      </c>
      <c r="I1502" s="661" t="s">
        <v>2588</v>
      </c>
      <c r="J1502" s="661" t="s">
        <v>2589</v>
      </c>
      <c r="K1502" s="661" t="s">
        <v>2590</v>
      </c>
      <c r="L1502" s="662">
        <v>1121.25</v>
      </c>
      <c r="M1502" s="662">
        <v>3363.75</v>
      </c>
      <c r="N1502" s="661">
        <v>3</v>
      </c>
      <c r="O1502" s="744">
        <v>0.5</v>
      </c>
      <c r="P1502" s="662">
        <v>3363.75</v>
      </c>
      <c r="Q1502" s="677">
        <v>1</v>
      </c>
      <c r="R1502" s="661">
        <v>3</v>
      </c>
      <c r="S1502" s="677">
        <v>1</v>
      </c>
      <c r="T1502" s="744">
        <v>0.5</v>
      </c>
      <c r="U1502" s="700">
        <v>1</v>
      </c>
    </row>
    <row r="1503" spans="1:21" ht="14.4" customHeight="1" x14ac:dyDescent="0.3">
      <c r="A1503" s="660">
        <v>21</v>
      </c>
      <c r="B1503" s="661" t="s">
        <v>578</v>
      </c>
      <c r="C1503" s="661" t="s">
        <v>3538</v>
      </c>
      <c r="D1503" s="742" t="s">
        <v>5397</v>
      </c>
      <c r="E1503" s="743" t="s">
        <v>3562</v>
      </c>
      <c r="F1503" s="661" t="s">
        <v>3533</v>
      </c>
      <c r="G1503" s="661" t="s">
        <v>3664</v>
      </c>
      <c r="H1503" s="661" t="s">
        <v>579</v>
      </c>
      <c r="I1503" s="661" t="s">
        <v>2588</v>
      </c>
      <c r="J1503" s="661" t="s">
        <v>2589</v>
      </c>
      <c r="K1503" s="661" t="s">
        <v>2590</v>
      </c>
      <c r="L1503" s="662">
        <v>727.03</v>
      </c>
      <c r="M1503" s="662">
        <v>2181.09</v>
      </c>
      <c r="N1503" s="661">
        <v>3</v>
      </c>
      <c r="O1503" s="744">
        <v>1</v>
      </c>
      <c r="P1503" s="662"/>
      <c r="Q1503" s="677">
        <v>0</v>
      </c>
      <c r="R1503" s="661"/>
      <c r="S1503" s="677">
        <v>0</v>
      </c>
      <c r="T1503" s="744"/>
      <c r="U1503" s="700">
        <v>0</v>
      </c>
    </row>
    <row r="1504" spans="1:21" ht="14.4" customHeight="1" x14ac:dyDescent="0.3">
      <c r="A1504" s="660">
        <v>21</v>
      </c>
      <c r="B1504" s="661" t="s">
        <v>578</v>
      </c>
      <c r="C1504" s="661" t="s">
        <v>3538</v>
      </c>
      <c r="D1504" s="742" t="s">
        <v>5397</v>
      </c>
      <c r="E1504" s="743" t="s">
        <v>3562</v>
      </c>
      <c r="F1504" s="661" t="s">
        <v>3533</v>
      </c>
      <c r="G1504" s="661" t="s">
        <v>3664</v>
      </c>
      <c r="H1504" s="661" t="s">
        <v>579</v>
      </c>
      <c r="I1504" s="661" t="s">
        <v>3665</v>
      </c>
      <c r="J1504" s="661" t="s">
        <v>3666</v>
      </c>
      <c r="K1504" s="661" t="s">
        <v>3667</v>
      </c>
      <c r="L1504" s="662">
        <v>2242.5</v>
      </c>
      <c r="M1504" s="662">
        <v>2242.5</v>
      </c>
      <c r="N1504" s="661">
        <v>1</v>
      </c>
      <c r="O1504" s="744">
        <v>1</v>
      </c>
      <c r="P1504" s="662"/>
      <c r="Q1504" s="677">
        <v>0</v>
      </c>
      <c r="R1504" s="661"/>
      <c r="S1504" s="677">
        <v>0</v>
      </c>
      <c r="T1504" s="744"/>
      <c r="U1504" s="700">
        <v>0</v>
      </c>
    </row>
    <row r="1505" spans="1:21" ht="14.4" customHeight="1" x14ac:dyDescent="0.3">
      <c r="A1505" s="660">
        <v>21</v>
      </c>
      <c r="B1505" s="661" t="s">
        <v>578</v>
      </c>
      <c r="C1505" s="661" t="s">
        <v>3538</v>
      </c>
      <c r="D1505" s="742" t="s">
        <v>5397</v>
      </c>
      <c r="E1505" s="743" t="s">
        <v>3562</v>
      </c>
      <c r="F1505" s="661" t="s">
        <v>3533</v>
      </c>
      <c r="G1505" s="661" t="s">
        <v>3664</v>
      </c>
      <c r="H1505" s="661" t="s">
        <v>579</v>
      </c>
      <c r="I1505" s="661" t="s">
        <v>3665</v>
      </c>
      <c r="J1505" s="661" t="s">
        <v>3666</v>
      </c>
      <c r="K1505" s="661" t="s">
        <v>3667</v>
      </c>
      <c r="L1505" s="662">
        <v>1454.05</v>
      </c>
      <c r="M1505" s="662">
        <v>1454.05</v>
      </c>
      <c r="N1505" s="661">
        <v>1</v>
      </c>
      <c r="O1505" s="744">
        <v>1</v>
      </c>
      <c r="P1505" s="662"/>
      <c r="Q1505" s="677">
        <v>0</v>
      </c>
      <c r="R1505" s="661"/>
      <c r="S1505" s="677">
        <v>0</v>
      </c>
      <c r="T1505" s="744"/>
      <c r="U1505" s="700">
        <v>0</v>
      </c>
    </row>
    <row r="1506" spans="1:21" ht="14.4" customHeight="1" x14ac:dyDescent="0.3">
      <c r="A1506" s="660">
        <v>21</v>
      </c>
      <c r="B1506" s="661" t="s">
        <v>578</v>
      </c>
      <c r="C1506" s="661" t="s">
        <v>3538</v>
      </c>
      <c r="D1506" s="742" t="s">
        <v>5397</v>
      </c>
      <c r="E1506" s="743" t="s">
        <v>3562</v>
      </c>
      <c r="F1506" s="661" t="s">
        <v>3533</v>
      </c>
      <c r="G1506" s="661" t="s">
        <v>3664</v>
      </c>
      <c r="H1506" s="661" t="s">
        <v>579</v>
      </c>
      <c r="I1506" s="661" t="s">
        <v>3954</v>
      </c>
      <c r="J1506" s="661" t="s">
        <v>2589</v>
      </c>
      <c r="K1506" s="661" t="s">
        <v>2590</v>
      </c>
      <c r="L1506" s="662">
        <v>1121.25</v>
      </c>
      <c r="M1506" s="662">
        <v>3363.75</v>
      </c>
      <c r="N1506" s="661">
        <v>3</v>
      </c>
      <c r="O1506" s="744">
        <v>1</v>
      </c>
      <c r="P1506" s="662"/>
      <c r="Q1506" s="677">
        <v>0</v>
      </c>
      <c r="R1506" s="661"/>
      <c r="S1506" s="677">
        <v>0</v>
      </c>
      <c r="T1506" s="744"/>
      <c r="U1506" s="700">
        <v>0</v>
      </c>
    </row>
    <row r="1507" spans="1:21" ht="14.4" customHeight="1" x14ac:dyDescent="0.3">
      <c r="A1507" s="660">
        <v>21</v>
      </c>
      <c r="B1507" s="661" t="s">
        <v>578</v>
      </c>
      <c r="C1507" s="661" t="s">
        <v>3538</v>
      </c>
      <c r="D1507" s="742" t="s">
        <v>5397</v>
      </c>
      <c r="E1507" s="743" t="s">
        <v>3562</v>
      </c>
      <c r="F1507" s="661" t="s">
        <v>3533</v>
      </c>
      <c r="G1507" s="661" t="s">
        <v>3664</v>
      </c>
      <c r="H1507" s="661" t="s">
        <v>579</v>
      </c>
      <c r="I1507" s="661" t="s">
        <v>4869</v>
      </c>
      <c r="J1507" s="661" t="s">
        <v>3666</v>
      </c>
      <c r="K1507" s="661" t="s">
        <v>3667</v>
      </c>
      <c r="L1507" s="662">
        <v>2242.5</v>
      </c>
      <c r="M1507" s="662">
        <v>2242.5</v>
      </c>
      <c r="N1507" s="661">
        <v>1</v>
      </c>
      <c r="O1507" s="744">
        <v>1</v>
      </c>
      <c r="P1507" s="662">
        <v>2242.5</v>
      </c>
      <c r="Q1507" s="677">
        <v>1</v>
      </c>
      <c r="R1507" s="661">
        <v>1</v>
      </c>
      <c r="S1507" s="677">
        <v>1</v>
      </c>
      <c r="T1507" s="744">
        <v>1</v>
      </c>
      <c r="U1507" s="700">
        <v>1</v>
      </c>
    </row>
    <row r="1508" spans="1:21" ht="14.4" customHeight="1" x14ac:dyDescent="0.3">
      <c r="A1508" s="660">
        <v>21</v>
      </c>
      <c r="B1508" s="661" t="s">
        <v>578</v>
      </c>
      <c r="C1508" s="661" t="s">
        <v>3538</v>
      </c>
      <c r="D1508" s="742" t="s">
        <v>5397</v>
      </c>
      <c r="E1508" s="743" t="s">
        <v>3562</v>
      </c>
      <c r="F1508" s="661" t="s">
        <v>3533</v>
      </c>
      <c r="G1508" s="661" t="s">
        <v>3664</v>
      </c>
      <c r="H1508" s="661" t="s">
        <v>579</v>
      </c>
      <c r="I1508" s="661" t="s">
        <v>4870</v>
      </c>
      <c r="J1508" s="661" t="s">
        <v>3666</v>
      </c>
      <c r="K1508" s="661" t="s">
        <v>4871</v>
      </c>
      <c r="L1508" s="662">
        <v>0</v>
      </c>
      <c r="M1508" s="662">
        <v>0</v>
      </c>
      <c r="N1508" s="661">
        <v>1</v>
      </c>
      <c r="O1508" s="744">
        <v>1</v>
      </c>
      <c r="P1508" s="662">
        <v>0</v>
      </c>
      <c r="Q1508" s="677"/>
      <c r="R1508" s="661">
        <v>1</v>
      </c>
      <c r="S1508" s="677">
        <v>1</v>
      </c>
      <c r="T1508" s="744">
        <v>1</v>
      </c>
      <c r="U1508" s="700">
        <v>1</v>
      </c>
    </row>
    <row r="1509" spans="1:21" ht="14.4" customHeight="1" x14ac:dyDescent="0.3">
      <c r="A1509" s="660">
        <v>21</v>
      </c>
      <c r="B1509" s="661" t="s">
        <v>578</v>
      </c>
      <c r="C1509" s="661" t="s">
        <v>3538</v>
      </c>
      <c r="D1509" s="742" t="s">
        <v>5397</v>
      </c>
      <c r="E1509" s="743" t="s">
        <v>3562</v>
      </c>
      <c r="F1509" s="661" t="s">
        <v>3533</v>
      </c>
      <c r="G1509" s="661" t="s">
        <v>3984</v>
      </c>
      <c r="H1509" s="661" t="s">
        <v>579</v>
      </c>
      <c r="I1509" s="661" t="s">
        <v>4431</v>
      </c>
      <c r="J1509" s="661" t="s">
        <v>4432</v>
      </c>
      <c r="K1509" s="661" t="s">
        <v>4433</v>
      </c>
      <c r="L1509" s="662">
        <v>0</v>
      </c>
      <c r="M1509" s="662">
        <v>0</v>
      </c>
      <c r="N1509" s="661">
        <v>7</v>
      </c>
      <c r="O1509" s="744">
        <v>5.5</v>
      </c>
      <c r="P1509" s="662">
        <v>0</v>
      </c>
      <c r="Q1509" s="677"/>
      <c r="R1509" s="661">
        <v>6</v>
      </c>
      <c r="S1509" s="677">
        <v>0.8571428571428571</v>
      </c>
      <c r="T1509" s="744">
        <v>5</v>
      </c>
      <c r="U1509" s="700">
        <v>0.90909090909090906</v>
      </c>
    </row>
    <row r="1510" spans="1:21" ht="14.4" customHeight="1" x14ac:dyDescent="0.3">
      <c r="A1510" s="660">
        <v>21</v>
      </c>
      <c r="B1510" s="661" t="s">
        <v>578</v>
      </c>
      <c r="C1510" s="661" t="s">
        <v>3538</v>
      </c>
      <c r="D1510" s="742" t="s">
        <v>5397</v>
      </c>
      <c r="E1510" s="743" t="s">
        <v>3562</v>
      </c>
      <c r="F1510" s="661" t="s">
        <v>3533</v>
      </c>
      <c r="G1510" s="661" t="s">
        <v>3984</v>
      </c>
      <c r="H1510" s="661" t="s">
        <v>579</v>
      </c>
      <c r="I1510" s="661" t="s">
        <v>4671</v>
      </c>
      <c r="J1510" s="661" t="s">
        <v>4672</v>
      </c>
      <c r="K1510" s="661" t="s">
        <v>4673</v>
      </c>
      <c r="L1510" s="662">
        <v>23.01</v>
      </c>
      <c r="M1510" s="662">
        <v>23.01</v>
      </c>
      <c r="N1510" s="661">
        <v>1</v>
      </c>
      <c r="O1510" s="744">
        <v>0.5</v>
      </c>
      <c r="P1510" s="662">
        <v>23.01</v>
      </c>
      <c r="Q1510" s="677">
        <v>1</v>
      </c>
      <c r="R1510" s="661">
        <v>1</v>
      </c>
      <c r="S1510" s="677">
        <v>1</v>
      </c>
      <c r="T1510" s="744">
        <v>0.5</v>
      </c>
      <c r="U1510" s="700">
        <v>1</v>
      </c>
    </row>
    <row r="1511" spans="1:21" ht="14.4" customHeight="1" x14ac:dyDescent="0.3">
      <c r="A1511" s="660">
        <v>21</v>
      </c>
      <c r="B1511" s="661" t="s">
        <v>578</v>
      </c>
      <c r="C1511" s="661" t="s">
        <v>3538</v>
      </c>
      <c r="D1511" s="742" t="s">
        <v>5397</v>
      </c>
      <c r="E1511" s="743" t="s">
        <v>3562</v>
      </c>
      <c r="F1511" s="661" t="s">
        <v>3533</v>
      </c>
      <c r="G1511" s="661" t="s">
        <v>3984</v>
      </c>
      <c r="H1511" s="661" t="s">
        <v>579</v>
      </c>
      <c r="I1511" s="661" t="s">
        <v>3985</v>
      </c>
      <c r="J1511" s="661" t="s">
        <v>3986</v>
      </c>
      <c r="K1511" s="661" t="s">
        <v>3987</v>
      </c>
      <c r="L1511" s="662">
        <v>141.62</v>
      </c>
      <c r="M1511" s="662">
        <v>991.34</v>
      </c>
      <c r="N1511" s="661">
        <v>7</v>
      </c>
      <c r="O1511" s="744">
        <v>5.5</v>
      </c>
      <c r="P1511" s="662">
        <v>708.1</v>
      </c>
      <c r="Q1511" s="677">
        <v>0.7142857142857143</v>
      </c>
      <c r="R1511" s="661">
        <v>5</v>
      </c>
      <c r="S1511" s="677">
        <v>0.7142857142857143</v>
      </c>
      <c r="T1511" s="744">
        <v>3.5</v>
      </c>
      <c r="U1511" s="700">
        <v>0.63636363636363635</v>
      </c>
    </row>
    <row r="1512" spans="1:21" ht="14.4" customHeight="1" x14ac:dyDescent="0.3">
      <c r="A1512" s="660">
        <v>21</v>
      </c>
      <c r="B1512" s="661" t="s">
        <v>578</v>
      </c>
      <c r="C1512" s="661" t="s">
        <v>3538</v>
      </c>
      <c r="D1512" s="742" t="s">
        <v>5397</v>
      </c>
      <c r="E1512" s="743" t="s">
        <v>3562</v>
      </c>
      <c r="F1512" s="661" t="s">
        <v>3533</v>
      </c>
      <c r="G1512" s="661" t="s">
        <v>3618</v>
      </c>
      <c r="H1512" s="661" t="s">
        <v>579</v>
      </c>
      <c r="I1512" s="661" t="s">
        <v>925</v>
      </c>
      <c r="J1512" s="661" t="s">
        <v>3619</v>
      </c>
      <c r="K1512" s="661" t="s">
        <v>3620</v>
      </c>
      <c r="L1512" s="662">
        <v>53.57</v>
      </c>
      <c r="M1512" s="662">
        <v>696.41000000000008</v>
      </c>
      <c r="N1512" s="661">
        <v>13</v>
      </c>
      <c r="O1512" s="744">
        <v>4</v>
      </c>
      <c r="P1512" s="662">
        <v>535.70000000000005</v>
      </c>
      <c r="Q1512" s="677">
        <v>0.76923076923076916</v>
      </c>
      <c r="R1512" s="661">
        <v>10</v>
      </c>
      <c r="S1512" s="677">
        <v>0.76923076923076927</v>
      </c>
      <c r="T1512" s="744">
        <v>2.5</v>
      </c>
      <c r="U1512" s="700">
        <v>0.625</v>
      </c>
    </row>
    <row r="1513" spans="1:21" ht="14.4" customHeight="1" x14ac:dyDescent="0.3">
      <c r="A1513" s="660">
        <v>21</v>
      </c>
      <c r="B1513" s="661" t="s">
        <v>578</v>
      </c>
      <c r="C1513" s="661" t="s">
        <v>3538</v>
      </c>
      <c r="D1513" s="742" t="s">
        <v>5397</v>
      </c>
      <c r="E1513" s="743" t="s">
        <v>3562</v>
      </c>
      <c r="F1513" s="661" t="s">
        <v>3533</v>
      </c>
      <c r="G1513" s="661" t="s">
        <v>3926</v>
      </c>
      <c r="H1513" s="661" t="s">
        <v>579</v>
      </c>
      <c r="I1513" s="661" t="s">
        <v>2274</v>
      </c>
      <c r="J1513" s="661" t="s">
        <v>2275</v>
      </c>
      <c r="K1513" s="661" t="s">
        <v>2276</v>
      </c>
      <c r="L1513" s="662">
        <v>27.5</v>
      </c>
      <c r="M1513" s="662">
        <v>55</v>
      </c>
      <c r="N1513" s="661">
        <v>2</v>
      </c>
      <c r="O1513" s="744">
        <v>0.5</v>
      </c>
      <c r="P1513" s="662"/>
      <c r="Q1513" s="677">
        <v>0</v>
      </c>
      <c r="R1513" s="661"/>
      <c r="S1513" s="677">
        <v>0</v>
      </c>
      <c r="T1513" s="744"/>
      <c r="U1513" s="700">
        <v>0</v>
      </c>
    </row>
    <row r="1514" spans="1:21" ht="14.4" customHeight="1" x14ac:dyDescent="0.3">
      <c r="A1514" s="660">
        <v>21</v>
      </c>
      <c r="B1514" s="661" t="s">
        <v>578</v>
      </c>
      <c r="C1514" s="661" t="s">
        <v>3538</v>
      </c>
      <c r="D1514" s="742" t="s">
        <v>5397</v>
      </c>
      <c r="E1514" s="743" t="s">
        <v>3562</v>
      </c>
      <c r="F1514" s="661" t="s">
        <v>3533</v>
      </c>
      <c r="G1514" s="661" t="s">
        <v>3787</v>
      </c>
      <c r="H1514" s="661" t="s">
        <v>579</v>
      </c>
      <c r="I1514" s="661" t="s">
        <v>673</v>
      </c>
      <c r="J1514" s="661" t="s">
        <v>674</v>
      </c>
      <c r="K1514" s="661" t="s">
        <v>3958</v>
      </c>
      <c r="L1514" s="662">
        <v>53.18</v>
      </c>
      <c r="M1514" s="662">
        <v>425.43999999999994</v>
      </c>
      <c r="N1514" s="661">
        <v>8</v>
      </c>
      <c r="O1514" s="744">
        <v>3</v>
      </c>
      <c r="P1514" s="662">
        <v>159.54</v>
      </c>
      <c r="Q1514" s="677">
        <v>0.37500000000000006</v>
      </c>
      <c r="R1514" s="661">
        <v>3</v>
      </c>
      <c r="S1514" s="677">
        <v>0.375</v>
      </c>
      <c r="T1514" s="744">
        <v>1</v>
      </c>
      <c r="U1514" s="700">
        <v>0.33333333333333331</v>
      </c>
    </row>
    <row r="1515" spans="1:21" ht="14.4" customHeight="1" x14ac:dyDescent="0.3">
      <c r="A1515" s="660">
        <v>21</v>
      </c>
      <c r="B1515" s="661" t="s">
        <v>578</v>
      </c>
      <c r="C1515" s="661" t="s">
        <v>3538</v>
      </c>
      <c r="D1515" s="742" t="s">
        <v>5397</v>
      </c>
      <c r="E1515" s="743" t="s">
        <v>3562</v>
      </c>
      <c r="F1515" s="661" t="s">
        <v>3533</v>
      </c>
      <c r="G1515" s="661" t="s">
        <v>3671</v>
      </c>
      <c r="H1515" s="661" t="s">
        <v>579</v>
      </c>
      <c r="I1515" s="661" t="s">
        <v>3673</v>
      </c>
      <c r="J1515" s="661" t="s">
        <v>1634</v>
      </c>
      <c r="K1515" s="661" t="s">
        <v>3674</v>
      </c>
      <c r="L1515" s="662">
        <v>0</v>
      </c>
      <c r="M1515" s="662">
        <v>0</v>
      </c>
      <c r="N1515" s="661">
        <v>1</v>
      </c>
      <c r="O1515" s="744">
        <v>0.5</v>
      </c>
      <c r="P1515" s="662">
        <v>0</v>
      </c>
      <c r="Q1515" s="677"/>
      <c r="R1515" s="661">
        <v>1</v>
      </c>
      <c r="S1515" s="677">
        <v>1</v>
      </c>
      <c r="T1515" s="744">
        <v>0.5</v>
      </c>
      <c r="U1515" s="700">
        <v>1</v>
      </c>
    </row>
    <row r="1516" spans="1:21" ht="14.4" customHeight="1" x14ac:dyDescent="0.3">
      <c r="A1516" s="660">
        <v>21</v>
      </c>
      <c r="B1516" s="661" t="s">
        <v>578</v>
      </c>
      <c r="C1516" s="661" t="s">
        <v>3538</v>
      </c>
      <c r="D1516" s="742" t="s">
        <v>5397</v>
      </c>
      <c r="E1516" s="743" t="s">
        <v>3562</v>
      </c>
      <c r="F1516" s="661" t="s">
        <v>3533</v>
      </c>
      <c r="G1516" s="661" t="s">
        <v>3671</v>
      </c>
      <c r="H1516" s="661" t="s">
        <v>579</v>
      </c>
      <c r="I1516" s="661" t="s">
        <v>4872</v>
      </c>
      <c r="J1516" s="661" t="s">
        <v>690</v>
      </c>
      <c r="K1516" s="661" t="s">
        <v>4873</v>
      </c>
      <c r="L1516" s="662">
        <v>0</v>
      </c>
      <c r="M1516" s="662">
        <v>0</v>
      </c>
      <c r="N1516" s="661">
        <v>3</v>
      </c>
      <c r="O1516" s="744">
        <v>1</v>
      </c>
      <c r="P1516" s="662"/>
      <c r="Q1516" s="677"/>
      <c r="R1516" s="661"/>
      <c r="S1516" s="677">
        <v>0</v>
      </c>
      <c r="T1516" s="744"/>
      <c r="U1516" s="700">
        <v>0</v>
      </c>
    </row>
    <row r="1517" spans="1:21" ht="14.4" customHeight="1" x14ac:dyDescent="0.3">
      <c r="A1517" s="660">
        <v>21</v>
      </c>
      <c r="B1517" s="661" t="s">
        <v>578</v>
      </c>
      <c r="C1517" s="661" t="s">
        <v>3538</v>
      </c>
      <c r="D1517" s="742" t="s">
        <v>5397</v>
      </c>
      <c r="E1517" s="743" t="s">
        <v>3562</v>
      </c>
      <c r="F1517" s="661" t="s">
        <v>3533</v>
      </c>
      <c r="G1517" s="661" t="s">
        <v>3671</v>
      </c>
      <c r="H1517" s="661" t="s">
        <v>579</v>
      </c>
      <c r="I1517" s="661" t="s">
        <v>1633</v>
      </c>
      <c r="J1517" s="661" t="s">
        <v>1634</v>
      </c>
      <c r="K1517" s="661" t="s">
        <v>1635</v>
      </c>
      <c r="L1517" s="662">
        <v>374.79</v>
      </c>
      <c r="M1517" s="662">
        <v>1124.3700000000001</v>
      </c>
      <c r="N1517" s="661">
        <v>3</v>
      </c>
      <c r="O1517" s="744">
        <v>0.5</v>
      </c>
      <c r="P1517" s="662"/>
      <c r="Q1517" s="677">
        <v>0</v>
      </c>
      <c r="R1517" s="661"/>
      <c r="S1517" s="677">
        <v>0</v>
      </c>
      <c r="T1517" s="744"/>
      <c r="U1517" s="700">
        <v>0</v>
      </c>
    </row>
    <row r="1518" spans="1:21" ht="14.4" customHeight="1" x14ac:dyDescent="0.3">
      <c r="A1518" s="660">
        <v>21</v>
      </c>
      <c r="B1518" s="661" t="s">
        <v>578</v>
      </c>
      <c r="C1518" s="661" t="s">
        <v>3538</v>
      </c>
      <c r="D1518" s="742" t="s">
        <v>5397</v>
      </c>
      <c r="E1518" s="743" t="s">
        <v>3562</v>
      </c>
      <c r="F1518" s="661" t="s">
        <v>3533</v>
      </c>
      <c r="G1518" s="661" t="s">
        <v>3675</v>
      </c>
      <c r="H1518" s="661" t="s">
        <v>1684</v>
      </c>
      <c r="I1518" s="661" t="s">
        <v>4451</v>
      </c>
      <c r="J1518" s="661" t="s">
        <v>1714</v>
      </c>
      <c r="K1518" s="661" t="s">
        <v>4452</v>
      </c>
      <c r="L1518" s="662">
        <v>407.55</v>
      </c>
      <c r="M1518" s="662">
        <v>2037.75</v>
      </c>
      <c r="N1518" s="661">
        <v>5</v>
      </c>
      <c r="O1518" s="744">
        <v>1.5</v>
      </c>
      <c r="P1518" s="662">
        <v>2037.75</v>
      </c>
      <c r="Q1518" s="677">
        <v>1</v>
      </c>
      <c r="R1518" s="661">
        <v>5</v>
      </c>
      <c r="S1518" s="677">
        <v>1</v>
      </c>
      <c r="T1518" s="744">
        <v>1.5</v>
      </c>
      <c r="U1518" s="700">
        <v>1</v>
      </c>
    </row>
    <row r="1519" spans="1:21" ht="14.4" customHeight="1" x14ac:dyDescent="0.3">
      <c r="A1519" s="660">
        <v>21</v>
      </c>
      <c r="B1519" s="661" t="s">
        <v>578</v>
      </c>
      <c r="C1519" s="661" t="s">
        <v>3538</v>
      </c>
      <c r="D1519" s="742" t="s">
        <v>5397</v>
      </c>
      <c r="E1519" s="743" t="s">
        <v>3562</v>
      </c>
      <c r="F1519" s="661" t="s">
        <v>3533</v>
      </c>
      <c r="G1519" s="661" t="s">
        <v>3675</v>
      </c>
      <c r="H1519" s="661" t="s">
        <v>1684</v>
      </c>
      <c r="I1519" s="661" t="s">
        <v>3793</v>
      </c>
      <c r="J1519" s="661" t="s">
        <v>1714</v>
      </c>
      <c r="K1519" s="661" t="s">
        <v>3363</v>
      </c>
      <c r="L1519" s="662">
        <v>1154.68</v>
      </c>
      <c r="M1519" s="662">
        <v>6928.08</v>
      </c>
      <c r="N1519" s="661">
        <v>6</v>
      </c>
      <c r="O1519" s="744">
        <v>1.5</v>
      </c>
      <c r="P1519" s="662">
        <v>6928.08</v>
      </c>
      <c r="Q1519" s="677">
        <v>1</v>
      </c>
      <c r="R1519" s="661">
        <v>6</v>
      </c>
      <c r="S1519" s="677">
        <v>1</v>
      </c>
      <c r="T1519" s="744">
        <v>1.5</v>
      </c>
      <c r="U1519" s="700">
        <v>1</v>
      </c>
    </row>
    <row r="1520" spans="1:21" ht="14.4" customHeight="1" x14ac:dyDescent="0.3">
      <c r="A1520" s="660">
        <v>21</v>
      </c>
      <c r="B1520" s="661" t="s">
        <v>578</v>
      </c>
      <c r="C1520" s="661" t="s">
        <v>3538</v>
      </c>
      <c r="D1520" s="742" t="s">
        <v>5397</v>
      </c>
      <c r="E1520" s="743" t="s">
        <v>3562</v>
      </c>
      <c r="F1520" s="661" t="s">
        <v>3533</v>
      </c>
      <c r="G1520" s="661" t="s">
        <v>3675</v>
      </c>
      <c r="H1520" s="661" t="s">
        <v>1684</v>
      </c>
      <c r="I1520" s="661" t="s">
        <v>1763</v>
      </c>
      <c r="J1520" s="661" t="s">
        <v>622</v>
      </c>
      <c r="K1520" s="661" t="s">
        <v>623</v>
      </c>
      <c r="L1520" s="662">
        <v>1385.62</v>
      </c>
      <c r="M1520" s="662">
        <v>16627.439999999999</v>
      </c>
      <c r="N1520" s="661">
        <v>12</v>
      </c>
      <c r="O1520" s="744">
        <v>3</v>
      </c>
      <c r="P1520" s="662">
        <v>12470.579999999998</v>
      </c>
      <c r="Q1520" s="677">
        <v>0.75</v>
      </c>
      <c r="R1520" s="661">
        <v>9</v>
      </c>
      <c r="S1520" s="677">
        <v>0.75</v>
      </c>
      <c r="T1520" s="744">
        <v>2</v>
      </c>
      <c r="U1520" s="700">
        <v>0.66666666666666663</v>
      </c>
    </row>
    <row r="1521" spans="1:21" ht="14.4" customHeight="1" x14ac:dyDescent="0.3">
      <c r="A1521" s="660">
        <v>21</v>
      </c>
      <c r="B1521" s="661" t="s">
        <v>578</v>
      </c>
      <c r="C1521" s="661" t="s">
        <v>3538</v>
      </c>
      <c r="D1521" s="742" t="s">
        <v>5397</v>
      </c>
      <c r="E1521" s="743" t="s">
        <v>3562</v>
      </c>
      <c r="F1521" s="661" t="s">
        <v>3533</v>
      </c>
      <c r="G1521" s="661" t="s">
        <v>3675</v>
      </c>
      <c r="H1521" s="661" t="s">
        <v>1684</v>
      </c>
      <c r="I1521" s="661" t="s">
        <v>1766</v>
      </c>
      <c r="J1521" s="661" t="s">
        <v>622</v>
      </c>
      <c r="K1521" s="661" t="s">
        <v>1715</v>
      </c>
      <c r="L1521" s="662">
        <v>1847.49</v>
      </c>
      <c r="M1521" s="662">
        <v>16627.41</v>
      </c>
      <c r="N1521" s="661">
        <v>9</v>
      </c>
      <c r="O1521" s="744">
        <v>3</v>
      </c>
      <c r="P1521" s="662">
        <v>16627.41</v>
      </c>
      <c r="Q1521" s="677">
        <v>1</v>
      </c>
      <c r="R1521" s="661">
        <v>9</v>
      </c>
      <c r="S1521" s="677">
        <v>1</v>
      </c>
      <c r="T1521" s="744">
        <v>3</v>
      </c>
      <c r="U1521" s="700">
        <v>1</v>
      </c>
    </row>
    <row r="1522" spans="1:21" ht="14.4" customHeight="1" x14ac:dyDescent="0.3">
      <c r="A1522" s="660">
        <v>21</v>
      </c>
      <c r="B1522" s="661" t="s">
        <v>578</v>
      </c>
      <c r="C1522" s="661" t="s">
        <v>3538</v>
      </c>
      <c r="D1522" s="742" t="s">
        <v>5397</v>
      </c>
      <c r="E1522" s="743" t="s">
        <v>3562</v>
      </c>
      <c r="F1522" s="661" t="s">
        <v>3533</v>
      </c>
      <c r="G1522" s="661" t="s">
        <v>3675</v>
      </c>
      <c r="H1522" s="661" t="s">
        <v>1684</v>
      </c>
      <c r="I1522" s="661" t="s">
        <v>1769</v>
      </c>
      <c r="J1522" s="661" t="s">
        <v>622</v>
      </c>
      <c r="K1522" s="661" t="s">
        <v>3363</v>
      </c>
      <c r="L1522" s="662">
        <v>2309.36</v>
      </c>
      <c r="M1522" s="662">
        <v>20784.239999999998</v>
      </c>
      <c r="N1522" s="661">
        <v>9</v>
      </c>
      <c r="O1522" s="744">
        <v>2.5</v>
      </c>
      <c r="P1522" s="662">
        <v>20784.239999999998</v>
      </c>
      <c r="Q1522" s="677">
        <v>1</v>
      </c>
      <c r="R1522" s="661">
        <v>9</v>
      </c>
      <c r="S1522" s="677">
        <v>1</v>
      </c>
      <c r="T1522" s="744">
        <v>2.5</v>
      </c>
      <c r="U1522" s="700">
        <v>1</v>
      </c>
    </row>
    <row r="1523" spans="1:21" ht="14.4" customHeight="1" x14ac:dyDescent="0.3">
      <c r="A1523" s="660">
        <v>21</v>
      </c>
      <c r="B1523" s="661" t="s">
        <v>578</v>
      </c>
      <c r="C1523" s="661" t="s">
        <v>3538</v>
      </c>
      <c r="D1523" s="742" t="s">
        <v>5397</v>
      </c>
      <c r="E1523" s="743" t="s">
        <v>3562</v>
      </c>
      <c r="F1523" s="661" t="s">
        <v>3533</v>
      </c>
      <c r="G1523" s="661" t="s">
        <v>4776</v>
      </c>
      <c r="H1523" s="661" t="s">
        <v>579</v>
      </c>
      <c r="I1523" s="661" t="s">
        <v>4777</v>
      </c>
      <c r="J1523" s="661" t="s">
        <v>1465</v>
      </c>
      <c r="K1523" s="661" t="s">
        <v>4778</v>
      </c>
      <c r="L1523" s="662">
        <v>0</v>
      </c>
      <c r="M1523" s="662">
        <v>0</v>
      </c>
      <c r="N1523" s="661">
        <v>2</v>
      </c>
      <c r="O1523" s="744">
        <v>0.5</v>
      </c>
      <c r="P1523" s="662">
        <v>0</v>
      </c>
      <c r="Q1523" s="677"/>
      <c r="R1523" s="661">
        <v>2</v>
      </c>
      <c r="S1523" s="677">
        <v>1</v>
      </c>
      <c r="T1523" s="744">
        <v>0.5</v>
      </c>
      <c r="U1523" s="700">
        <v>1</v>
      </c>
    </row>
    <row r="1524" spans="1:21" ht="14.4" customHeight="1" x14ac:dyDescent="0.3">
      <c r="A1524" s="660">
        <v>21</v>
      </c>
      <c r="B1524" s="661" t="s">
        <v>578</v>
      </c>
      <c r="C1524" s="661" t="s">
        <v>3538</v>
      </c>
      <c r="D1524" s="742" t="s">
        <v>5397</v>
      </c>
      <c r="E1524" s="743" t="s">
        <v>3562</v>
      </c>
      <c r="F1524" s="661" t="s">
        <v>3533</v>
      </c>
      <c r="G1524" s="661" t="s">
        <v>3679</v>
      </c>
      <c r="H1524" s="661" t="s">
        <v>1684</v>
      </c>
      <c r="I1524" s="661" t="s">
        <v>4453</v>
      </c>
      <c r="J1524" s="661" t="s">
        <v>1699</v>
      </c>
      <c r="K1524" s="661" t="s">
        <v>4454</v>
      </c>
      <c r="L1524" s="662">
        <v>0</v>
      </c>
      <c r="M1524" s="662">
        <v>0</v>
      </c>
      <c r="N1524" s="661">
        <v>2</v>
      </c>
      <c r="O1524" s="744">
        <v>1</v>
      </c>
      <c r="P1524" s="662"/>
      <c r="Q1524" s="677"/>
      <c r="R1524" s="661"/>
      <c r="S1524" s="677">
        <v>0</v>
      </c>
      <c r="T1524" s="744"/>
      <c r="U1524" s="700">
        <v>0</v>
      </c>
    </row>
    <row r="1525" spans="1:21" ht="14.4" customHeight="1" x14ac:dyDescent="0.3">
      <c r="A1525" s="660">
        <v>21</v>
      </c>
      <c r="B1525" s="661" t="s">
        <v>578</v>
      </c>
      <c r="C1525" s="661" t="s">
        <v>3538</v>
      </c>
      <c r="D1525" s="742" t="s">
        <v>5397</v>
      </c>
      <c r="E1525" s="743" t="s">
        <v>3562</v>
      </c>
      <c r="F1525" s="661" t="s">
        <v>3533</v>
      </c>
      <c r="G1525" s="661" t="s">
        <v>3680</v>
      </c>
      <c r="H1525" s="661" t="s">
        <v>579</v>
      </c>
      <c r="I1525" s="661" t="s">
        <v>1999</v>
      </c>
      <c r="J1525" s="661" t="s">
        <v>2000</v>
      </c>
      <c r="K1525" s="661" t="s">
        <v>2001</v>
      </c>
      <c r="L1525" s="662">
        <v>146.84</v>
      </c>
      <c r="M1525" s="662">
        <v>440.52</v>
      </c>
      <c r="N1525" s="661">
        <v>3</v>
      </c>
      <c r="O1525" s="744">
        <v>1.5</v>
      </c>
      <c r="P1525" s="662">
        <v>440.52</v>
      </c>
      <c r="Q1525" s="677">
        <v>1</v>
      </c>
      <c r="R1525" s="661">
        <v>3</v>
      </c>
      <c r="S1525" s="677">
        <v>1</v>
      </c>
      <c r="T1525" s="744">
        <v>1.5</v>
      </c>
      <c r="U1525" s="700">
        <v>1</v>
      </c>
    </row>
    <row r="1526" spans="1:21" ht="14.4" customHeight="1" x14ac:dyDescent="0.3">
      <c r="A1526" s="660">
        <v>21</v>
      </c>
      <c r="B1526" s="661" t="s">
        <v>578</v>
      </c>
      <c r="C1526" s="661" t="s">
        <v>3538</v>
      </c>
      <c r="D1526" s="742" t="s">
        <v>5397</v>
      </c>
      <c r="E1526" s="743" t="s">
        <v>3562</v>
      </c>
      <c r="F1526" s="661" t="s">
        <v>3533</v>
      </c>
      <c r="G1526" s="661" t="s">
        <v>3605</v>
      </c>
      <c r="H1526" s="661" t="s">
        <v>579</v>
      </c>
      <c r="I1526" s="661" t="s">
        <v>4874</v>
      </c>
      <c r="J1526" s="661" t="s">
        <v>4682</v>
      </c>
      <c r="K1526" s="661" t="s">
        <v>4875</v>
      </c>
      <c r="L1526" s="662">
        <v>0</v>
      </c>
      <c r="M1526" s="662">
        <v>0</v>
      </c>
      <c r="N1526" s="661">
        <v>1</v>
      </c>
      <c r="O1526" s="744">
        <v>1</v>
      </c>
      <c r="P1526" s="662"/>
      <c r="Q1526" s="677"/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21</v>
      </c>
      <c r="B1527" s="661" t="s">
        <v>578</v>
      </c>
      <c r="C1527" s="661" t="s">
        <v>3538</v>
      </c>
      <c r="D1527" s="742" t="s">
        <v>5397</v>
      </c>
      <c r="E1527" s="743" t="s">
        <v>3562</v>
      </c>
      <c r="F1527" s="661" t="s">
        <v>3533</v>
      </c>
      <c r="G1527" s="661" t="s">
        <v>3605</v>
      </c>
      <c r="H1527" s="661" t="s">
        <v>579</v>
      </c>
      <c r="I1527" s="661" t="s">
        <v>3606</v>
      </c>
      <c r="J1527" s="661" t="s">
        <v>3607</v>
      </c>
      <c r="K1527" s="661" t="s">
        <v>2164</v>
      </c>
      <c r="L1527" s="662">
        <v>93.71</v>
      </c>
      <c r="M1527" s="662">
        <v>93.71</v>
      </c>
      <c r="N1527" s="661">
        <v>1</v>
      </c>
      <c r="O1527" s="744">
        <v>0.5</v>
      </c>
      <c r="P1527" s="662">
        <v>93.71</v>
      </c>
      <c r="Q1527" s="677">
        <v>1</v>
      </c>
      <c r="R1527" s="661">
        <v>1</v>
      </c>
      <c r="S1527" s="677">
        <v>1</v>
      </c>
      <c r="T1527" s="744">
        <v>0.5</v>
      </c>
      <c r="U1527" s="700">
        <v>1</v>
      </c>
    </row>
    <row r="1528" spans="1:21" ht="14.4" customHeight="1" x14ac:dyDescent="0.3">
      <c r="A1528" s="660">
        <v>21</v>
      </c>
      <c r="B1528" s="661" t="s">
        <v>578</v>
      </c>
      <c r="C1528" s="661" t="s">
        <v>3538</v>
      </c>
      <c r="D1528" s="742" t="s">
        <v>5397</v>
      </c>
      <c r="E1528" s="743" t="s">
        <v>3562</v>
      </c>
      <c r="F1528" s="661" t="s">
        <v>3533</v>
      </c>
      <c r="G1528" s="661" t="s">
        <v>3605</v>
      </c>
      <c r="H1528" s="661" t="s">
        <v>579</v>
      </c>
      <c r="I1528" s="661" t="s">
        <v>3606</v>
      </c>
      <c r="J1528" s="661" t="s">
        <v>3607</v>
      </c>
      <c r="K1528" s="661" t="s">
        <v>2164</v>
      </c>
      <c r="L1528" s="662">
        <v>57.64</v>
      </c>
      <c r="M1528" s="662">
        <v>57.64</v>
      </c>
      <c r="N1528" s="661">
        <v>1</v>
      </c>
      <c r="O1528" s="744">
        <v>1</v>
      </c>
      <c r="P1528" s="662">
        <v>57.64</v>
      </c>
      <c r="Q1528" s="677">
        <v>1</v>
      </c>
      <c r="R1528" s="661">
        <v>1</v>
      </c>
      <c r="S1528" s="677">
        <v>1</v>
      </c>
      <c r="T1528" s="744">
        <v>1</v>
      </c>
      <c r="U1528" s="700">
        <v>1</v>
      </c>
    </row>
    <row r="1529" spans="1:21" ht="14.4" customHeight="1" x14ac:dyDescent="0.3">
      <c r="A1529" s="660">
        <v>21</v>
      </c>
      <c r="B1529" s="661" t="s">
        <v>578</v>
      </c>
      <c r="C1529" s="661" t="s">
        <v>3538</v>
      </c>
      <c r="D1529" s="742" t="s">
        <v>5397</v>
      </c>
      <c r="E1529" s="743" t="s">
        <v>3562</v>
      </c>
      <c r="F1529" s="661" t="s">
        <v>3533</v>
      </c>
      <c r="G1529" s="661" t="s">
        <v>3605</v>
      </c>
      <c r="H1529" s="661" t="s">
        <v>579</v>
      </c>
      <c r="I1529" s="661" t="s">
        <v>3682</v>
      </c>
      <c r="J1529" s="661" t="s">
        <v>3607</v>
      </c>
      <c r="K1529" s="661" t="s">
        <v>782</v>
      </c>
      <c r="L1529" s="662">
        <v>301.2</v>
      </c>
      <c r="M1529" s="662">
        <v>1506</v>
      </c>
      <c r="N1529" s="661">
        <v>5</v>
      </c>
      <c r="O1529" s="744">
        <v>3</v>
      </c>
      <c r="P1529" s="662">
        <v>602.4</v>
      </c>
      <c r="Q1529" s="677">
        <v>0.39999999999999997</v>
      </c>
      <c r="R1529" s="661">
        <v>2</v>
      </c>
      <c r="S1529" s="677">
        <v>0.4</v>
      </c>
      <c r="T1529" s="744">
        <v>1</v>
      </c>
      <c r="U1529" s="700">
        <v>0.33333333333333331</v>
      </c>
    </row>
    <row r="1530" spans="1:21" ht="14.4" customHeight="1" x14ac:dyDescent="0.3">
      <c r="A1530" s="660">
        <v>21</v>
      </c>
      <c r="B1530" s="661" t="s">
        <v>578</v>
      </c>
      <c r="C1530" s="661" t="s">
        <v>3538</v>
      </c>
      <c r="D1530" s="742" t="s">
        <v>5397</v>
      </c>
      <c r="E1530" s="743" t="s">
        <v>3562</v>
      </c>
      <c r="F1530" s="661" t="s">
        <v>3533</v>
      </c>
      <c r="G1530" s="661" t="s">
        <v>3605</v>
      </c>
      <c r="H1530" s="661" t="s">
        <v>579</v>
      </c>
      <c r="I1530" s="661" t="s">
        <v>3682</v>
      </c>
      <c r="J1530" s="661" t="s">
        <v>3607</v>
      </c>
      <c r="K1530" s="661" t="s">
        <v>782</v>
      </c>
      <c r="L1530" s="662">
        <v>185.26</v>
      </c>
      <c r="M1530" s="662">
        <v>1111.56</v>
      </c>
      <c r="N1530" s="661">
        <v>6</v>
      </c>
      <c r="O1530" s="744">
        <v>5</v>
      </c>
      <c r="P1530" s="662">
        <v>555.78</v>
      </c>
      <c r="Q1530" s="677">
        <v>0.5</v>
      </c>
      <c r="R1530" s="661">
        <v>3</v>
      </c>
      <c r="S1530" s="677">
        <v>0.5</v>
      </c>
      <c r="T1530" s="744">
        <v>2.5</v>
      </c>
      <c r="U1530" s="700">
        <v>0.5</v>
      </c>
    </row>
    <row r="1531" spans="1:21" ht="14.4" customHeight="1" x14ac:dyDescent="0.3">
      <c r="A1531" s="660">
        <v>21</v>
      </c>
      <c r="B1531" s="661" t="s">
        <v>578</v>
      </c>
      <c r="C1531" s="661" t="s">
        <v>3538</v>
      </c>
      <c r="D1531" s="742" t="s">
        <v>5397</v>
      </c>
      <c r="E1531" s="743" t="s">
        <v>3562</v>
      </c>
      <c r="F1531" s="661" t="s">
        <v>3533</v>
      </c>
      <c r="G1531" s="661" t="s">
        <v>3589</v>
      </c>
      <c r="H1531" s="661" t="s">
        <v>1684</v>
      </c>
      <c r="I1531" s="661" t="s">
        <v>4459</v>
      </c>
      <c r="J1531" s="661" t="s">
        <v>1849</v>
      </c>
      <c r="K1531" s="661" t="s">
        <v>4460</v>
      </c>
      <c r="L1531" s="662">
        <v>237.89</v>
      </c>
      <c r="M1531" s="662">
        <v>237.89</v>
      </c>
      <c r="N1531" s="661">
        <v>1</v>
      </c>
      <c r="O1531" s="744">
        <v>0.5</v>
      </c>
      <c r="P1531" s="662">
        <v>237.89</v>
      </c>
      <c r="Q1531" s="677">
        <v>1</v>
      </c>
      <c r="R1531" s="661">
        <v>1</v>
      </c>
      <c r="S1531" s="677">
        <v>1</v>
      </c>
      <c r="T1531" s="744">
        <v>0.5</v>
      </c>
      <c r="U1531" s="700">
        <v>1</v>
      </c>
    </row>
    <row r="1532" spans="1:21" ht="14.4" customHeight="1" x14ac:dyDescent="0.3">
      <c r="A1532" s="660">
        <v>21</v>
      </c>
      <c r="B1532" s="661" t="s">
        <v>578</v>
      </c>
      <c r="C1532" s="661" t="s">
        <v>3538</v>
      </c>
      <c r="D1532" s="742" t="s">
        <v>5397</v>
      </c>
      <c r="E1532" s="743" t="s">
        <v>3562</v>
      </c>
      <c r="F1532" s="661" t="s">
        <v>3533</v>
      </c>
      <c r="G1532" s="661" t="s">
        <v>3589</v>
      </c>
      <c r="H1532" s="661" t="s">
        <v>1684</v>
      </c>
      <c r="I1532" s="661" t="s">
        <v>1848</v>
      </c>
      <c r="J1532" s="661" t="s">
        <v>1849</v>
      </c>
      <c r="K1532" s="661" t="s">
        <v>1850</v>
      </c>
      <c r="L1532" s="662">
        <v>475.77</v>
      </c>
      <c r="M1532" s="662">
        <v>15224.640000000003</v>
      </c>
      <c r="N1532" s="661">
        <v>32</v>
      </c>
      <c r="O1532" s="744">
        <v>17.5</v>
      </c>
      <c r="P1532" s="662">
        <v>10942.710000000003</v>
      </c>
      <c r="Q1532" s="677">
        <v>0.71875</v>
      </c>
      <c r="R1532" s="661">
        <v>23</v>
      </c>
      <c r="S1532" s="677">
        <v>0.71875</v>
      </c>
      <c r="T1532" s="744">
        <v>13.5</v>
      </c>
      <c r="U1532" s="700">
        <v>0.77142857142857146</v>
      </c>
    </row>
    <row r="1533" spans="1:21" ht="14.4" customHeight="1" x14ac:dyDescent="0.3">
      <c r="A1533" s="660">
        <v>21</v>
      </c>
      <c r="B1533" s="661" t="s">
        <v>578</v>
      </c>
      <c r="C1533" s="661" t="s">
        <v>3538</v>
      </c>
      <c r="D1533" s="742" t="s">
        <v>5397</v>
      </c>
      <c r="E1533" s="743" t="s">
        <v>3562</v>
      </c>
      <c r="F1533" s="661" t="s">
        <v>3533</v>
      </c>
      <c r="G1533" s="661" t="s">
        <v>3589</v>
      </c>
      <c r="H1533" s="661" t="s">
        <v>1684</v>
      </c>
      <c r="I1533" s="661" t="s">
        <v>1867</v>
      </c>
      <c r="J1533" s="661" t="s">
        <v>1868</v>
      </c>
      <c r="K1533" s="661" t="s">
        <v>3353</v>
      </c>
      <c r="L1533" s="662">
        <v>1300.49</v>
      </c>
      <c r="M1533" s="662">
        <v>18206.860000000004</v>
      </c>
      <c r="N1533" s="661">
        <v>14</v>
      </c>
      <c r="O1533" s="744">
        <v>4.5</v>
      </c>
      <c r="P1533" s="662">
        <v>18206.860000000004</v>
      </c>
      <c r="Q1533" s="677">
        <v>1</v>
      </c>
      <c r="R1533" s="661">
        <v>14</v>
      </c>
      <c r="S1533" s="677">
        <v>1</v>
      </c>
      <c r="T1533" s="744">
        <v>4.5</v>
      </c>
      <c r="U1533" s="700">
        <v>1</v>
      </c>
    </row>
    <row r="1534" spans="1:21" ht="14.4" customHeight="1" x14ac:dyDescent="0.3">
      <c r="A1534" s="660">
        <v>21</v>
      </c>
      <c r="B1534" s="661" t="s">
        <v>578</v>
      </c>
      <c r="C1534" s="661" t="s">
        <v>3538</v>
      </c>
      <c r="D1534" s="742" t="s">
        <v>5397</v>
      </c>
      <c r="E1534" s="743" t="s">
        <v>3562</v>
      </c>
      <c r="F1534" s="661" t="s">
        <v>3533</v>
      </c>
      <c r="G1534" s="661" t="s">
        <v>3589</v>
      </c>
      <c r="H1534" s="661" t="s">
        <v>1684</v>
      </c>
      <c r="I1534" s="661" t="s">
        <v>1867</v>
      </c>
      <c r="J1534" s="661" t="s">
        <v>1868</v>
      </c>
      <c r="K1534" s="661" t="s">
        <v>3353</v>
      </c>
      <c r="L1534" s="662">
        <v>668.54</v>
      </c>
      <c r="M1534" s="662">
        <v>2674.16</v>
      </c>
      <c r="N1534" s="661">
        <v>4</v>
      </c>
      <c r="O1534" s="744">
        <v>2</v>
      </c>
      <c r="P1534" s="662">
        <v>2005.62</v>
      </c>
      <c r="Q1534" s="677">
        <v>0.75</v>
      </c>
      <c r="R1534" s="661">
        <v>3</v>
      </c>
      <c r="S1534" s="677">
        <v>0.75</v>
      </c>
      <c r="T1534" s="744">
        <v>1.5</v>
      </c>
      <c r="U1534" s="700">
        <v>0.75</v>
      </c>
    </row>
    <row r="1535" spans="1:21" ht="14.4" customHeight="1" x14ac:dyDescent="0.3">
      <c r="A1535" s="660">
        <v>21</v>
      </c>
      <c r="B1535" s="661" t="s">
        <v>578</v>
      </c>
      <c r="C1535" s="661" t="s">
        <v>3538</v>
      </c>
      <c r="D1535" s="742" t="s">
        <v>5397</v>
      </c>
      <c r="E1535" s="743" t="s">
        <v>3562</v>
      </c>
      <c r="F1535" s="661" t="s">
        <v>3533</v>
      </c>
      <c r="G1535" s="661" t="s">
        <v>3589</v>
      </c>
      <c r="H1535" s="661" t="s">
        <v>579</v>
      </c>
      <c r="I1535" s="661" t="s">
        <v>4876</v>
      </c>
      <c r="J1535" s="661" t="s">
        <v>3457</v>
      </c>
      <c r="K1535" s="661" t="s">
        <v>1850</v>
      </c>
      <c r="L1535" s="662">
        <v>475.77</v>
      </c>
      <c r="M1535" s="662">
        <v>475.77</v>
      </c>
      <c r="N1535" s="661">
        <v>1</v>
      </c>
      <c r="O1535" s="744">
        <v>0.5</v>
      </c>
      <c r="P1535" s="662">
        <v>475.77</v>
      </c>
      <c r="Q1535" s="677">
        <v>1</v>
      </c>
      <c r="R1535" s="661">
        <v>1</v>
      </c>
      <c r="S1535" s="677">
        <v>1</v>
      </c>
      <c r="T1535" s="744">
        <v>0.5</v>
      </c>
      <c r="U1535" s="700">
        <v>1</v>
      </c>
    </row>
    <row r="1536" spans="1:21" ht="14.4" customHeight="1" x14ac:dyDescent="0.3">
      <c r="A1536" s="660">
        <v>21</v>
      </c>
      <c r="B1536" s="661" t="s">
        <v>578</v>
      </c>
      <c r="C1536" s="661" t="s">
        <v>3538</v>
      </c>
      <c r="D1536" s="742" t="s">
        <v>5397</v>
      </c>
      <c r="E1536" s="743" t="s">
        <v>3562</v>
      </c>
      <c r="F1536" s="661" t="s">
        <v>3533</v>
      </c>
      <c r="G1536" s="661" t="s">
        <v>3589</v>
      </c>
      <c r="H1536" s="661" t="s">
        <v>579</v>
      </c>
      <c r="I1536" s="661" t="s">
        <v>4877</v>
      </c>
      <c r="J1536" s="661" t="s">
        <v>4684</v>
      </c>
      <c r="K1536" s="661" t="s">
        <v>4878</v>
      </c>
      <c r="L1536" s="662">
        <v>0</v>
      </c>
      <c r="M1536" s="662">
        <v>0</v>
      </c>
      <c r="N1536" s="661">
        <v>3</v>
      </c>
      <c r="O1536" s="744">
        <v>1</v>
      </c>
      <c r="P1536" s="662">
        <v>0</v>
      </c>
      <c r="Q1536" s="677"/>
      <c r="R1536" s="661">
        <v>3</v>
      </c>
      <c r="S1536" s="677">
        <v>1</v>
      </c>
      <c r="T1536" s="744">
        <v>1</v>
      </c>
      <c r="U1536" s="700">
        <v>1</v>
      </c>
    </row>
    <row r="1537" spans="1:21" ht="14.4" customHeight="1" x14ac:dyDescent="0.3">
      <c r="A1537" s="660">
        <v>21</v>
      </c>
      <c r="B1537" s="661" t="s">
        <v>578</v>
      </c>
      <c r="C1537" s="661" t="s">
        <v>3538</v>
      </c>
      <c r="D1537" s="742" t="s">
        <v>5397</v>
      </c>
      <c r="E1537" s="743" t="s">
        <v>3562</v>
      </c>
      <c r="F1537" s="661" t="s">
        <v>3533</v>
      </c>
      <c r="G1537" s="661" t="s">
        <v>3746</v>
      </c>
      <c r="H1537" s="661" t="s">
        <v>579</v>
      </c>
      <c r="I1537" s="661" t="s">
        <v>3931</v>
      </c>
      <c r="J1537" s="661" t="s">
        <v>1255</v>
      </c>
      <c r="K1537" s="661" t="s">
        <v>3932</v>
      </c>
      <c r="L1537" s="662">
        <v>908.53</v>
      </c>
      <c r="M1537" s="662">
        <v>3634.12</v>
      </c>
      <c r="N1537" s="661">
        <v>4</v>
      </c>
      <c r="O1537" s="744">
        <v>2</v>
      </c>
      <c r="P1537" s="662">
        <v>3634.12</v>
      </c>
      <c r="Q1537" s="677">
        <v>1</v>
      </c>
      <c r="R1537" s="661">
        <v>4</v>
      </c>
      <c r="S1537" s="677">
        <v>1</v>
      </c>
      <c r="T1537" s="744">
        <v>2</v>
      </c>
      <c r="U1537" s="700">
        <v>1</v>
      </c>
    </row>
    <row r="1538" spans="1:21" ht="14.4" customHeight="1" x14ac:dyDescent="0.3">
      <c r="A1538" s="660">
        <v>21</v>
      </c>
      <c r="B1538" s="661" t="s">
        <v>578</v>
      </c>
      <c r="C1538" s="661" t="s">
        <v>3538</v>
      </c>
      <c r="D1538" s="742" t="s">
        <v>5397</v>
      </c>
      <c r="E1538" s="743" t="s">
        <v>3562</v>
      </c>
      <c r="F1538" s="661" t="s">
        <v>3533</v>
      </c>
      <c r="G1538" s="661" t="s">
        <v>3746</v>
      </c>
      <c r="H1538" s="661" t="s">
        <v>579</v>
      </c>
      <c r="I1538" s="661" t="s">
        <v>3875</v>
      </c>
      <c r="J1538" s="661" t="s">
        <v>2483</v>
      </c>
      <c r="K1538" s="661" t="s">
        <v>3876</v>
      </c>
      <c r="L1538" s="662">
        <v>583.70000000000005</v>
      </c>
      <c r="M1538" s="662">
        <v>3502.2000000000003</v>
      </c>
      <c r="N1538" s="661">
        <v>6</v>
      </c>
      <c r="O1538" s="744">
        <v>2</v>
      </c>
      <c r="P1538" s="662">
        <v>3502.2000000000003</v>
      </c>
      <c r="Q1538" s="677">
        <v>1</v>
      </c>
      <c r="R1538" s="661">
        <v>6</v>
      </c>
      <c r="S1538" s="677">
        <v>1</v>
      </c>
      <c r="T1538" s="744">
        <v>2</v>
      </c>
      <c r="U1538" s="700">
        <v>1</v>
      </c>
    </row>
    <row r="1539" spans="1:21" ht="14.4" customHeight="1" x14ac:dyDescent="0.3">
      <c r="A1539" s="660">
        <v>21</v>
      </c>
      <c r="B1539" s="661" t="s">
        <v>578</v>
      </c>
      <c r="C1539" s="661" t="s">
        <v>3538</v>
      </c>
      <c r="D1539" s="742" t="s">
        <v>5397</v>
      </c>
      <c r="E1539" s="743" t="s">
        <v>3562</v>
      </c>
      <c r="F1539" s="661" t="s">
        <v>3533</v>
      </c>
      <c r="G1539" s="661" t="s">
        <v>3746</v>
      </c>
      <c r="H1539" s="661" t="s">
        <v>579</v>
      </c>
      <c r="I1539" s="661" t="s">
        <v>3877</v>
      </c>
      <c r="J1539" s="661" t="s">
        <v>1190</v>
      </c>
      <c r="K1539" s="661" t="s">
        <v>3878</v>
      </c>
      <c r="L1539" s="662">
        <v>1677.3</v>
      </c>
      <c r="M1539" s="662">
        <v>5031.8999999999996</v>
      </c>
      <c r="N1539" s="661">
        <v>3</v>
      </c>
      <c r="O1539" s="744">
        <v>1</v>
      </c>
      <c r="P1539" s="662"/>
      <c r="Q1539" s="677">
        <v>0</v>
      </c>
      <c r="R1539" s="661"/>
      <c r="S1539" s="677">
        <v>0</v>
      </c>
      <c r="T1539" s="744"/>
      <c r="U1539" s="700">
        <v>0</v>
      </c>
    </row>
    <row r="1540" spans="1:21" ht="14.4" customHeight="1" x14ac:dyDescent="0.3">
      <c r="A1540" s="660">
        <v>21</v>
      </c>
      <c r="B1540" s="661" t="s">
        <v>578</v>
      </c>
      <c r="C1540" s="661" t="s">
        <v>3538</v>
      </c>
      <c r="D1540" s="742" t="s">
        <v>5397</v>
      </c>
      <c r="E1540" s="743" t="s">
        <v>3562</v>
      </c>
      <c r="F1540" s="661" t="s">
        <v>3533</v>
      </c>
      <c r="G1540" s="661" t="s">
        <v>4461</v>
      </c>
      <c r="H1540" s="661" t="s">
        <v>579</v>
      </c>
      <c r="I1540" s="661" t="s">
        <v>4465</v>
      </c>
      <c r="J1540" s="661" t="s">
        <v>4466</v>
      </c>
      <c r="K1540" s="661" t="s">
        <v>4464</v>
      </c>
      <c r="L1540" s="662">
        <v>2146.12</v>
      </c>
      <c r="M1540" s="662">
        <v>21461.199999999997</v>
      </c>
      <c r="N1540" s="661">
        <v>10</v>
      </c>
      <c r="O1540" s="744">
        <v>3</v>
      </c>
      <c r="P1540" s="662">
        <v>21461.199999999997</v>
      </c>
      <c r="Q1540" s="677">
        <v>1</v>
      </c>
      <c r="R1540" s="661">
        <v>10</v>
      </c>
      <c r="S1540" s="677">
        <v>1</v>
      </c>
      <c r="T1540" s="744">
        <v>3</v>
      </c>
      <c r="U1540" s="700">
        <v>1</v>
      </c>
    </row>
    <row r="1541" spans="1:21" ht="14.4" customHeight="1" x14ac:dyDescent="0.3">
      <c r="A1541" s="660">
        <v>21</v>
      </c>
      <c r="B1541" s="661" t="s">
        <v>578</v>
      </c>
      <c r="C1541" s="661" t="s">
        <v>3538</v>
      </c>
      <c r="D1541" s="742" t="s">
        <v>5397</v>
      </c>
      <c r="E1541" s="743" t="s">
        <v>3562</v>
      </c>
      <c r="F1541" s="661" t="s">
        <v>3533</v>
      </c>
      <c r="G1541" s="661" t="s">
        <v>4472</v>
      </c>
      <c r="H1541" s="661" t="s">
        <v>579</v>
      </c>
      <c r="I1541" s="661" t="s">
        <v>4473</v>
      </c>
      <c r="J1541" s="661" t="s">
        <v>4474</v>
      </c>
      <c r="K1541" s="661" t="s">
        <v>4475</v>
      </c>
      <c r="L1541" s="662">
        <v>998.95</v>
      </c>
      <c r="M1541" s="662">
        <v>3995.8</v>
      </c>
      <c r="N1541" s="661">
        <v>4</v>
      </c>
      <c r="O1541" s="744">
        <v>1</v>
      </c>
      <c r="P1541" s="662">
        <v>3995.8</v>
      </c>
      <c r="Q1541" s="677">
        <v>1</v>
      </c>
      <c r="R1541" s="661">
        <v>4</v>
      </c>
      <c r="S1541" s="677">
        <v>1</v>
      </c>
      <c r="T1541" s="744">
        <v>1</v>
      </c>
      <c r="U1541" s="700">
        <v>1</v>
      </c>
    </row>
    <row r="1542" spans="1:21" ht="14.4" customHeight="1" x14ac:dyDescent="0.3">
      <c r="A1542" s="660">
        <v>21</v>
      </c>
      <c r="B1542" s="661" t="s">
        <v>578</v>
      </c>
      <c r="C1542" s="661" t="s">
        <v>3538</v>
      </c>
      <c r="D1542" s="742" t="s">
        <v>5397</v>
      </c>
      <c r="E1542" s="743" t="s">
        <v>3562</v>
      </c>
      <c r="F1542" s="661" t="s">
        <v>3533</v>
      </c>
      <c r="G1542" s="661" t="s">
        <v>4472</v>
      </c>
      <c r="H1542" s="661" t="s">
        <v>579</v>
      </c>
      <c r="I1542" s="661" t="s">
        <v>1475</v>
      </c>
      <c r="J1542" s="661" t="s">
        <v>4476</v>
      </c>
      <c r="K1542" s="661" t="s">
        <v>4475</v>
      </c>
      <c r="L1542" s="662">
        <v>998.95</v>
      </c>
      <c r="M1542" s="662">
        <v>3995.8</v>
      </c>
      <c r="N1542" s="661">
        <v>4</v>
      </c>
      <c r="O1542" s="744">
        <v>0.5</v>
      </c>
      <c r="P1542" s="662"/>
      <c r="Q1542" s="677">
        <v>0</v>
      </c>
      <c r="R1542" s="661"/>
      <c r="S1542" s="677">
        <v>0</v>
      </c>
      <c r="T1542" s="744"/>
      <c r="U1542" s="700">
        <v>0</v>
      </c>
    </row>
    <row r="1543" spans="1:21" ht="14.4" customHeight="1" x14ac:dyDescent="0.3">
      <c r="A1543" s="660">
        <v>21</v>
      </c>
      <c r="B1543" s="661" t="s">
        <v>578</v>
      </c>
      <c r="C1543" s="661" t="s">
        <v>3538</v>
      </c>
      <c r="D1543" s="742" t="s">
        <v>5397</v>
      </c>
      <c r="E1543" s="743" t="s">
        <v>3562</v>
      </c>
      <c r="F1543" s="661" t="s">
        <v>3533</v>
      </c>
      <c r="G1543" s="661" t="s">
        <v>4472</v>
      </c>
      <c r="H1543" s="661" t="s">
        <v>579</v>
      </c>
      <c r="I1543" s="661" t="s">
        <v>4477</v>
      </c>
      <c r="J1543" s="661" t="s">
        <v>4478</v>
      </c>
      <c r="K1543" s="661" t="s">
        <v>4479</v>
      </c>
      <c r="L1543" s="662">
        <v>6502.46</v>
      </c>
      <c r="M1543" s="662">
        <v>13004.92</v>
      </c>
      <c r="N1543" s="661">
        <v>2</v>
      </c>
      <c r="O1543" s="744">
        <v>0.5</v>
      </c>
      <c r="P1543" s="662">
        <v>13004.92</v>
      </c>
      <c r="Q1543" s="677">
        <v>1</v>
      </c>
      <c r="R1543" s="661">
        <v>2</v>
      </c>
      <c r="S1543" s="677">
        <v>1</v>
      </c>
      <c r="T1543" s="744">
        <v>0.5</v>
      </c>
      <c r="U1543" s="700">
        <v>1</v>
      </c>
    </row>
    <row r="1544" spans="1:21" ht="14.4" customHeight="1" x14ac:dyDescent="0.3">
      <c r="A1544" s="660">
        <v>21</v>
      </c>
      <c r="B1544" s="661" t="s">
        <v>578</v>
      </c>
      <c r="C1544" s="661" t="s">
        <v>3538</v>
      </c>
      <c r="D1544" s="742" t="s">
        <v>5397</v>
      </c>
      <c r="E1544" s="743" t="s">
        <v>3562</v>
      </c>
      <c r="F1544" s="661" t="s">
        <v>3533</v>
      </c>
      <c r="G1544" s="661" t="s">
        <v>4480</v>
      </c>
      <c r="H1544" s="661" t="s">
        <v>1684</v>
      </c>
      <c r="I1544" s="661" t="s">
        <v>4879</v>
      </c>
      <c r="J1544" s="661" t="s">
        <v>4565</v>
      </c>
      <c r="K1544" s="661" t="s">
        <v>4880</v>
      </c>
      <c r="L1544" s="662">
        <v>0</v>
      </c>
      <c r="M1544" s="662">
        <v>0</v>
      </c>
      <c r="N1544" s="661">
        <v>2</v>
      </c>
      <c r="O1544" s="744">
        <v>1</v>
      </c>
      <c r="P1544" s="662">
        <v>0</v>
      </c>
      <c r="Q1544" s="677"/>
      <c r="R1544" s="661">
        <v>1</v>
      </c>
      <c r="S1544" s="677">
        <v>0.5</v>
      </c>
      <c r="T1544" s="744">
        <v>0.5</v>
      </c>
      <c r="U1544" s="700">
        <v>0.5</v>
      </c>
    </row>
    <row r="1545" spans="1:21" ht="14.4" customHeight="1" x14ac:dyDescent="0.3">
      <c r="A1545" s="660">
        <v>21</v>
      </c>
      <c r="B1545" s="661" t="s">
        <v>578</v>
      </c>
      <c r="C1545" s="661" t="s">
        <v>3538</v>
      </c>
      <c r="D1545" s="742" t="s">
        <v>5397</v>
      </c>
      <c r="E1545" s="743" t="s">
        <v>3562</v>
      </c>
      <c r="F1545" s="661" t="s">
        <v>3533</v>
      </c>
      <c r="G1545" s="661" t="s">
        <v>4480</v>
      </c>
      <c r="H1545" s="661" t="s">
        <v>1684</v>
      </c>
      <c r="I1545" s="661" t="s">
        <v>4881</v>
      </c>
      <c r="J1545" s="661" t="s">
        <v>4565</v>
      </c>
      <c r="K1545" s="661" t="s">
        <v>4882</v>
      </c>
      <c r="L1545" s="662">
        <v>167.33</v>
      </c>
      <c r="M1545" s="662">
        <v>167.33</v>
      </c>
      <c r="N1545" s="661">
        <v>1</v>
      </c>
      <c r="O1545" s="744">
        <v>1</v>
      </c>
      <c r="P1545" s="662"/>
      <c r="Q1545" s="677">
        <v>0</v>
      </c>
      <c r="R1545" s="661"/>
      <c r="S1545" s="677">
        <v>0</v>
      </c>
      <c r="T1545" s="744"/>
      <c r="U1545" s="700">
        <v>0</v>
      </c>
    </row>
    <row r="1546" spans="1:21" ht="14.4" customHeight="1" x14ac:dyDescent="0.3">
      <c r="A1546" s="660">
        <v>21</v>
      </c>
      <c r="B1546" s="661" t="s">
        <v>578</v>
      </c>
      <c r="C1546" s="661" t="s">
        <v>3538</v>
      </c>
      <c r="D1546" s="742" t="s">
        <v>5397</v>
      </c>
      <c r="E1546" s="743" t="s">
        <v>3562</v>
      </c>
      <c r="F1546" s="661" t="s">
        <v>3533</v>
      </c>
      <c r="G1546" s="661" t="s">
        <v>4484</v>
      </c>
      <c r="H1546" s="661" t="s">
        <v>1684</v>
      </c>
      <c r="I1546" s="661" t="s">
        <v>2812</v>
      </c>
      <c r="J1546" s="661" t="s">
        <v>2813</v>
      </c>
      <c r="K1546" s="661" t="s">
        <v>1086</v>
      </c>
      <c r="L1546" s="662">
        <v>48.27</v>
      </c>
      <c r="M1546" s="662">
        <v>337.89000000000004</v>
      </c>
      <c r="N1546" s="661">
        <v>7</v>
      </c>
      <c r="O1546" s="744">
        <v>4</v>
      </c>
      <c r="P1546" s="662">
        <v>241.35000000000002</v>
      </c>
      <c r="Q1546" s="677">
        <v>0.7142857142857143</v>
      </c>
      <c r="R1546" s="661">
        <v>5</v>
      </c>
      <c r="S1546" s="677">
        <v>0.7142857142857143</v>
      </c>
      <c r="T1546" s="744">
        <v>3</v>
      </c>
      <c r="U1546" s="700">
        <v>0.75</v>
      </c>
    </row>
    <row r="1547" spans="1:21" ht="14.4" customHeight="1" x14ac:dyDescent="0.3">
      <c r="A1547" s="660">
        <v>21</v>
      </c>
      <c r="B1547" s="661" t="s">
        <v>578</v>
      </c>
      <c r="C1547" s="661" t="s">
        <v>3538</v>
      </c>
      <c r="D1547" s="742" t="s">
        <v>5397</v>
      </c>
      <c r="E1547" s="743" t="s">
        <v>3562</v>
      </c>
      <c r="F1547" s="661" t="s">
        <v>3533</v>
      </c>
      <c r="G1547" s="661" t="s">
        <v>4484</v>
      </c>
      <c r="H1547" s="661" t="s">
        <v>1684</v>
      </c>
      <c r="I1547" s="661" t="s">
        <v>4883</v>
      </c>
      <c r="J1547" s="661" t="s">
        <v>1807</v>
      </c>
      <c r="K1547" s="661" t="s">
        <v>3982</v>
      </c>
      <c r="L1547" s="662">
        <v>160.88999999999999</v>
      </c>
      <c r="M1547" s="662">
        <v>160.88999999999999</v>
      </c>
      <c r="N1547" s="661">
        <v>1</v>
      </c>
      <c r="O1547" s="744">
        <v>0.5</v>
      </c>
      <c r="P1547" s="662"/>
      <c r="Q1547" s="677">
        <v>0</v>
      </c>
      <c r="R1547" s="661"/>
      <c r="S1547" s="677">
        <v>0</v>
      </c>
      <c r="T1547" s="744"/>
      <c r="U1547" s="700">
        <v>0</v>
      </c>
    </row>
    <row r="1548" spans="1:21" ht="14.4" customHeight="1" x14ac:dyDescent="0.3">
      <c r="A1548" s="660">
        <v>21</v>
      </c>
      <c r="B1548" s="661" t="s">
        <v>578</v>
      </c>
      <c r="C1548" s="661" t="s">
        <v>3538</v>
      </c>
      <c r="D1548" s="742" t="s">
        <v>5397</v>
      </c>
      <c r="E1548" s="743" t="s">
        <v>3562</v>
      </c>
      <c r="F1548" s="661" t="s">
        <v>3533</v>
      </c>
      <c r="G1548" s="661" t="s">
        <v>3684</v>
      </c>
      <c r="H1548" s="661" t="s">
        <v>579</v>
      </c>
      <c r="I1548" s="661" t="s">
        <v>1559</v>
      </c>
      <c r="J1548" s="661" t="s">
        <v>1560</v>
      </c>
      <c r="K1548" s="661" t="s">
        <v>1561</v>
      </c>
      <c r="L1548" s="662">
        <v>108.44</v>
      </c>
      <c r="M1548" s="662">
        <v>216.88</v>
      </c>
      <c r="N1548" s="661">
        <v>2</v>
      </c>
      <c r="O1548" s="744">
        <v>1</v>
      </c>
      <c r="P1548" s="662"/>
      <c r="Q1548" s="677">
        <v>0</v>
      </c>
      <c r="R1548" s="661"/>
      <c r="S1548" s="677">
        <v>0</v>
      </c>
      <c r="T1548" s="744"/>
      <c r="U1548" s="700">
        <v>0</v>
      </c>
    </row>
    <row r="1549" spans="1:21" ht="14.4" customHeight="1" x14ac:dyDescent="0.3">
      <c r="A1549" s="660">
        <v>21</v>
      </c>
      <c r="B1549" s="661" t="s">
        <v>578</v>
      </c>
      <c r="C1549" s="661" t="s">
        <v>3538</v>
      </c>
      <c r="D1549" s="742" t="s">
        <v>5397</v>
      </c>
      <c r="E1549" s="743" t="s">
        <v>3562</v>
      </c>
      <c r="F1549" s="661" t="s">
        <v>3533</v>
      </c>
      <c r="G1549" s="661" t="s">
        <v>3684</v>
      </c>
      <c r="H1549" s="661" t="s">
        <v>579</v>
      </c>
      <c r="I1549" s="661" t="s">
        <v>3801</v>
      </c>
      <c r="J1549" s="661" t="s">
        <v>3802</v>
      </c>
      <c r="K1549" s="661" t="s">
        <v>820</v>
      </c>
      <c r="L1549" s="662">
        <v>43.37</v>
      </c>
      <c r="M1549" s="662">
        <v>130.10999999999999</v>
      </c>
      <c r="N1549" s="661">
        <v>3</v>
      </c>
      <c r="O1549" s="744">
        <v>1</v>
      </c>
      <c r="P1549" s="662">
        <v>130.10999999999999</v>
      </c>
      <c r="Q1549" s="677">
        <v>1</v>
      </c>
      <c r="R1549" s="661">
        <v>3</v>
      </c>
      <c r="S1549" s="677">
        <v>1</v>
      </c>
      <c r="T1549" s="744">
        <v>1</v>
      </c>
      <c r="U1549" s="700">
        <v>1</v>
      </c>
    </row>
    <row r="1550" spans="1:21" ht="14.4" customHeight="1" x14ac:dyDescent="0.3">
      <c r="A1550" s="660">
        <v>21</v>
      </c>
      <c r="B1550" s="661" t="s">
        <v>578</v>
      </c>
      <c r="C1550" s="661" t="s">
        <v>3538</v>
      </c>
      <c r="D1550" s="742" t="s">
        <v>5397</v>
      </c>
      <c r="E1550" s="743" t="s">
        <v>3562</v>
      </c>
      <c r="F1550" s="661" t="s">
        <v>3533</v>
      </c>
      <c r="G1550" s="661" t="s">
        <v>3590</v>
      </c>
      <c r="H1550" s="661" t="s">
        <v>1684</v>
      </c>
      <c r="I1550" s="661" t="s">
        <v>2966</v>
      </c>
      <c r="J1550" s="661" t="s">
        <v>2967</v>
      </c>
      <c r="K1550" s="661" t="s">
        <v>2936</v>
      </c>
      <c r="L1550" s="662">
        <v>194.26</v>
      </c>
      <c r="M1550" s="662">
        <v>1748.34</v>
      </c>
      <c r="N1550" s="661">
        <v>9</v>
      </c>
      <c r="O1550" s="744">
        <v>3</v>
      </c>
      <c r="P1550" s="662">
        <v>1165.56</v>
      </c>
      <c r="Q1550" s="677">
        <v>0.66666666666666663</v>
      </c>
      <c r="R1550" s="661">
        <v>6</v>
      </c>
      <c r="S1550" s="677">
        <v>0.66666666666666663</v>
      </c>
      <c r="T1550" s="744">
        <v>2</v>
      </c>
      <c r="U1550" s="700">
        <v>0.66666666666666663</v>
      </c>
    </row>
    <row r="1551" spans="1:21" ht="14.4" customHeight="1" x14ac:dyDescent="0.3">
      <c r="A1551" s="660">
        <v>21</v>
      </c>
      <c r="B1551" s="661" t="s">
        <v>578</v>
      </c>
      <c r="C1551" s="661" t="s">
        <v>3538</v>
      </c>
      <c r="D1551" s="742" t="s">
        <v>5397</v>
      </c>
      <c r="E1551" s="743" t="s">
        <v>3562</v>
      </c>
      <c r="F1551" s="661" t="s">
        <v>3533</v>
      </c>
      <c r="G1551" s="661" t="s">
        <v>4699</v>
      </c>
      <c r="H1551" s="661" t="s">
        <v>579</v>
      </c>
      <c r="I1551" s="661" t="s">
        <v>2325</v>
      </c>
      <c r="J1551" s="661" t="s">
        <v>2326</v>
      </c>
      <c r="K1551" s="661" t="s">
        <v>2327</v>
      </c>
      <c r="L1551" s="662">
        <v>70.08</v>
      </c>
      <c r="M1551" s="662">
        <v>140.16</v>
      </c>
      <c r="N1551" s="661">
        <v>2</v>
      </c>
      <c r="O1551" s="744">
        <v>2</v>
      </c>
      <c r="P1551" s="662">
        <v>70.08</v>
      </c>
      <c r="Q1551" s="677">
        <v>0.5</v>
      </c>
      <c r="R1551" s="661">
        <v>1</v>
      </c>
      <c r="S1551" s="677">
        <v>0.5</v>
      </c>
      <c r="T1551" s="744">
        <v>1</v>
      </c>
      <c r="U1551" s="700">
        <v>0.5</v>
      </c>
    </row>
    <row r="1552" spans="1:21" ht="14.4" customHeight="1" x14ac:dyDescent="0.3">
      <c r="A1552" s="660">
        <v>21</v>
      </c>
      <c r="B1552" s="661" t="s">
        <v>578</v>
      </c>
      <c r="C1552" s="661" t="s">
        <v>3538</v>
      </c>
      <c r="D1552" s="742" t="s">
        <v>5397</v>
      </c>
      <c r="E1552" s="743" t="s">
        <v>3562</v>
      </c>
      <c r="F1552" s="661" t="s">
        <v>3533</v>
      </c>
      <c r="G1552" s="661" t="s">
        <v>3708</v>
      </c>
      <c r="H1552" s="661" t="s">
        <v>579</v>
      </c>
      <c r="I1552" s="661" t="s">
        <v>646</v>
      </c>
      <c r="J1552" s="661" t="s">
        <v>3994</v>
      </c>
      <c r="K1552" s="661" t="s">
        <v>3995</v>
      </c>
      <c r="L1552" s="662">
        <v>24.78</v>
      </c>
      <c r="M1552" s="662">
        <v>1511.58</v>
      </c>
      <c r="N1552" s="661">
        <v>61</v>
      </c>
      <c r="O1552" s="744">
        <v>13</v>
      </c>
      <c r="P1552" s="662">
        <v>1214.22</v>
      </c>
      <c r="Q1552" s="677">
        <v>0.80327868852459017</v>
      </c>
      <c r="R1552" s="661">
        <v>49</v>
      </c>
      <c r="S1552" s="677">
        <v>0.80327868852459017</v>
      </c>
      <c r="T1552" s="744">
        <v>10.5</v>
      </c>
      <c r="U1552" s="700">
        <v>0.80769230769230771</v>
      </c>
    </row>
    <row r="1553" spans="1:21" ht="14.4" customHeight="1" x14ac:dyDescent="0.3">
      <c r="A1553" s="660">
        <v>21</v>
      </c>
      <c r="B1553" s="661" t="s">
        <v>578</v>
      </c>
      <c r="C1553" s="661" t="s">
        <v>3538</v>
      </c>
      <c r="D1553" s="742" t="s">
        <v>5397</v>
      </c>
      <c r="E1553" s="743" t="s">
        <v>3562</v>
      </c>
      <c r="F1553" s="661" t="s">
        <v>3533</v>
      </c>
      <c r="G1553" s="661" t="s">
        <v>3708</v>
      </c>
      <c r="H1553" s="661" t="s">
        <v>579</v>
      </c>
      <c r="I1553" s="661" t="s">
        <v>1167</v>
      </c>
      <c r="J1553" s="661" t="s">
        <v>3709</v>
      </c>
      <c r="K1553" s="661" t="s">
        <v>3710</v>
      </c>
      <c r="L1553" s="662">
        <v>99.11</v>
      </c>
      <c r="M1553" s="662">
        <v>693.77</v>
      </c>
      <c r="N1553" s="661">
        <v>7</v>
      </c>
      <c r="O1553" s="744">
        <v>3</v>
      </c>
      <c r="P1553" s="662">
        <v>693.77</v>
      </c>
      <c r="Q1553" s="677">
        <v>1</v>
      </c>
      <c r="R1553" s="661">
        <v>7</v>
      </c>
      <c r="S1553" s="677">
        <v>1</v>
      </c>
      <c r="T1553" s="744">
        <v>3</v>
      </c>
      <c r="U1553" s="700">
        <v>1</v>
      </c>
    </row>
    <row r="1554" spans="1:21" ht="14.4" customHeight="1" x14ac:dyDescent="0.3">
      <c r="A1554" s="660">
        <v>21</v>
      </c>
      <c r="B1554" s="661" t="s">
        <v>578</v>
      </c>
      <c r="C1554" s="661" t="s">
        <v>3538</v>
      </c>
      <c r="D1554" s="742" t="s">
        <v>5397</v>
      </c>
      <c r="E1554" s="743" t="s">
        <v>3562</v>
      </c>
      <c r="F1554" s="661" t="s">
        <v>3533</v>
      </c>
      <c r="G1554" s="661" t="s">
        <v>3685</v>
      </c>
      <c r="H1554" s="661" t="s">
        <v>1684</v>
      </c>
      <c r="I1554" s="661" t="s">
        <v>4185</v>
      </c>
      <c r="J1554" s="661" t="s">
        <v>4186</v>
      </c>
      <c r="K1554" s="661" t="s">
        <v>4187</v>
      </c>
      <c r="L1554" s="662">
        <v>1715.48</v>
      </c>
      <c r="M1554" s="662">
        <v>6861.92</v>
      </c>
      <c r="N1554" s="661">
        <v>4</v>
      </c>
      <c r="O1554" s="744">
        <v>1.5</v>
      </c>
      <c r="P1554" s="662"/>
      <c r="Q1554" s="677">
        <v>0</v>
      </c>
      <c r="R1554" s="661"/>
      <c r="S1554" s="677">
        <v>0</v>
      </c>
      <c r="T1554" s="744"/>
      <c r="U1554" s="700">
        <v>0</v>
      </c>
    </row>
    <row r="1555" spans="1:21" ht="14.4" customHeight="1" x14ac:dyDescent="0.3">
      <c r="A1555" s="660">
        <v>21</v>
      </c>
      <c r="B1555" s="661" t="s">
        <v>578</v>
      </c>
      <c r="C1555" s="661" t="s">
        <v>3538</v>
      </c>
      <c r="D1555" s="742" t="s">
        <v>5397</v>
      </c>
      <c r="E1555" s="743" t="s">
        <v>3562</v>
      </c>
      <c r="F1555" s="661" t="s">
        <v>3533</v>
      </c>
      <c r="G1555" s="661" t="s">
        <v>4884</v>
      </c>
      <c r="H1555" s="661" t="s">
        <v>579</v>
      </c>
      <c r="I1555" s="661" t="s">
        <v>4885</v>
      </c>
      <c r="J1555" s="661" t="s">
        <v>4886</v>
      </c>
      <c r="K1555" s="661" t="s">
        <v>4887</v>
      </c>
      <c r="L1555" s="662">
        <v>130.85</v>
      </c>
      <c r="M1555" s="662">
        <v>130.85</v>
      </c>
      <c r="N1555" s="661">
        <v>1</v>
      </c>
      <c r="O1555" s="744">
        <v>0.5</v>
      </c>
      <c r="P1555" s="662">
        <v>130.85</v>
      </c>
      <c r="Q1555" s="677">
        <v>1</v>
      </c>
      <c r="R1555" s="661">
        <v>1</v>
      </c>
      <c r="S1555" s="677">
        <v>1</v>
      </c>
      <c r="T1555" s="744">
        <v>0.5</v>
      </c>
      <c r="U1555" s="700">
        <v>1</v>
      </c>
    </row>
    <row r="1556" spans="1:21" ht="14.4" customHeight="1" x14ac:dyDescent="0.3">
      <c r="A1556" s="660">
        <v>21</v>
      </c>
      <c r="B1556" s="661" t="s">
        <v>578</v>
      </c>
      <c r="C1556" s="661" t="s">
        <v>3538</v>
      </c>
      <c r="D1556" s="742" t="s">
        <v>5397</v>
      </c>
      <c r="E1556" s="743" t="s">
        <v>3562</v>
      </c>
      <c r="F1556" s="661" t="s">
        <v>3533</v>
      </c>
      <c r="G1556" s="661" t="s">
        <v>4888</v>
      </c>
      <c r="H1556" s="661" t="s">
        <v>579</v>
      </c>
      <c r="I1556" s="661" t="s">
        <v>4889</v>
      </c>
      <c r="J1556" s="661" t="s">
        <v>4890</v>
      </c>
      <c r="K1556" s="661" t="s">
        <v>4891</v>
      </c>
      <c r="L1556" s="662">
        <v>0</v>
      </c>
      <c r="M1556" s="662">
        <v>0</v>
      </c>
      <c r="N1556" s="661">
        <v>1</v>
      </c>
      <c r="O1556" s="744">
        <v>1</v>
      </c>
      <c r="P1556" s="662"/>
      <c r="Q1556" s="677"/>
      <c r="R1556" s="661"/>
      <c r="S1556" s="677">
        <v>0</v>
      </c>
      <c r="T1556" s="744"/>
      <c r="U1556" s="700">
        <v>0</v>
      </c>
    </row>
    <row r="1557" spans="1:21" ht="14.4" customHeight="1" x14ac:dyDescent="0.3">
      <c r="A1557" s="660">
        <v>21</v>
      </c>
      <c r="B1557" s="661" t="s">
        <v>578</v>
      </c>
      <c r="C1557" s="661" t="s">
        <v>3538</v>
      </c>
      <c r="D1557" s="742" t="s">
        <v>5397</v>
      </c>
      <c r="E1557" s="743" t="s">
        <v>3562</v>
      </c>
      <c r="F1557" s="661" t="s">
        <v>3533</v>
      </c>
      <c r="G1557" s="661" t="s">
        <v>4188</v>
      </c>
      <c r="H1557" s="661" t="s">
        <v>579</v>
      </c>
      <c r="I1557" s="661" t="s">
        <v>4892</v>
      </c>
      <c r="J1557" s="661" t="s">
        <v>4893</v>
      </c>
      <c r="K1557" s="661" t="s">
        <v>3863</v>
      </c>
      <c r="L1557" s="662">
        <v>0</v>
      </c>
      <c r="M1557" s="662">
        <v>0</v>
      </c>
      <c r="N1557" s="661">
        <v>3</v>
      </c>
      <c r="O1557" s="744">
        <v>0.5</v>
      </c>
      <c r="P1557" s="662">
        <v>0</v>
      </c>
      <c r="Q1557" s="677"/>
      <c r="R1557" s="661">
        <v>3</v>
      </c>
      <c r="S1557" s="677">
        <v>1</v>
      </c>
      <c r="T1557" s="744">
        <v>0.5</v>
      </c>
      <c r="U1557" s="700">
        <v>1</v>
      </c>
    </row>
    <row r="1558" spans="1:21" ht="14.4" customHeight="1" x14ac:dyDescent="0.3">
      <c r="A1558" s="660">
        <v>21</v>
      </c>
      <c r="B1558" s="661" t="s">
        <v>578</v>
      </c>
      <c r="C1558" s="661" t="s">
        <v>3538</v>
      </c>
      <c r="D1558" s="742" t="s">
        <v>5397</v>
      </c>
      <c r="E1558" s="743" t="s">
        <v>3562</v>
      </c>
      <c r="F1558" s="661" t="s">
        <v>3533</v>
      </c>
      <c r="G1558" s="661" t="s">
        <v>4702</v>
      </c>
      <c r="H1558" s="661" t="s">
        <v>579</v>
      </c>
      <c r="I1558" s="661" t="s">
        <v>4894</v>
      </c>
      <c r="J1558" s="661" t="s">
        <v>4704</v>
      </c>
      <c r="K1558" s="661" t="s">
        <v>4895</v>
      </c>
      <c r="L1558" s="662">
        <v>2050.35</v>
      </c>
      <c r="M1558" s="662">
        <v>2050.35</v>
      </c>
      <c r="N1558" s="661">
        <v>1</v>
      </c>
      <c r="O1558" s="744">
        <v>1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21</v>
      </c>
      <c r="B1559" s="661" t="s">
        <v>578</v>
      </c>
      <c r="C1559" s="661" t="s">
        <v>3538</v>
      </c>
      <c r="D1559" s="742" t="s">
        <v>5397</v>
      </c>
      <c r="E1559" s="743" t="s">
        <v>3562</v>
      </c>
      <c r="F1559" s="661" t="s">
        <v>3533</v>
      </c>
      <c r="G1559" s="661" t="s">
        <v>4702</v>
      </c>
      <c r="H1559" s="661" t="s">
        <v>579</v>
      </c>
      <c r="I1559" s="661" t="s">
        <v>4896</v>
      </c>
      <c r="J1559" s="661" t="s">
        <v>4707</v>
      </c>
      <c r="K1559" s="661" t="s">
        <v>4897</v>
      </c>
      <c r="L1559" s="662">
        <v>6378.88</v>
      </c>
      <c r="M1559" s="662">
        <v>12757.76</v>
      </c>
      <c r="N1559" s="661">
        <v>2</v>
      </c>
      <c r="O1559" s="744">
        <v>1</v>
      </c>
      <c r="P1559" s="662">
        <v>12757.76</v>
      </c>
      <c r="Q1559" s="677">
        <v>1</v>
      </c>
      <c r="R1559" s="661">
        <v>2</v>
      </c>
      <c r="S1559" s="677">
        <v>1</v>
      </c>
      <c r="T1559" s="744">
        <v>1</v>
      </c>
      <c r="U1559" s="700">
        <v>1</v>
      </c>
    </row>
    <row r="1560" spans="1:21" ht="14.4" customHeight="1" x14ac:dyDescent="0.3">
      <c r="A1560" s="660">
        <v>21</v>
      </c>
      <c r="B1560" s="661" t="s">
        <v>578</v>
      </c>
      <c r="C1560" s="661" t="s">
        <v>3538</v>
      </c>
      <c r="D1560" s="742" t="s">
        <v>5397</v>
      </c>
      <c r="E1560" s="743" t="s">
        <v>3562</v>
      </c>
      <c r="F1560" s="661" t="s">
        <v>3533</v>
      </c>
      <c r="G1560" s="661" t="s">
        <v>4898</v>
      </c>
      <c r="H1560" s="661" t="s">
        <v>579</v>
      </c>
      <c r="I1560" s="661" t="s">
        <v>2724</v>
      </c>
      <c r="J1560" s="661" t="s">
        <v>2149</v>
      </c>
      <c r="K1560" s="661" t="s">
        <v>2725</v>
      </c>
      <c r="L1560" s="662">
        <v>0</v>
      </c>
      <c r="M1560" s="662">
        <v>0</v>
      </c>
      <c r="N1560" s="661">
        <v>1</v>
      </c>
      <c r="O1560" s="744">
        <v>0.5</v>
      </c>
      <c r="P1560" s="662"/>
      <c r="Q1560" s="677"/>
      <c r="R1560" s="661"/>
      <c r="S1560" s="677">
        <v>0</v>
      </c>
      <c r="T1560" s="744"/>
      <c r="U1560" s="700">
        <v>0</v>
      </c>
    </row>
    <row r="1561" spans="1:21" ht="14.4" customHeight="1" x14ac:dyDescent="0.3">
      <c r="A1561" s="660">
        <v>21</v>
      </c>
      <c r="B1561" s="661" t="s">
        <v>578</v>
      </c>
      <c r="C1561" s="661" t="s">
        <v>3538</v>
      </c>
      <c r="D1561" s="742" t="s">
        <v>5397</v>
      </c>
      <c r="E1561" s="743" t="s">
        <v>3562</v>
      </c>
      <c r="F1561" s="661" t="s">
        <v>3533</v>
      </c>
      <c r="G1561" s="661" t="s">
        <v>4899</v>
      </c>
      <c r="H1561" s="661" t="s">
        <v>1684</v>
      </c>
      <c r="I1561" s="661" t="s">
        <v>4900</v>
      </c>
      <c r="J1561" s="661" t="s">
        <v>4901</v>
      </c>
      <c r="K1561" s="661" t="s">
        <v>2644</v>
      </c>
      <c r="L1561" s="662">
        <v>98.11</v>
      </c>
      <c r="M1561" s="662">
        <v>98.11</v>
      </c>
      <c r="N1561" s="661">
        <v>1</v>
      </c>
      <c r="O1561" s="744">
        <v>0.5</v>
      </c>
      <c r="P1561" s="662">
        <v>98.11</v>
      </c>
      <c r="Q1561" s="677">
        <v>1</v>
      </c>
      <c r="R1561" s="661">
        <v>1</v>
      </c>
      <c r="S1561" s="677">
        <v>1</v>
      </c>
      <c r="T1561" s="744">
        <v>0.5</v>
      </c>
      <c r="U1561" s="700">
        <v>1</v>
      </c>
    </row>
    <row r="1562" spans="1:21" ht="14.4" customHeight="1" x14ac:dyDescent="0.3">
      <c r="A1562" s="660">
        <v>21</v>
      </c>
      <c r="B1562" s="661" t="s">
        <v>578</v>
      </c>
      <c r="C1562" s="661" t="s">
        <v>3538</v>
      </c>
      <c r="D1562" s="742" t="s">
        <v>5397</v>
      </c>
      <c r="E1562" s="743" t="s">
        <v>3562</v>
      </c>
      <c r="F1562" s="661" t="s">
        <v>3533</v>
      </c>
      <c r="G1562" s="661" t="s">
        <v>3888</v>
      </c>
      <c r="H1562" s="661" t="s">
        <v>579</v>
      </c>
      <c r="I1562" s="661" t="s">
        <v>741</v>
      </c>
      <c r="J1562" s="661" t="s">
        <v>742</v>
      </c>
      <c r="K1562" s="661" t="s">
        <v>4197</v>
      </c>
      <c r="L1562" s="662">
        <v>121.96</v>
      </c>
      <c r="M1562" s="662">
        <v>121.96</v>
      </c>
      <c r="N1562" s="661">
        <v>1</v>
      </c>
      <c r="O1562" s="744">
        <v>1</v>
      </c>
      <c r="P1562" s="662"/>
      <c r="Q1562" s="677">
        <v>0</v>
      </c>
      <c r="R1562" s="661"/>
      <c r="S1562" s="677">
        <v>0</v>
      </c>
      <c r="T1562" s="744"/>
      <c r="U1562" s="700">
        <v>0</v>
      </c>
    </row>
    <row r="1563" spans="1:21" ht="14.4" customHeight="1" x14ac:dyDescent="0.3">
      <c r="A1563" s="660">
        <v>21</v>
      </c>
      <c r="B1563" s="661" t="s">
        <v>578</v>
      </c>
      <c r="C1563" s="661" t="s">
        <v>3538</v>
      </c>
      <c r="D1563" s="742" t="s">
        <v>5397</v>
      </c>
      <c r="E1563" s="743" t="s">
        <v>3562</v>
      </c>
      <c r="F1563" s="661" t="s">
        <v>3533</v>
      </c>
      <c r="G1563" s="661" t="s">
        <v>3686</v>
      </c>
      <c r="H1563" s="661" t="s">
        <v>579</v>
      </c>
      <c r="I1563" s="661" t="s">
        <v>834</v>
      </c>
      <c r="J1563" s="661" t="s">
        <v>3687</v>
      </c>
      <c r="K1563" s="661" t="s">
        <v>3688</v>
      </c>
      <c r="L1563" s="662">
        <v>0</v>
      </c>
      <c r="M1563" s="662">
        <v>0</v>
      </c>
      <c r="N1563" s="661">
        <v>16</v>
      </c>
      <c r="O1563" s="744">
        <v>5.5</v>
      </c>
      <c r="P1563" s="662">
        <v>0</v>
      </c>
      <c r="Q1563" s="677"/>
      <c r="R1563" s="661">
        <v>13</v>
      </c>
      <c r="S1563" s="677">
        <v>0.8125</v>
      </c>
      <c r="T1563" s="744">
        <v>3.5</v>
      </c>
      <c r="U1563" s="700">
        <v>0.63636363636363635</v>
      </c>
    </row>
    <row r="1564" spans="1:21" ht="14.4" customHeight="1" x14ac:dyDescent="0.3">
      <c r="A1564" s="660">
        <v>21</v>
      </c>
      <c r="B1564" s="661" t="s">
        <v>578</v>
      </c>
      <c r="C1564" s="661" t="s">
        <v>3538</v>
      </c>
      <c r="D1564" s="742" t="s">
        <v>5397</v>
      </c>
      <c r="E1564" s="743" t="s">
        <v>3562</v>
      </c>
      <c r="F1564" s="661" t="s">
        <v>3533</v>
      </c>
      <c r="G1564" s="661" t="s">
        <v>3689</v>
      </c>
      <c r="H1564" s="661" t="s">
        <v>579</v>
      </c>
      <c r="I1564" s="661" t="s">
        <v>2138</v>
      </c>
      <c r="J1564" s="661" t="s">
        <v>785</v>
      </c>
      <c r="K1564" s="661" t="s">
        <v>3690</v>
      </c>
      <c r="L1564" s="662">
        <v>30.47</v>
      </c>
      <c r="M1564" s="662">
        <v>30.47</v>
      </c>
      <c r="N1564" s="661">
        <v>1</v>
      </c>
      <c r="O1564" s="744">
        <v>1</v>
      </c>
      <c r="P1564" s="662">
        <v>30.47</v>
      </c>
      <c r="Q1564" s="677">
        <v>1</v>
      </c>
      <c r="R1564" s="661">
        <v>1</v>
      </c>
      <c r="S1564" s="677">
        <v>1</v>
      </c>
      <c r="T1564" s="744">
        <v>1</v>
      </c>
      <c r="U1564" s="700">
        <v>1</v>
      </c>
    </row>
    <row r="1565" spans="1:21" ht="14.4" customHeight="1" x14ac:dyDescent="0.3">
      <c r="A1565" s="660">
        <v>21</v>
      </c>
      <c r="B1565" s="661" t="s">
        <v>578</v>
      </c>
      <c r="C1565" s="661" t="s">
        <v>3538</v>
      </c>
      <c r="D1565" s="742" t="s">
        <v>5397</v>
      </c>
      <c r="E1565" s="743" t="s">
        <v>3562</v>
      </c>
      <c r="F1565" s="661" t="s">
        <v>3533</v>
      </c>
      <c r="G1565" s="661" t="s">
        <v>3959</v>
      </c>
      <c r="H1565" s="661" t="s">
        <v>1684</v>
      </c>
      <c r="I1565" s="661" t="s">
        <v>4206</v>
      </c>
      <c r="J1565" s="661" t="s">
        <v>3961</v>
      </c>
      <c r="K1565" s="661" t="s">
        <v>4207</v>
      </c>
      <c r="L1565" s="662">
        <v>492.3</v>
      </c>
      <c r="M1565" s="662">
        <v>1969.2</v>
      </c>
      <c r="N1565" s="661">
        <v>4</v>
      </c>
      <c r="O1565" s="744">
        <v>3</v>
      </c>
      <c r="P1565" s="662">
        <v>984.6</v>
      </c>
      <c r="Q1565" s="677">
        <v>0.5</v>
      </c>
      <c r="R1565" s="661">
        <v>2</v>
      </c>
      <c r="S1565" s="677">
        <v>0.5</v>
      </c>
      <c r="T1565" s="744">
        <v>1.5</v>
      </c>
      <c r="U1565" s="700">
        <v>0.5</v>
      </c>
    </row>
    <row r="1566" spans="1:21" ht="14.4" customHeight="1" x14ac:dyDescent="0.3">
      <c r="A1566" s="660">
        <v>21</v>
      </c>
      <c r="B1566" s="661" t="s">
        <v>578</v>
      </c>
      <c r="C1566" s="661" t="s">
        <v>3538</v>
      </c>
      <c r="D1566" s="742" t="s">
        <v>5397</v>
      </c>
      <c r="E1566" s="743" t="s">
        <v>3562</v>
      </c>
      <c r="F1566" s="661" t="s">
        <v>3533</v>
      </c>
      <c r="G1566" s="661" t="s">
        <v>4902</v>
      </c>
      <c r="H1566" s="661" t="s">
        <v>579</v>
      </c>
      <c r="I1566" s="661" t="s">
        <v>4903</v>
      </c>
      <c r="J1566" s="661" t="s">
        <v>4904</v>
      </c>
      <c r="K1566" s="661" t="s">
        <v>4905</v>
      </c>
      <c r="L1566" s="662">
        <v>0</v>
      </c>
      <c r="M1566" s="662">
        <v>0</v>
      </c>
      <c r="N1566" s="661">
        <v>1</v>
      </c>
      <c r="O1566" s="744">
        <v>1</v>
      </c>
      <c r="P1566" s="662"/>
      <c r="Q1566" s="677"/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21</v>
      </c>
      <c r="B1567" s="661" t="s">
        <v>578</v>
      </c>
      <c r="C1567" s="661" t="s">
        <v>3538</v>
      </c>
      <c r="D1567" s="742" t="s">
        <v>5397</v>
      </c>
      <c r="E1567" s="743" t="s">
        <v>3562</v>
      </c>
      <c r="F1567" s="661" t="s">
        <v>3533</v>
      </c>
      <c r="G1567" s="661" t="s">
        <v>3610</v>
      </c>
      <c r="H1567" s="661" t="s">
        <v>579</v>
      </c>
      <c r="I1567" s="661" t="s">
        <v>729</v>
      </c>
      <c r="J1567" s="661" t="s">
        <v>730</v>
      </c>
      <c r="K1567" s="661" t="s">
        <v>3762</v>
      </c>
      <c r="L1567" s="662">
        <v>55.16</v>
      </c>
      <c r="M1567" s="662">
        <v>165.48</v>
      </c>
      <c r="N1567" s="661">
        <v>3</v>
      </c>
      <c r="O1567" s="744">
        <v>0.5</v>
      </c>
      <c r="P1567" s="662">
        <v>165.48</v>
      </c>
      <c r="Q1567" s="677">
        <v>1</v>
      </c>
      <c r="R1567" s="661">
        <v>3</v>
      </c>
      <c r="S1567" s="677">
        <v>1</v>
      </c>
      <c r="T1567" s="744">
        <v>0.5</v>
      </c>
      <c r="U1567" s="700">
        <v>1</v>
      </c>
    </row>
    <row r="1568" spans="1:21" ht="14.4" customHeight="1" x14ac:dyDescent="0.3">
      <c r="A1568" s="660">
        <v>21</v>
      </c>
      <c r="B1568" s="661" t="s">
        <v>578</v>
      </c>
      <c r="C1568" s="661" t="s">
        <v>3538</v>
      </c>
      <c r="D1568" s="742" t="s">
        <v>5397</v>
      </c>
      <c r="E1568" s="743" t="s">
        <v>3562</v>
      </c>
      <c r="F1568" s="661" t="s">
        <v>3533</v>
      </c>
      <c r="G1568" s="661" t="s">
        <v>3693</v>
      </c>
      <c r="H1568" s="661" t="s">
        <v>1684</v>
      </c>
      <c r="I1568" s="661" t="s">
        <v>1760</v>
      </c>
      <c r="J1568" s="661" t="s">
        <v>1757</v>
      </c>
      <c r="K1568" s="661" t="s">
        <v>3420</v>
      </c>
      <c r="L1568" s="662">
        <v>156.61000000000001</v>
      </c>
      <c r="M1568" s="662">
        <v>939.66000000000008</v>
      </c>
      <c r="N1568" s="661">
        <v>6</v>
      </c>
      <c r="O1568" s="744">
        <v>2.5</v>
      </c>
      <c r="P1568" s="662">
        <v>626.44000000000005</v>
      </c>
      <c r="Q1568" s="677">
        <v>0.66666666666666663</v>
      </c>
      <c r="R1568" s="661">
        <v>4</v>
      </c>
      <c r="S1568" s="677">
        <v>0.66666666666666663</v>
      </c>
      <c r="T1568" s="744">
        <v>1</v>
      </c>
      <c r="U1568" s="700">
        <v>0.4</v>
      </c>
    </row>
    <row r="1569" spans="1:21" ht="14.4" customHeight="1" x14ac:dyDescent="0.3">
      <c r="A1569" s="660">
        <v>21</v>
      </c>
      <c r="B1569" s="661" t="s">
        <v>578</v>
      </c>
      <c r="C1569" s="661" t="s">
        <v>3538</v>
      </c>
      <c r="D1569" s="742" t="s">
        <v>5397</v>
      </c>
      <c r="E1569" s="743" t="s">
        <v>3562</v>
      </c>
      <c r="F1569" s="661" t="s">
        <v>3533</v>
      </c>
      <c r="G1569" s="661" t="s">
        <v>3693</v>
      </c>
      <c r="H1569" s="661" t="s">
        <v>1684</v>
      </c>
      <c r="I1569" s="661" t="s">
        <v>3962</v>
      </c>
      <c r="J1569" s="661" t="s">
        <v>1860</v>
      </c>
      <c r="K1569" s="661" t="s">
        <v>3963</v>
      </c>
      <c r="L1569" s="662">
        <v>300.68</v>
      </c>
      <c r="M1569" s="662">
        <v>601.36</v>
      </c>
      <c r="N1569" s="661">
        <v>2</v>
      </c>
      <c r="O1569" s="744">
        <v>1.5</v>
      </c>
      <c r="P1569" s="662"/>
      <c r="Q1569" s="677">
        <v>0</v>
      </c>
      <c r="R1569" s="661"/>
      <c r="S1569" s="677">
        <v>0</v>
      </c>
      <c r="T1569" s="744"/>
      <c r="U1569" s="700">
        <v>0</v>
      </c>
    </row>
    <row r="1570" spans="1:21" ht="14.4" customHeight="1" x14ac:dyDescent="0.3">
      <c r="A1570" s="660">
        <v>21</v>
      </c>
      <c r="B1570" s="661" t="s">
        <v>578</v>
      </c>
      <c r="C1570" s="661" t="s">
        <v>3538</v>
      </c>
      <c r="D1570" s="742" t="s">
        <v>5397</v>
      </c>
      <c r="E1570" s="743" t="s">
        <v>3562</v>
      </c>
      <c r="F1570" s="661" t="s">
        <v>3533</v>
      </c>
      <c r="G1570" s="661" t="s">
        <v>3612</v>
      </c>
      <c r="H1570" s="661" t="s">
        <v>579</v>
      </c>
      <c r="I1570" s="661" t="s">
        <v>3694</v>
      </c>
      <c r="J1570" s="661" t="s">
        <v>1672</v>
      </c>
      <c r="K1570" s="661" t="s">
        <v>1129</v>
      </c>
      <c r="L1570" s="662">
        <v>75.22</v>
      </c>
      <c r="M1570" s="662">
        <v>1880.5</v>
      </c>
      <c r="N1570" s="661">
        <v>25</v>
      </c>
      <c r="O1570" s="744">
        <v>5.5</v>
      </c>
      <c r="P1570" s="662">
        <v>977.86</v>
      </c>
      <c r="Q1570" s="677">
        <v>0.52</v>
      </c>
      <c r="R1570" s="661">
        <v>13</v>
      </c>
      <c r="S1570" s="677">
        <v>0.52</v>
      </c>
      <c r="T1570" s="744">
        <v>2.5</v>
      </c>
      <c r="U1570" s="700">
        <v>0.45454545454545453</v>
      </c>
    </row>
    <row r="1571" spans="1:21" ht="14.4" customHeight="1" x14ac:dyDescent="0.3">
      <c r="A1571" s="660">
        <v>21</v>
      </c>
      <c r="B1571" s="661" t="s">
        <v>578</v>
      </c>
      <c r="C1571" s="661" t="s">
        <v>3538</v>
      </c>
      <c r="D1571" s="742" t="s">
        <v>5397</v>
      </c>
      <c r="E1571" s="743" t="s">
        <v>3562</v>
      </c>
      <c r="F1571" s="661" t="s">
        <v>3533</v>
      </c>
      <c r="G1571" s="661" t="s">
        <v>3612</v>
      </c>
      <c r="H1571" s="661" t="s">
        <v>579</v>
      </c>
      <c r="I1571" s="661" t="s">
        <v>4713</v>
      </c>
      <c r="J1571" s="661" t="s">
        <v>1672</v>
      </c>
      <c r="K1571" s="661" t="s">
        <v>751</v>
      </c>
      <c r="L1571" s="662">
        <v>150.43</v>
      </c>
      <c r="M1571" s="662">
        <v>2858.1700000000005</v>
      </c>
      <c r="N1571" s="661">
        <v>19</v>
      </c>
      <c r="O1571" s="744">
        <v>6</v>
      </c>
      <c r="P1571" s="662">
        <v>2557.3100000000004</v>
      </c>
      <c r="Q1571" s="677">
        <v>0.89473684210526316</v>
      </c>
      <c r="R1571" s="661">
        <v>17</v>
      </c>
      <c r="S1571" s="677">
        <v>0.89473684210526316</v>
      </c>
      <c r="T1571" s="744">
        <v>5</v>
      </c>
      <c r="U1571" s="700">
        <v>0.83333333333333337</v>
      </c>
    </row>
    <row r="1572" spans="1:21" ht="14.4" customHeight="1" x14ac:dyDescent="0.3">
      <c r="A1572" s="660">
        <v>21</v>
      </c>
      <c r="B1572" s="661" t="s">
        <v>578</v>
      </c>
      <c r="C1572" s="661" t="s">
        <v>3538</v>
      </c>
      <c r="D1572" s="742" t="s">
        <v>5397</v>
      </c>
      <c r="E1572" s="743" t="s">
        <v>3562</v>
      </c>
      <c r="F1572" s="661" t="s">
        <v>3533</v>
      </c>
      <c r="G1572" s="661" t="s">
        <v>3612</v>
      </c>
      <c r="H1572" s="661" t="s">
        <v>579</v>
      </c>
      <c r="I1572" s="661" t="s">
        <v>4906</v>
      </c>
      <c r="J1572" s="661" t="s">
        <v>1672</v>
      </c>
      <c r="K1572" s="661" t="s">
        <v>751</v>
      </c>
      <c r="L1572" s="662">
        <v>150.43</v>
      </c>
      <c r="M1572" s="662">
        <v>752.15000000000009</v>
      </c>
      <c r="N1572" s="661">
        <v>5</v>
      </c>
      <c r="O1572" s="744">
        <v>0.5</v>
      </c>
      <c r="P1572" s="662">
        <v>752.15000000000009</v>
      </c>
      <c r="Q1572" s="677">
        <v>1</v>
      </c>
      <c r="R1572" s="661">
        <v>5</v>
      </c>
      <c r="S1572" s="677">
        <v>1</v>
      </c>
      <c r="T1572" s="744">
        <v>0.5</v>
      </c>
      <c r="U1572" s="700">
        <v>1</v>
      </c>
    </row>
    <row r="1573" spans="1:21" ht="14.4" customHeight="1" x14ac:dyDescent="0.3">
      <c r="A1573" s="660">
        <v>21</v>
      </c>
      <c r="B1573" s="661" t="s">
        <v>578</v>
      </c>
      <c r="C1573" s="661" t="s">
        <v>3538</v>
      </c>
      <c r="D1573" s="742" t="s">
        <v>5397</v>
      </c>
      <c r="E1573" s="743" t="s">
        <v>3562</v>
      </c>
      <c r="F1573" s="661" t="s">
        <v>3533</v>
      </c>
      <c r="G1573" s="661" t="s">
        <v>3898</v>
      </c>
      <c r="H1573" s="661" t="s">
        <v>579</v>
      </c>
      <c r="I1573" s="661" t="s">
        <v>1231</v>
      </c>
      <c r="J1573" s="661" t="s">
        <v>1232</v>
      </c>
      <c r="K1573" s="661" t="s">
        <v>4215</v>
      </c>
      <c r="L1573" s="662">
        <v>264</v>
      </c>
      <c r="M1573" s="662">
        <v>792</v>
      </c>
      <c r="N1573" s="661">
        <v>3</v>
      </c>
      <c r="O1573" s="744">
        <v>2</v>
      </c>
      <c r="P1573" s="662">
        <v>264</v>
      </c>
      <c r="Q1573" s="677">
        <v>0.33333333333333331</v>
      </c>
      <c r="R1573" s="661">
        <v>1</v>
      </c>
      <c r="S1573" s="677">
        <v>0.33333333333333331</v>
      </c>
      <c r="T1573" s="744">
        <v>0.5</v>
      </c>
      <c r="U1573" s="700">
        <v>0.25</v>
      </c>
    </row>
    <row r="1574" spans="1:21" ht="14.4" customHeight="1" x14ac:dyDescent="0.3">
      <c r="A1574" s="660">
        <v>21</v>
      </c>
      <c r="B1574" s="661" t="s">
        <v>578</v>
      </c>
      <c r="C1574" s="661" t="s">
        <v>3538</v>
      </c>
      <c r="D1574" s="742" t="s">
        <v>5397</v>
      </c>
      <c r="E1574" s="743" t="s">
        <v>3562</v>
      </c>
      <c r="F1574" s="661" t="s">
        <v>3533</v>
      </c>
      <c r="G1574" s="661" t="s">
        <v>4507</v>
      </c>
      <c r="H1574" s="661" t="s">
        <v>579</v>
      </c>
      <c r="I1574" s="661" t="s">
        <v>4508</v>
      </c>
      <c r="J1574" s="661" t="s">
        <v>4509</v>
      </c>
      <c r="K1574" s="661" t="s">
        <v>4510</v>
      </c>
      <c r="L1574" s="662">
        <v>151.62</v>
      </c>
      <c r="M1574" s="662">
        <v>3335.6400000000003</v>
      </c>
      <c r="N1574" s="661">
        <v>22</v>
      </c>
      <c r="O1574" s="744">
        <v>7.5</v>
      </c>
      <c r="P1574" s="662">
        <v>2274.3000000000002</v>
      </c>
      <c r="Q1574" s="677">
        <v>0.68181818181818177</v>
      </c>
      <c r="R1574" s="661">
        <v>15</v>
      </c>
      <c r="S1574" s="677">
        <v>0.68181818181818177</v>
      </c>
      <c r="T1574" s="744">
        <v>4.5</v>
      </c>
      <c r="U1574" s="700">
        <v>0.6</v>
      </c>
    </row>
    <row r="1575" spans="1:21" ht="14.4" customHeight="1" x14ac:dyDescent="0.3">
      <c r="A1575" s="660">
        <v>21</v>
      </c>
      <c r="B1575" s="661" t="s">
        <v>578</v>
      </c>
      <c r="C1575" s="661" t="s">
        <v>3538</v>
      </c>
      <c r="D1575" s="742" t="s">
        <v>5397</v>
      </c>
      <c r="E1575" s="743" t="s">
        <v>3562</v>
      </c>
      <c r="F1575" s="661" t="s">
        <v>3533</v>
      </c>
      <c r="G1575" s="661" t="s">
        <v>3903</v>
      </c>
      <c r="H1575" s="661" t="s">
        <v>1684</v>
      </c>
      <c r="I1575" s="661" t="s">
        <v>4045</v>
      </c>
      <c r="J1575" s="661" t="s">
        <v>4046</v>
      </c>
      <c r="K1575" s="661" t="s">
        <v>1028</v>
      </c>
      <c r="L1575" s="662">
        <v>184.74</v>
      </c>
      <c r="M1575" s="662">
        <v>369.48</v>
      </c>
      <c r="N1575" s="661">
        <v>2</v>
      </c>
      <c r="O1575" s="744">
        <v>1.5</v>
      </c>
      <c r="P1575" s="662">
        <v>369.48</v>
      </c>
      <c r="Q1575" s="677">
        <v>1</v>
      </c>
      <c r="R1575" s="661">
        <v>2</v>
      </c>
      <c r="S1575" s="677">
        <v>1</v>
      </c>
      <c r="T1575" s="744">
        <v>1.5</v>
      </c>
      <c r="U1575" s="700">
        <v>1</v>
      </c>
    </row>
    <row r="1576" spans="1:21" ht="14.4" customHeight="1" x14ac:dyDescent="0.3">
      <c r="A1576" s="660">
        <v>21</v>
      </c>
      <c r="B1576" s="661" t="s">
        <v>578</v>
      </c>
      <c r="C1576" s="661" t="s">
        <v>3538</v>
      </c>
      <c r="D1576" s="742" t="s">
        <v>5397</v>
      </c>
      <c r="E1576" s="743" t="s">
        <v>3562</v>
      </c>
      <c r="F1576" s="661" t="s">
        <v>3533</v>
      </c>
      <c r="G1576" s="661" t="s">
        <v>3940</v>
      </c>
      <c r="H1576" s="661" t="s">
        <v>579</v>
      </c>
      <c r="I1576" s="661" t="s">
        <v>4907</v>
      </c>
      <c r="J1576" s="661" t="s">
        <v>4217</v>
      </c>
      <c r="K1576" s="661" t="s">
        <v>1742</v>
      </c>
      <c r="L1576" s="662">
        <v>0</v>
      </c>
      <c r="M1576" s="662">
        <v>0</v>
      </c>
      <c r="N1576" s="661">
        <v>2</v>
      </c>
      <c r="O1576" s="744">
        <v>1</v>
      </c>
      <c r="P1576" s="662"/>
      <c r="Q1576" s="677"/>
      <c r="R1576" s="661"/>
      <c r="S1576" s="677">
        <v>0</v>
      </c>
      <c r="T1576" s="744"/>
      <c r="U1576" s="700">
        <v>0</v>
      </c>
    </row>
    <row r="1577" spans="1:21" ht="14.4" customHeight="1" x14ac:dyDescent="0.3">
      <c r="A1577" s="660">
        <v>21</v>
      </c>
      <c r="B1577" s="661" t="s">
        <v>578</v>
      </c>
      <c r="C1577" s="661" t="s">
        <v>3538</v>
      </c>
      <c r="D1577" s="742" t="s">
        <v>5397</v>
      </c>
      <c r="E1577" s="743" t="s">
        <v>3562</v>
      </c>
      <c r="F1577" s="661" t="s">
        <v>3533</v>
      </c>
      <c r="G1577" s="661" t="s">
        <v>3940</v>
      </c>
      <c r="H1577" s="661" t="s">
        <v>579</v>
      </c>
      <c r="I1577" s="661" t="s">
        <v>4908</v>
      </c>
      <c r="J1577" s="661" t="s">
        <v>4217</v>
      </c>
      <c r="K1577" s="661" t="s">
        <v>2644</v>
      </c>
      <c r="L1577" s="662">
        <v>0</v>
      </c>
      <c r="M1577" s="662">
        <v>0</v>
      </c>
      <c r="N1577" s="661">
        <v>1</v>
      </c>
      <c r="O1577" s="744">
        <v>0.5</v>
      </c>
      <c r="P1577" s="662">
        <v>0</v>
      </c>
      <c r="Q1577" s="677"/>
      <c r="R1577" s="661">
        <v>1</v>
      </c>
      <c r="S1577" s="677">
        <v>1</v>
      </c>
      <c r="T1577" s="744">
        <v>0.5</v>
      </c>
      <c r="U1577" s="700">
        <v>1</v>
      </c>
    </row>
    <row r="1578" spans="1:21" ht="14.4" customHeight="1" x14ac:dyDescent="0.3">
      <c r="A1578" s="660">
        <v>21</v>
      </c>
      <c r="B1578" s="661" t="s">
        <v>578</v>
      </c>
      <c r="C1578" s="661" t="s">
        <v>3538</v>
      </c>
      <c r="D1578" s="742" t="s">
        <v>5397</v>
      </c>
      <c r="E1578" s="743" t="s">
        <v>3562</v>
      </c>
      <c r="F1578" s="661" t="s">
        <v>3533</v>
      </c>
      <c r="G1578" s="661" t="s">
        <v>3940</v>
      </c>
      <c r="H1578" s="661" t="s">
        <v>579</v>
      </c>
      <c r="I1578" s="661" t="s">
        <v>4754</v>
      </c>
      <c r="J1578" s="661" t="s">
        <v>4520</v>
      </c>
      <c r="K1578" s="661" t="s">
        <v>2644</v>
      </c>
      <c r="L1578" s="662">
        <v>0</v>
      </c>
      <c r="M1578" s="662">
        <v>0</v>
      </c>
      <c r="N1578" s="661">
        <v>1</v>
      </c>
      <c r="O1578" s="744">
        <v>1</v>
      </c>
      <c r="P1578" s="662"/>
      <c r="Q1578" s="677"/>
      <c r="R1578" s="661"/>
      <c r="S1578" s="677">
        <v>0</v>
      </c>
      <c r="T1578" s="744"/>
      <c r="U1578" s="700">
        <v>0</v>
      </c>
    </row>
    <row r="1579" spans="1:21" ht="14.4" customHeight="1" x14ac:dyDescent="0.3">
      <c r="A1579" s="660">
        <v>21</v>
      </c>
      <c r="B1579" s="661" t="s">
        <v>578</v>
      </c>
      <c r="C1579" s="661" t="s">
        <v>3538</v>
      </c>
      <c r="D1579" s="742" t="s">
        <v>5397</v>
      </c>
      <c r="E1579" s="743" t="s">
        <v>3562</v>
      </c>
      <c r="F1579" s="661" t="s">
        <v>3533</v>
      </c>
      <c r="G1579" s="661" t="s">
        <v>3940</v>
      </c>
      <c r="H1579" s="661" t="s">
        <v>579</v>
      </c>
      <c r="I1579" s="661" t="s">
        <v>4517</v>
      </c>
      <c r="J1579" s="661" t="s">
        <v>4516</v>
      </c>
      <c r="K1579" s="661" t="s">
        <v>4518</v>
      </c>
      <c r="L1579" s="662">
        <v>0</v>
      </c>
      <c r="M1579" s="662">
        <v>0</v>
      </c>
      <c r="N1579" s="661">
        <v>6</v>
      </c>
      <c r="O1579" s="744">
        <v>3</v>
      </c>
      <c r="P1579" s="662">
        <v>0</v>
      </c>
      <c r="Q1579" s="677"/>
      <c r="R1579" s="661">
        <v>2</v>
      </c>
      <c r="S1579" s="677">
        <v>0.33333333333333331</v>
      </c>
      <c r="T1579" s="744">
        <v>1</v>
      </c>
      <c r="U1579" s="700">
        <v>0.33333333333333331</v>
      </c>
    </row>
    <row r="1580" spans="1:21" ht="14.4" customHeight="1" x14ac:dyDescent="0.3">
      <c r="A1580" s="660">
        <v>21</v>
      </c>
      <c r="B1580" s="661" t="s">
        <v>578</v>
      </c>
      <c r="C1580" s="661" t="s">
        <v>3538</v>
      </c>
      <c r="D1580" s="742" t="s">
        <v>5397</v>
      </c>
      <c r="E1580" s="743" t="s">
        <v>3562</v>
      </c>
      <c r="F1580" s="661" t="s">
        <v>3533</v>
      </c>
      <c r="G1580" s="661" t="s">
        <v>3940</v>
      </c>
      <c r="H1580" s="661" t="s">
        <v>579</v>
      </c>
      <c r="I1580" s="661" t="s">
        <v>4909</v>
      </c>
      <c r="J1580" s="661" t="s">
        <v>4219</v>
      </c>
      <c r="K1580" s="661" t="s">
        <v>1606</v>
      </c>
      <c r="L1580" s="662">
        <v>0</v>
      </c>
      <c r="M1580" s="662">
        <v>0</v>
      </c>
      <c r="N1580" s="661">
        <v>3</v>
      </c>
      <c r="O1580" s="744">
        <v>1</v>
      </c>
      <c r="P1580" s="662">
        <v>0</v>
      </c>
      <c r="Q1580" s="677"/>
      <c r="R1580" s="661">
        <v>3</v>
      </c>
      <c r="S1580" s="677">
        <v>1</v>
      </c>
      <c r="T1580" s="744">
        <v>1</v>
      </c>
      <c r="U1580" s="700">
        <v>1</v>
      </c>
    </row>
    <row r="1581" spans="1:21" ht="14.4" customHeight="1" x14ac:dyDescent="0.3">
      <c r="A1581" s="660">
        <v>21</v>
      </c>
      <c r="B1581" s="661" t="s">
        <v>578</v>
      </c>
      <c r="C1581" s="661" t="s">
        <v>3538</v>
      </c>
      <c r="D1581" s="742" t="s">
        <v>5397</v>
      </c>
      <c r="E1581" s="743" t="s">
        <v>3562</v>
      </c>
      <c r="F1581" s="661" t="s">
        <v>3533</v>
      </c>
      <c r="G1581" s="661" t="s">
        <v>3940</v>
      </c>
      <c r="H1581" s="661" t="s">
        <v>579</v>
      </c>
      <c r="I1581" s="661" t="s">
        <v>4910</v>
      </c>
      <c r="J1581" s="661" t="s">
        <v>4219</v>
      </c>
      <c r="K1581" s="661" t="s">
        <v>1606</v>
      </c>
      <c r="L1581" s="662">
        <v>0</v>
      </c>
      <c r="M1581" s="662">
        <v>0</v>
      </c>
      <c r="N1581" s="661">
        <v>4</v>
      </c>
      <c r="O1581" s="744">
        <v>1.5</v>
      </c>
      <c r="P1581" s="662">
        <v>0</v>
      </c>
      <c r="Q1581" s="677"/>
      <c r="R1581" s="661">
        <v>3</v>
      </c>
      <c r="S1581" s="677">
        <v>0.75</v>
      </c>
      <c r="T1581" s="744">
        <v>0.5</v>
      </c>
      <c r="U1581" s="700">
        <v>0.33333333333333331</v>
      </c>
    </row>
    <row r="1582" spans="1:21" ht="14.4" customHeight="1" x14ac:dyDescent="0.3">
      <c r="A1582" s="660">
        <v>21</v>
      </c>
      <c r="B1582" s="661" t="s">
        <v>578</v>
      </c>
      <c r="C1582" s="661" t="s">
        <v>3538</v>
      </c>
      <c r="D1582" s="742" t="s">
        <v>5397</v>
      </c>
      <c r="E1582" s="743" t="s">
        <v>3562</v>
      </c>
      <c r="F1582" s="661" t="s">
        <v>3533</v>
      </c>
      <c r="G1582" s="661" t="s">
        <v>4911</v>
      </c>
      <c r="H1582" s="661" t="s">
        <v>579</v>
      </c>
      <c r="I1582" s="661" t="s">
        <v>4912</v>
      </c>
      <c r="J1582" s="661" t="s">
        <v>4913</v>
      </c>
      <c r="K1582" s="661" t="s">
        <v>4914</v>
      </c>
      <c r="L1582" s="662">
        <v>1618.69</v>
      </c>
      <c r="M1582" s="662">
        <v>1618.69</v>
      </c>
      <c r="N1582" s="661">
        <v>1</v>
      </c>
      <c r="O1582" s="744">
        <v>0.5</v>
      </c>
      <c r="P1582" s="662"/>
      <c r="Q1582" s="677">
        <v>0</v>
      </c>
      <c r="R1582" s="661"/>
      <c r="S1582" s="677">
        <v>0</v>
      </c>
      <c r="T1582" s="744"/>
      <c r="U1582" s="700">
        <v>0</v>
      </c>
    </row>
    <row r="1583" spans="1:21" ht="14.4" customHeight="1" x14ac:dyDescent="0.3">
      <c r="A1583" s="660">
        <v>21</v>
      </c>
      <c r="B1583" s="661" t="s">
        <v>578</v>
      </c>
      <c r="C1583" s="661" t="s">
        <v>3538</v>
      </c>
      <c r="D1583" s="742" t="s">
        <v>5397</v>
      </c>
      <c r="E1583" s="743" t="s">
        <v>3562</v>
      </c>
      <c r="F1583" s="661" t="s">
        <v>3533</v>
      </c>
      <c r="G1583" s="661" t="s">
        <v>4915</v>
      </c>
      <c r="H1583" s="661" t="s">
        <v>579</v>
      </c>
      <c r="I1583" s="661" t="s">
        <v>3223</v>
      </c>
      <c r="J1583" s="661" t="s">
        <v>3224</v>
      </c>
      <c r="K1583" s="661" t="s">
        <v>3225</v>
      </c>
      <c r="L1583" s="662">
        <v>88751.16</v>
      </c>
      <c r="M1583" s="662">
        <v>355004.64</v>
      </c>
      <c r="N1583" s="661">
        <v>4</v>
      </c>
      <c r="O1583" s="744">
        <v>4</v>
      </c>
      <c r="P1583" s="662"/>
      <c r="Q1583" s="677">
        <v>0</v>
      </c>
      <c r="R1583" s="661"/>
      <c r="S1583" s="677">
        <v>0</v>
      </c>
      <c r="T1583" s="744"/>
      <c r="U1583" s="700">
        <v>0</v>
      </c>
    </row>
    <row r="1584" spans="1:21" ht="14.4" customHeight="1" x14ac:dyDescent="0.3">
      <c r="A1584" s="660">
        <v>21</v>
      </c>
      <c r="B1584" s="661" t="s">
        <v>578</v>
      </c>
      <c r="C1584" s="661" t="s">
        <v>3538</v>
      </c>
      <c r="D1584" s="742" t="s">
        <v>5397</v>
      </c>
      <c r="E1584" s="743" t="s">
        <v>3562</v>
      </c>
      <c r="F1584" s="661" t="s">
        <v>3533</v>
      </c>
      <c r="G1584" s="661" t="s">
        <v>3699</v>
      </c>
      <c r="H1584" s="661" t="s">
        <v>1684</v>
      </c>
      <c r="I1584" s="661" t="s">
        <v>1877</v>
      </c>
      <c r="J1584" s="661" t="s">
        <v>1878</v>
      </c>
      <c r="K1584" s="661" t="s">
        <v>1879</v>
      </c>
      <c r="L1584" s="662">
        <v>133.94</v>
      </c>
      <c r="M1584" s="662">
        <v>267.88</v>
      </c>
      <c r="N1584" s="661">
        <v>2</v>
      </c>
      <c r="O1584" s="744">
        <v>1</v>
      </c>
      <c r="P1584" s="662">
        <v>133.94</v>
      </c>
      <c r="Q1584" s="677">
        <v>0.5</v>
      </c>
      <c r="R1584" s="661">
        <v>1</v>
      </c>
      <c r="S1584" s="677">
        <v>0.5</v>
      </c>
      <c r="T1584" s="744">
        <v>0.5</v>
      </c>
      <c r="U1584" s="700">
        <v>0.5</v>
      </c>
    </row>
    <row r="1585" spans="1:21" ht="14.4" customHeight="1" x14ac:dyDescent="0.3">
      <c r="A1585" s="660">
        <v>21</v>
      </c>
      <c r="B1585" s="661" t="s">
        <v>578</v>
      </c>
      <c r="C1585" s="661" t="s">
        <v>3538</v>
      </c>
      <c r="D1585" s="742" t="s">
        <v>5397</v>
      </c>
      <c r="E1585" s="743" t="s">
        <v>3562</v>
      </c>
      <c r="F1585" s="661" t="s">
        <v>3533</v>
      </c>
      <c r="G1585" s="661" t="s">
        <v>4280</v>
      </c>
      <c r="H1585" s="661" t="s">
        <v>579</v>
      </c>
      <c r="I1585" s="661" t="s">
        <v>4281</v>
      </c>
      <c r="J1585" s="661" t="s">
        <v>4282</v>
      </c>
      <c r="K1585" s="661" t="s">
        <v>4283</v>
      </c>
      <c r="L1585" s="662">
        <v>2590.61</v>
      </c>
      <c r="M1585" s="662">
        <v>2590.61</v>
      </c>
      <c r="N1585" s="661">
        <v>1</v>
      </c>
      <c r="O1585" s="744">
        <v>1</v>
      </c>
      <c r="P1585" s="662">
        <v>2590.61</v>
      </c>
      <c r="Q1585" s="677">
        <v>1</v>
      </c>
      <c r="R1585" s="661">
        <v>1</v>
      </c>
      <c r="S1585" s="677">
        <v>1</v>
      </c>
      <c r="T1585" s="744">
        <v>1</v>
      </c>
      <c r="U1585" s="700">
        <v>1</v>
      </c>
    </row>
    <row r="1586" spans="1:21" ht="14.4" customHeight="1" x14ac:dyDescent="0.3">
      <c r="A1586" s="660">
        <v>21</v>
      </c>
      <c r="B1586" s="661" t="s">
        <v>578</v>
      </c>
      <c r="C1586" s="661" t="s">
        <v>3538</v>
      </c>
      <c r="D1586" s="742" t="s">
        <v>5397</v>
      </c>
      <c r="E1586" s="743" t="s">
        <v>3562</v>
      </c>
      <c r="F1586" s="661" t="s">
        <v>3533</v>
      </c>
      <c r="G1586" s="661" t="s">
        <v>4280</v>
      </c>
      <c r="H1586" s="661" t="s">
        <v>579</v>
      </c>
      <c r="I1586" s="661" t="s">
        <v>4281</v>
      </c>
      <c r="J1586" s="661" t="s">
        <v>4282</v>
      </c>
      <c r="K1586" s="661" t="s">
        <v>4283</v>
      </c>
      <c r="L1586" s="662">
        <v>2553.2199999999998</v>
      </c>
      <c r="M1586" s="662">
        <v>2553.2199999999998</v>
      </c>
      <c r="N1586" s="661">
        <v>1</v>
      </c>
      <c r="O1586" s="744">
        <v>0.5</v>
      </c>
      <c r="P1586" s="662">
        <v>2553.2199999999998</v>
      </c>
      <c r="Q1586" s="677">
        <v>1</v>
      </c>
      <c r="R1586" s="661">
        <v>1</v>
      </c>
      <c r="S1586" s="677">
        <v>1</v>
      </c>
      <c r="T1586" s="744">
        <v>0.5</v>
      </c>
      <c r="U1586" s="700">
        <v>1</v>
      </c>
    </row>
    <row r="1587" spans="1:21" ht="14.4" customHeight="1" x14ac:dyDescent="0.3">
      <c r="A1587" s="660">
        <v>21</v>
      </c>
      <c r="B1587" s="661" t="s">
        <v>578</v>
      </c>
      <c r="C1587" s="661" t="s">
        <v>3538</v>
      </c>
      <c r="D1587" s="742" t="s">
        <v>5397</v>
      </c>
      <c r="E1587" s="743" t="s">
        <v>3562</v>
      </c>
      <c r="F1587" s="661" t="s">
        <v>3534</v>
      </c>
      <c r="G1587" s="661" t="s">
        <v>3700</v>
      </c>
      <c r="H1587" s="661" t="s">
        <v>579</v>
      </c>
      <c r="I1587" s="661" t="s">
        <v>4916</v>
      </c>
      <c r="J1587" s="661" t="s">
        <v>3702</v>
      </c>
      <c r="K1587" s="661"/>
      <c r="L1587" s="662">
        <v>0</v>
      </c>
      <c r="M1587" s="662">
        <v>0</v>
      </c>
      <c r="N1587" s="661">
        <v>3</v>
      </c>
      <c r="O1587" s="744">
        <v>3</v>
      </c>
      <c r="P1587" s="662"/>
      <c r="Q1587" s="677"/>
      <c r="R1587" s="661"/>
      <c r="S1587" s="677">
        <v>0</v>
      </c>
      <c r="T1587" s="744"/>
      <c r="U1587" s="700">
        <v>0</v>
      </c>
    </row>
    <row r="1588" spans="1:21" ht="14.4" customHeight="1" x14ac:dyDescent="0.3">
      <c r="A1588" s="660">
        <v>21</v>
      </c>
      <c r="B1588" s="661" t="s">
        <v>578</v>
      </c>
      <c r="C1588" s="661" t="s">
        <v>3538</v>
      </c>
      <c r="D1588" s="742" t="s">
        <v>5397</v>
      </c>
      <c r="E1588" s="743" t="s">
        <v>3562</v>
      </c>
      <c r="F1588" s="661" t="s">
        <v>3534</v>
      </c>
      <c r="G1588" s="661" t="s">
        <v>3700</v>
      </c>
      <c r="H1588" s="661" t="s">
        <v>579</v>
      </c>
      <c r="I1588" s="661" t="s">
        <v>3942</v>
      </c>
      <c r="J1588" s="661" t="s">
        <v>3702</v>
      </c>
      <c r="K1588" s="661"/>
      <c r="L1588" s="662">
        <v>0</v>
      </c>
      <c r="M1588" s="662">
        <v>0</v>
      </c>
      <c r="N1588" s="661">
        <v>1</v>
      </c>
      <c r="O1588" s="744">
        <v>1</v>
      </c>
      <c r="P1588" s="662">
        <v>0</v>
      </c>
      <c r="Q1588" s="677"/>
      <c r="R1588" s="661">
        <v>1</v>
      </c>
      <c r="S1588" s="677">
        <v>1</v>
      </c>
      <c r="T1588" s="744">
        <v>1</v>
      </c>
      <c r="U1588" s="700">
        <v>1</v>
      </c>
    </row>
    <row r="1589" spans="1:21" ht="14.4" customHeight="1" x14ac:dyDescent="0.3">
      <c r="A1589" s="660">
        <v>21</v>
      </c>
      <c r="B1589" s="661" t="s">
        <v>578</v>
      </c>
      <c r="C1589" s="661" t="s">
        <v>3538</v>
      </c>
      <c r="D1589" s="742" t="s">
        <v>5397</v>
      </c>
      <c r="E1589" s="743" t="s">
        <v>3562</v>
      </c>
      <c r="F1589" s="661" t="s">
        <v>3534</v>
      </c>
      <c r="G1589" s="661" t="s">
        <v>3700</v>
      </c>
      <c r="H1589" s="661" t="s">
        <v>579</v>
      </c>
      <c r="I1589" s="661" t="s">
        <v>4917</v>
      </c>
      <c r="J1589" s="661" t="s">
        <v>3702</v>
      </c>
      <c r="K1589" s="661"/>
      <c r="L1589" s="662">
        <v>0</v>
      </c>
      <c r="M1589" s="662">
        <v>0</v>
      </c>
      <c r="N1589" s="661">
        <v>2</v>
      </c>
      <c r="O1589" s="744">
        <v>2</v>
      </c>
      <c r="P1589" s="662">
        <v>0</v>
      </c>
      <c r="Q1589" s="677"/>
      <c r="R1589" s="661">
        <v>2</v>
      </c>
      <c r="S1589" s="677">
        <v>1</v>
      </c>
      <c r="T1589" s="744">
        <v>2</v>
      </c>
      <c r="U1589" s="700">
        <v>1</v>
      </c>
    </row>
    <row r="1590" spans="1:21" ht="14.4" customHeight="1" x14ac:dyDescent="0.3">
      <c r="A1590" s="660">
        <v>21</v>
      </c>
      <c r="B1590" s="661" t="s">
        <v>578</v>
      </c>
      <c r="C1590" s="661" t="s">
        <v>3538</v>
      </c>
      <c r="D1590" s="742" t="s">
        <v>5397</v>
      </c>
      <c r="E1590" s="743" t="s">
        <v>3562</v>
      </c>
      <c r="F1590" s="661" t="s">
        <v>3534</v>
      </c>
      <c r="G1590" s="661" t="s">
        <v>3700</v>
      </c>
      <c r="H1590" s="661" t="s">
        <v>579</v>
      </c>
      <c r="I1590" s="661" t="s">
        <v>4918</v>
      </c>
      <c r="J1590" s="661" t="s">
        <v>3702</v>
      </c>
      <c r="K1590" s="661"/>
      <c r="L1590" s="662">
        <v>0</v>
      </c>
      <c r="M1590" s="662">
        <v>0</v>
      </c>
      <c r="N1590" s="661">
        <v>1</v>
      </c>
      <c r="O1590" s="744">
        <v>1</v>
      </c>
      <c r="P1590" s="662">
        <v>0</v>
      </c>
      <c r="Q1590" s="677"/>
      <c r="R1590" s="661">
        <v>1</v>
      </c>
      <c r="S1590" s="677">
        <v>1</v>
      </c>
      <c r="T1590" s="744">
        <v>1</v>
      </c>
      <c r="U1590" s="700">
        <v>1</v>
      </c>
    </row>
    <row r="1591" spans="1:21" ht="14.4" customHeight="1" x14ac:dyDescent="0.3">
      <c r="A1591" s="660">
        <v>21</v>
      </c>
      <c r="B1591" s="661" t="s">
        <v>578</v>
      </c>
      <c r="C1591" s="661" t="s">
        <v>3538</v>
      </c>
      <c r="D1591" s="742" t="s">
        <v>5397</v>
      </c>
      <c r="E1591" s="743" t="s">
        <v>3562</v>
      </c>
      <c r="F1591" s="661" t="s">
        <v>3535</v>
      </c>
      <c r="G1591" s="661" t="s">
        <v>4221</v>
      </c>
      <c r="H1591" s="661" t="s">
        <v>579</v>
      </c>
      <c r="I1591" s="661" t="s">
        <v>4225</v>
      </c>
      <c r="J1591" s="661" t="s">
        <v>4226</v>
      </c>
      <c r="K1591" s="661" t="s">
        <v>4227</v>
      </c>
      <c r="L1591" s="662">
        <v>1800</v>
      </c>
      <c r="M1591" s="662">
        <v>1800</v>
      </c>
      <c r="N1591" s="661">
        <v>1</v>
      </c>
      <c r="O1591" s="744">
        <v>1</v>
      </c>
      <c r="P1591" s="662"/>
      <c r="Q1591" s="677">
        <v>0</v>
      </c>
      <c r="R1591" s="661"/>
      <c r="S1591" s="677">
        <v>0</v>
      </c>
      <c r="T1591" s="744"/>
      <c r="U1591" s="700">
        <v>0</v>
      </c>
    </row>
    <row r="1592" spans="1:21" ht="14.4" customHeight="1" x14ac:dyDescent="0.3">
      <c r="A1592" s="660">
        <v>21</v>
      </c>
      <c r="B1592" s="661" t="s">
        <v>578</v>
      </c>
      <c r="C1592" s="661" t="s">
        <v>3538</v>
      </c>
      <c r="D1592" s="742" t="s">
        <v>5397</v>
      </c>
      <c r="E1592" s="743" t="s">
        <v>3562</v>
      </c>
      <c r="F1592" s="661" t="s">
        <v>3535</v>
      </c>
      <c r="G1592" s="661" t="s">
        <v>3704</v>
      </c>
      <c r="H1592" s="661" t="s">
        <v>579</v>
      </c>
      <c r="I1592" s="661" t="s">
        <v>1415</v>
      </c>
      <c r="J1592" s="661" t="s">
        <v>3907</v>
      </c>
      <c r="K1592" s="661" t="s">
        <v>1670</v>
      </c>
      <c r="L1592" s="662">
        <v>1267.1199999999999</v>
      </c>
      <c r="M1592" s="662">
        <v>2534.2399999999998</v>
      </c>
      <c r="N1592" s="661">
        <v>2</v>
      </c>
      <c r="O1592" s="744">
        <v>2</v>
      </c>
      <c r="P1592" s="662">
        <v>2534.2399999999998</v>
      </c>
      <c r="Q1592" s="677">
        <v>1</v>
      </c>
      <c r="R1592" s="661">
        <v>2</v>
      </c>
      <c r="S1592" s="677">
        <v>1</v>
      </c>
      <c r="T1592" s="744">
        <v>2</v>
      </c>
      <c r="U1592" s="700">
        <v>1</v>
      </c>
    </row>
    <row r="1593" spans="1:21" ht="14.4" customHeight="1" x14ac:dyDescent="0.3">
      <c r="A1593" s="660">
        <v>21</v>
      </c>
      <c r="B1593" s="661" t="s">
        <v>578</v>
      </c>
      <c r="C1593" s="661" t="s">
        <v>3538</v>
      </c>
      <c r="D1593" s="742" t="s">
        <v>5397</v>
      </c>
      <c r="E1593" s="743" t="s">
        <v>3562</v>
      </c>
      <c r="F1593" s="661" t="s">
        <v>3535</v>
      </c>
      <c r="G1593" s="661" t="s">
        <v>3704</v>
      </c>
      <c r="H1593" s="661" t="s">
        <v>579</v>
      </c>
      <c r="I1593" s="661" t="s">
        <v>3705</v>
      </c>
      <c r="J1593" s="661" t="s">
        <v>3706</v>
      </c>
      <c r="K1593" s="661" t="s">
        <v>3707</v>
      </c>
      <c r="L1593" s="662">
        <v>1000</v>
      </c>
      <c r="M1593" s="662">
        <v>3000</v>
      </c>
      <c r="N1593" s="661">
        <v>3</v>
      </c>
      <c r="O1593" s="744">
        <v>3</v>
      </c>
      <c r="P1593" s="662">
        <v>1000</v>
      </c>
      <c r="Q1593" s="677">
        <v>0.33333333333333331</v>
      </c>
      <c r="R1593" s="661">
        <v>1</v>
      </c>
      <c r="S1593" s="677">
        <v>0.33333333333333331</v>
      </c>
      <c r="T1593" s="744">
        <v>1</v>
      </c>
      <c r="U1593" s="700">
        <v>0.33333333333333331</v>
      </c>
    </row>
    <row r="1594" spans="1:21" ht="14.4" customHeight="1" x14ac:dyDescent="0.3">
      <c r="A1594" s="660">
        <v>21</v>
      </c>
      <c r="B1594" s="661" t="s">
        <v>578</v>
      </c>
      <c r="C1594" s="661" t="s">
        <v>3538</v>
      </c>
      <c r="D1594" s="742" t="s">
        <v>5397</v>
      </c>
      <c r="E1594" s="743" t="s">
        <v>3563</v>
      </c>
      <c r="F1594" s="661" t="s">
        <v>3533</v>
      </c>
      <c r="G1594" s="661" t="s">
        <v>4318</v>
      </c>
      <c r="H1594" s="661" t="s">
        <v>579</v>
      </c>
      <c r="I1594" s="661" t="s">
        <v>4319</v>
      </c>
      <c r="J1594" s="661" t="s">
        <v>4320</v>
      </c>
      <c r="K1594" s="661" t="s">
        <v>4042</v>
      </c>
      <c r="L1594" s="662">
        <v>96.84</v>
      </c>
      <c r="M1594" s="662">
        <v>1355.7600000000002</v>
      </c>
      <c r="N1594" s="661">
        <v>14</v>
      </c>
      <c r="O1594" s="744">
        <v>8.5</v>
      </c>
      <c r="P1594" s="662">
        <v>774.72000000000014</v>
      </c>
      <c r="Q1594" s="677">
        <v>0.5714285714285714</v>
      </c>
      <c r="R1594" s="661">
        <v>8</v>
      </c>
      <c r="S1594" s="677">
        <v>0.5714285714285714</v>
      </c>
      <c r="T1594" s="744">
        <v>5.5</v>
      </c>
      <c r="U1594" s="700">
        <v>0.6470588235294118</v>
      </c>
    </row>
    <row r="1595" spans="1:21" ht="14.4" customHeight="1" x14ac:dyDescent="0.3">
      <c r="A1595" s="660">
        <v>21</v>
      </c>
      <c r="B1595" s="661" t="s">
        <v>578</v>
      </c>
      <c r="C1595" s="661" t="s">
        <v>3538</v>
      </c>
      <c r="D1595" s="742" t="s">
        <v>5397</v>
      </c>
      <c r="E1595" s="743" t="s">
        <v>3563</v>
      </c>
      <c r="F1595" s="661" t="s">
        <v>3533</v>
      </c>
      <c r="G1595" s="661" t="s">
        <v>4318</v>
      </c>
      <c r="H1595" s="661" t="s">
        <v>579</v>
      </c>
      <c r="I1595" s="661" t="s">
        <v>4919</v>
      </c>
      <c r="J1595" s="661" t="s">
        <v>4320</v>
      </c>
      <c r="K1595" s="661" t="s">
        <v>4042</v>
      </c>
      <c r="L1595" s="662">
        <v>96.84</v>
      </c>
      <c r="M1595" s="662">
        <v>1549.44</v>
      </c>
      <c r="N1595" s="661">
        <v>16</v>
      </c>
      <c r="O1595" s="744">
        <v>7.5</v>
      </c>
      <c r="P1595" s="662">
        <v>1162.08</v>
      </c>
      <c r="Q1595" s="677">
        <v>0.74999999999999989</v>
      </c>
      <c r="R1595" s="661">
        <v>12</v>
      </c>
      <c r="S1595" s="677">
        <v>0.75</v>
      </c>
      <c r="T1595" s="744">
        <v>5</v>
      </c>
      <c r="U1595" s="700">
        <v>0.66666666666666663</v>
      </c>
    </row>
    <row r="1596" spans="1:21" ht="14.4" customHeight="1" x14ac:dyDescent="0.3">
      <c r="A1596" s="660">
        <v>21</v>
      </c>
      <c r="B1596" s="661" t="s">
        <v>578</v>
      </c>
      <c r="C1596" s="661" t="s">
        <v>3538</v>
      </c>
      <c r="D1596" s="742" t="s">
        <v>5397</v>
      </c>
      <c r="E1596" s="743" t="s">
        <v>3563</v>
      </c>
      <c r="F1596" s="661" t="s">
        <v>3533</v>
      </c>
      <c r="G1596" s="661" t="s">
        <v>3622</v>
      </c>
      <c r="H1596" s="661" t="s">
        <v>579</v>
      </c>
      <c r="I1596" s="661" t="s">
        <v>1241</v>
      </c>
      <c r="J1596" s="661" t="s">
        <v>4920</v>
      </c>
      <c r="K1596" s="661" t="s">
        <v>4921</v>
      </c>
      <c r="L1596" s="662">
        <v>0</v>
      </c>
      <c r="M1596" s="662">
        <v>0</v>
      </c>
      <c r="N1596" s="661">
        <v>1</v>
      </c>
      <c r="O1596" s="744">
        <v>1</v>
      </c>
      <c r="P1596" s="662"/>
      <c r="Q1596" s="677"/>
      <c r="R1596" s="661"/>
      <c r="S1596" s="677">
        <v>0</v>
      </c>
      <c r="T1596" s="744"/>
      <c r="U1596" s="700">
        <v>0</v>
      </c>
    </row>
    <row r="1597" spans="1:21" ht="14.4" customHeight="1" x14ac:dyDescent="0.3">
      <c r="A1597" s="660">
        <v>21</v>
      </c>
      <c r="B1597" s="661" t="s">
        <v>578</v>
      </c>
      <c r="C1597" s="661" t="s">
        <v>3538</v>
      </c>
      <c r="D1597" s="742" t="s">
        <v>5397</v>
      </c>
      <c r="E1597" s="743" t="s">
        <v>3563</v>
      </c>
      <c r="F1597" s="661" t="s">
        <v>3533</v>
      </c>
      <c r="G1597" s="661" t="s">
        <v>3591</v>
      </c>
      <c r="H1597" s="661" t="s">
        <v>579</v>
      </c>
      <c r="I1597" s="661" t="s">
        <v>681</v>
      </c>
      <c r="J1597" s="661" t="s">
        <v>682</v>
      </c>
      <c r="K1597" s="661" t="s">
        <v>3592</v>
      </c>
      <c r="L1597" s="662">
        <v>40.58</v>
      </c>
      <c r="M1597" s="662">
        <v>365.21999999999997</v>
      </c>
      <c r="N1597" s="661">
        <v>9</v>
      </c>
      <c r="O1597" s="744">
        <v>7.5</v>
      </c>
      <c r="P1597" s="662">
        <v>121.74</v>
      </c>
      <c r="Q1597" s="677">
        <v>0.33333333333333337</v>
      </c>
      <c r="R1597" s="661">
        <v>3</v>
      </c>
      <c r="S1597" s="677">
        <v>0.33333333333333331</v>
      </c>
      <c r="T1597" s="744">
        <v>3</v>
      </c>
      <c r="U1597" s="700">
        <v>0.4</v>
      </c>
    </row>
    <row r="1598" spans="1:21" ht="14.4" customHeight="1" x14ac:dyDescent="0.3">
      <c r="A1598" s="660">
        <v>21</v>
      </c>
      <c r="B1598" s="661" t="s">
        <v>578</v>
      </c>
      <c r="C1598" s="661" t="s">
        <v>3538</v>
      </c>
      <c r="D1598" s="742" t="s">
        <v>5397</v>
      </c>
      <c r="E1598" s="743" t="s">
        <v>3563</v>
      </c>
      <c r="F1598" s="661" t="s">
        <v>3533</v>
      </c>
      <c r="G1598" s="661" t="s">
        <v>3591</v>
      </c>
      <c r="H1598" s="661" t="s">
        <v>579</v>
      </c>
      <c r="I1598" s="661" t="s">
        <v>3808</v>
      </c>
      <c r="J1598" s="661" t="s">
        <v>682</v>
      </c>
      <c r="K1598" s="661" t="s">
        <v>3809</v>
      </c>
      <c r="L1598" s="662">
        <v>135.25</v>
      </c>
      <c r="M1598" s="662">
        <v>811.5</v>
      </c>
      <c r="N1598" s="661">
        <v>6</v>
      </c>
      <c r="O1598" s="744">
        <v>4</v>
      </c>
      <c r="P1598" s="662">
        <v>676.25</v>
      </c>
      <c r="Q1598" s="677">
        <v>0.83333333333333337</v>
      </c>
      <c r="R1598" s="661">
        <v>5</v>
      </c>
      <c r="S1598" s="677">
        <v>0.83333333333333337</v>
      </c>
      <c r="T1598" s="744">
        <v>3</v>
      </c>
      <c r="U1598" s="700">
        <v>0.75</v>
      </c>
    </row>
    <row r="1599" spans="1:21" ht="14.4" customHeight="1" x14ac:dyDescent="0.3">
      <c r="A1599" s="660">
        <v>21</v>
      </c>
      <c r="B1599" s="661" t="s">
        <v>578</v>
      </c>
      <c r="C1599" s="661" t="s">
        <v>3538</v>
      </c>
      <c r="D1599" s="742" t="s">
        <v>5397</v>
      </c>
      <c r="E1599" s="743" t="s">
        <v>3563</v>
      </c>
      <c r="F1599" s="661" t="s">
        <v>3533</v>
      </c>
      <c r="G1599" s="661" t="s">
        <v>3591</v>
      </c>
      <c r="H1599" s="661" t="s">
        <v>579</v>
      </c>
      <c r="I1599" s="661" t="s">
        <v>710</v>
      </c>
      <c r="J1599" s="661" t="s">
        <v>3630</v>
      </c>
      <c r="K1599" s="661" t="s">
        <v>3631</v>
      </c>
      <c r="L1599" s="662">
        <v>42.85</v>
      </c>
      <c r="M1599" s="662">
        <v>42.85</v>
      </c>
      <c r="N1599" s="661">
        <v>1</v>
      </c>
      <c r="O1599" s="744">
        <v>1</v>
      </c>
      <c r="P1599" s="662">
        <v>42.85</v>
      </c>
      <c r="Q1599" s="677">
        <v>1</v>
      </c>
      <c r="R1599" s="661">
        <v>1</v>
      </c>
      <c r="S1599" s="677">
        <v>1</v>
      </c>
      <c r="T1599" s="744">
        <v>1</v>
      </c>
      <c r="U1599" s="700">
        <v>1</v>
      </c>
    </row>
    <row r="1600" spans="1:21" ht="14.4" customHeight="1" x14ac:dyDescent="0.3">
      <c r="A1600" s="660">
        <v>21</v>
      </c>
      <c r="B1600" s="661" t="s">
        <v>578</v>
      </c>
      <c r="C1600" s="661" t="s">
        <v>3538</v>
      </c>
      <c r="D1600" s="742" t="s">
        <v>5397</v>
      </c>
      <c r="E1600" s="743" t="s">
        <v>3563</v>
      </c>
      <c r="F1600" s="661" t="s">
        <v>3533</v>
      </c>
      <c r="G1600" s="661" t="s">
        <v>3767</v>
      </c>
      <c r="H1600" s="661" t="s">
        <v>579</v>
      </c>
      <c r="I1600" s="661" t="s">
        <v>4321</v>
      </c>
      <c r="J1600" s="661" t="s">
        <v>4322</v>
      </c>
      <c r="K1600" s="661" t="s">
        <v>3437</v>
      </c>
      <c r="L1600" s="662">
        <v>10.26</v>
      </c>
      <c r="M1600" s="662">
        <v>10.26</v>
      </c>
      <c r="N1600" s="661">
        <v>1</v>
      </c>
      <c r="O1600" s="744">
        <v>1</v>
      </c>
      <c r="P1600" s="662"/>
      <c r="Q1600" s="677">
        <v>0</v>
      </c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21</v>
      </c>
      <c r="B1601" s="661" t="s">
        <v>578</v>
      </c>
      <c r="C1601" s="661" t="s">
        <v>3538</v>
      </c>
      <c r="D1601" s="742" t="s">
        <v>5397</v>
      </c>
      <c r="E1601" s="743" t="s">
        <v>3563</v>
      </c>
      <c r="F1601" s="661" t="s">
        <v>3533</v>
      </c>
      <c r="G1601" s="661" t="s">
        <v>3767</v>
      </c>
      <c r="H1601" s="661" t="s">
        <v>579</v>
      </c>
      <c r="I1601" s="661" t="s">
        <v>4922</v>
      </c>
      <c r="J1601" s="661" t="s">
        <v>4923</v>
      </c>
      <c r="K1601" s="661" t="s">
        <v>2674</v>
      </c>
      <c r="L1601" s="662">
        <v>16.920000000000002</v>
      </c>
      <c r="M1601" s="662">
        <v>16.920000000000002</v>
      </c>
      <c r="N1601" s="661">
        <v>1</v>
      </c>
      <c r="O1601" s="744">
        <v>1</v>
      </c>
      <c r="P1601" s="662">
        <v>16.920000000000002</v>
      </c>
      <c r="Q1601" s="677">
        <v>1</v>
      </c>
      <c r="R1601" s="661">
        <v>1</v>
      </c>
      <c r="S1601" s="677">
        <v>1</v>
      </c>
      <c r="T1601" s="744">
        <v>1</v>
      </c>
      <c r="U1601" s="700">
        <v>1</v>
      </c>
    </row>
    <row r="1602" spans="1:21" ht="14.4" customHeight="1" x14ac:dyDescent="0.3">
      <c r="A1602" s="660">
        <v>21</v>
      </c>
      <c r="B1602" s="661" t="s">
        <v>578</v>
      </c>
      <c r="C1602" s="661" t="s">
        <v>3538</v>
      </c>
      <c r="D1602" s="742" t="s">
        <v>5397</v>
      </c>
      <c r="E1602" s="743" t="s">
        <v>3563</v>
      </c>
      <c r="F1602" s="661" t="s">
        <v>3533</v>
      </c>
      <c r="G1602" s="661" t="s">
        <v>3767</v>
      </c>
      <c r="H1602" s="661" t="s">
        <v>1684</v>
      </c>
      <c r="I1602" s="661" t="s">
        <v>1852</v>
      </c>
      <c r="J1602" s="661" t="s">
        <v>3436</v>
      </c>
      <c r="K1602" s="661" t="s">
        <v>3437</v>
      </c>
      <c r="L1602" s="662">
        <v>10.26</v>
      </c>
      <c r="M1602" s="662">
        <v>51.3</v>
      </c>
      <c r="N1602" s="661">
        <v>5</v>
      </c>
      <c r="O1602" s="744">
        <v>2.5</v>
      </c>
      <c r="P1602" s="662">
        <v>10.26</v>
      </c>
      <c r="Q1602" s="677">
        <v>0.2</v>
      </c>
      <c r="R1602" s="661">
        <v>1</v>
      </c>
      <c r="S1602" s="677">
        <v>0.2</v>
      </c>
      <c r="T1602" s="744">
        <v>1</v>
      </c>
      <c r="U1602" s="700">
        <v>0.4</v>
      </c>
    </row>
    <row r="1603" spans="1:21" ht="14.4" customHeight="1" x14ac:dyDescent="0.3">
      <c r="A1603" s="660">
        <v>21</v>
      </c>
      <c r="B1603" s="661" t="s">
        <v>578</v>
      </c>
      <c r="C1603" s="661" t="s">
        <v>3538</v>
      </c>
      <c r="D1603" s="742" t="s">
        <v>5397</v>
      </c>
      <c r="E1603" s="743" t="s">
        <v>3563</v>
      </c>
      <c r="F1603" s="661" t="s">
        <v>3533</v>
      </c>
      <c r="G1603" s="661" t="s">
        <v>3767</v>
      </c>
      <c r="H1603" s="661" t="s">
        <v>579</v>
      </c>
      <c r="I1603" s="661" t="s">
        <v>4323</v>
      </c>
      <c r="J1603" s="661" t="s">
        <v>4324</v>
      </c>
      <c r="K1603" s="661" t="s">
        <v>3435</v>
      </c>
      <c r="L1603" s="662">
        <v>5.14</v>
      </c>
      <c r="M1603" s="662">
        <v>51.399999999999991</v>
      </c>
      <c r="N1603" s="661">
        <v>10</v>
      </c>
      <c r="O1603" s="744">
        <v>5</v>
      </c>
      <c r="P1603" s="662">
        <v>35.979999999999997</v>
      </c>
      <c r="Q1603" s="677">
        <v>0.70000000000000007</v>
      </c>
      <c r="R1603" s="661">
        <v>7</v>
      </c>
      <c r="S1603" s="677">
        <v>0.7</v>
      </c>
      <c r="T1603" s="744">
        <v>3.5</v>
      </c>
      <c r="U1603" s="700">
        <v>0.7</v>
      </c>
    </row>
    <row r="1604" spans="1:21" ht="14.4" customHeight="1" x14ac:dyDescent="0.3">
      <c r="A1604" s="660">
        <v>21</v>
      </c>
      <c r="B1604" s="661" t="s">
        <v>578</v>
      </c>
      <c r="C1604" s="661" t="s">
        <v>3538</v>
      </c>
      <c r="D1604" s="742" t="s">
        <v>5397</v>
      </c>
      <c r="E1604" s="743" t="s">
        <v>3563</v>
      </c>
      <c r="F1604" s="661" t="s">
        <v>3533</v>
      </c>
      <c r="G1604" s="661" t="s">
        <v>3767</v>
      </c>
      <c r="H1604" s="661" t="s">
        <v>1684</v>
      </c>
      <c r="I1604" s="661" t="s">
        <v>1794</v>
      </c>
      <c r="J1604" s="661" t="s">
        <v>3438</v>
      </c>
      <c r="K1604" s="661" t="s">
        <v>2674</v>
      </c>
      <c r="L1604" s="662">
        <v>16.920000000000002</v>
      </c>
      <c r="M1604" s="662">
        <v>33.840000000000003</v>
      </c>
      <c r="N1604" s="661">
        <v>2</v>
      </c>
      <c r="O1604" s="744">
        <v>1</v>
      </c>
      <c r="P1604" s="662"/>
      <c r="Q1604" s="677">
        <v>0</v>
      </c>
      <c r="R1604" s="661"/>
      <c r="S1604" s="677">
        <v>0</v>
      </c>
      <c r="T1604" s="744"/>
      <c r="U1604" s="700">
        <v>0</v>
      </c>
    </row>
    <row r="1605" spans="1:21" ht="14.4" customHeight="1" x14ac:dyDescent="0.3">
      <c r="A1605" s="660">
        <v>21</v>
      </c>
      <c r="B1605" s="661" t="s">
        <v>578</v>
      </c>
      <c r="C1605" s="661" t="s">
        <v>3538</v>
      </c>
      <c r="D1605" s="742" t="s">
        <v>5397</v>
      </c>
      <c r="E1605" s="743" t="s">
        <v>3563</v>
      </c>
      <c r="F1605" s="661" t="s">
        <v>3533</v>
      </c>
      <c r="G1605" s="661" t="s">
        <v>3997</v>
      </c>
      <c r="H1605" s="661" t="s">
        <v>579</v>
      </c>
      <c r="I1605" s="661" t="s">
        <v>4057</v>
      </c>
      <c r="J1605" s="661" t="s">
        <v>4058</v>
      </c>
      <c r="K1605" s="661" t="s">
        <v>2681</v>
      </c>
      <c r="L1605" s="662">
        <v>0</v>
      </c>
      <c r="M1605" s="662">
        <v>0</v>
      </c>
      <c r="N1605" s="661">
        <v>3</v>
      </c>
      <c r="O1605" s="744">
        <v>1.5</v>
      </c>
      <c r="P1605" s="662">
        <v>0</v>
      </c>
      <c r="Q1605" s="677"/>
      <c r="R1605" s="661">
        <v>3</v>
      </c>
      <c r="S1605" s="677">
        <v>1</v>
      </c>
      <c r="T1605" s="744">
        <v>1.5</v>
      </c>
      <c r="U1605" s="700">
        <v>1</v>
      </c>
    </row>
    <row r="1606" spans="1:21" ht="14.4" customHeight="1" x14ac:dyDescent="0.3">
      <c r="A1606" s="660">
        <v>21</v>
      </c>
      <c r="B1606" s="661" t="s">
        <v>578</v>
      </c>
      <c r="C1606" s="661" t="s">
        <v>3538</v>
      </c>
      <c r="D1606" s="742" t="s">
        <v>5397</v>
      </c>
      <c r="E1606" s="743" t="s">
        <v>3563</v>
      </c>
      <c r="F1606" s="661" t="s">
        <v>3533</v>
      </c>
      <c r="G1606" s="661" t="s">
        <v>4603</v>
      </c>
      <c r="H1606" s="661" t="s">
        <v>579</v>
      </c>
      <c r="I1606" s="661" t="s">
        <v>4604</v>
      </c>
      <c r="J1606" s="661" t="s">
        <v>4605</v>
      </c>
      <c r="K1606" s="661" t="s">
        <v>4606</v>
      </c>
      <c r="L1606" s="662">
        <v>51.43</v>
      </c>
      <c r="M1606" s="662">
        <v>102.86</v>
      </c>
      <c r="N1606" s="661">
        <v>2</v>
      </c>
      <c r="O1606" s="744">
        <v>0.5</v>
      </c>
      <c r="P1606" s="662">
        <v>102.86</v>
      </c>
      <c r="Q1606" s="677">
        <v>1</v>
      </c>
      <c r="R1606" s="661">
        <v>2</v>
      </c>
      <c r="S1606" s="677">
        <v>1</v>
      </c>
      <c r="T1606" s="744">
        <v>0.5</v>
      </c>
      <c r="U1606" s="700">
        <v>1</v>
      </c>
    </row>
    <row r="1607" spans="1:21" ht="14.4" customHeight="1" x14ac:dyDescent="0.3">
      <c r="A1607" s="660">
        <v>21</v>
      </c>
      <c r="B1607" s="661" t="s">
        <v>578</v>
      </c>
      <c r="C1607" s="661" t="s">
        <v>3538</v>
      </c>
      <c r="D1607" s="742" t="s">
        <v>5397</v>
      </c>
      <c r="E1607" s="743" t="s">
        <v>3563</v>
      </c>
      <c r="F1607" s="661" t="s">
        <v>3533</v>
      </c>
      <c r="G1607" s="661" t="s">
        <v>3632</v>
      </c>
      <c r="H1607" s="661" t="s">
        <v>579</v>
      </c>
      <c r="I1607" s="661" t="s">
        <v>3976</v>
      </c>
      <c r="J1607" s="661" t="s">
        <v>3977</v>
      </c>
      <c r="K1607" s="661" t="s">
        <v>3978</v>
      </c>
      <c r="L1607" s="662">
        <v>150.04</v>
      </c>
      <c r="M1607" s="662">
        <v>900.2399999999999</v>
      </c>
      <c r="N1607" s="661">
        <v>6</v>
      </c>
      <c r="O1607" s="744">
        <v>4.5</v>
      </c>
      <c r="P1607" s="662">
        <v>750.19999999999993</v>
      </c>
      <c r="Q1607" s="677">
        <v>0.83333333333333337</v>
      </c>
      <c r="R1607" s="661">
        <v>5</v>
      </c>
      <c r="S1607" s="677">
        <v>0.83333333333333337</v>
      </c>
      <c r="T1607" s="744">
        <v>4</v>
      </c>
      <c r="U1607" s="700">
        <v>0.88888888888888884</v>
      </c>
    </row>
    <row r="1608" spans="1:21" ht="14.4" customHeight="1" x14ac:dyDescent="0.3">
      <c r="A1608" s="660">
        <v>21</v>
      </c>
      <c r="B1608" s="661" t="s">
        <v>578</v>
      </c>
      <c r="C1608" s="661" t="s">
        <v>3538</v>
      </c>
      <c r="D1608" s="742" t="s">
        <v>5397</v>
      </c>
      <c r="E1608" s="743" t="s">
        <v>3563</v>
      </c>
      <c r="F1608" s="661" t="s">
        <v>3533</v>
      </c>
      <c r="G1608" s="661" t="s">
        <v>3632</v>
      </c>
      <c r="H1608" s="661" t="s">
        <v>579</v>
      </c>
      <c r="I1608" s="661" t="s">
        <v>3976</v>
      </c>
      <c r="J1608" s="661" t="s">
        <v>3977</v>
      </c>
      <c r="K1608" s="661" t="s">
        <v>3978</v>
      </c>
      <c r="L1608" s="662">
        <v>154.36000000000001</v>
      </c>
      <c r="M1608" s="662">
        <v>3087.2000000000007</v>
      </c>
      <c r="N1608" s="661">
        <v>20</v>
      </c>
      <c r="O1608" s="744">
        <v>17</v>
      </c>
      <c r="P1608" s="662">
        <v>1697.9600000000005</v>
      </c>
      <c r="Q1608" s="677">
        <v>0.55000000000000004</v>
      </c>
      <c r="R1608" s="661">
        <v>11</v>
      </c>
      <c r="S1608" s="677">
        <v>0.55000000000000004</v>
      </c>
      <c r="T1608" s="744">
        <v>9</v>
      </c>
      <c r="U1608" s="700">
        <v>0.52941176470588236</v>
      </c>
    </row>
    <row r="1609" spans="1:21" ht="14.4" customHeight="1" x14ac:dyDescent="0.3">
      <c r="A1609" s="660">
        <v>21</v>
      </c>
      <c r="B1609" s="661" t="s">
        <v>578</v>
      </c>
      <c r="C1609" s="661" t="s">
        <v>3538</v>
      </c>
      <c r="D1609" s="742" t="s">
        <v>5397</v>
      </c>
      <c r="E1609" s="743" t="s">
        <v>3563</v>
      </c>
      <c r="F1609" s="661" t="s">
        <v>3533</v>
      </c>
      <c r="G1609" s="661" t="s">
        <v>3632</v>
      </c>
      <c r="H1609" s="661" t="s">
        <v>1684</v>
      </c>
      <c r="I1609" s="661" t="s">
        <v>2040</v>
      </c>
      <c r="J1609" s="661" t="s">
        <v>2923</v>
      </c>
      <c r="K1609" s="661" t="s">
        <v>3388</v>
      </c>
      <c r="L1609" s="662">
        <v>154.36000000000001</v>
      </c>
      <c r="M1609" s="662">
        <v>154.36000000000001</v>
      </c>
      <c r="N1609" s="661">
        <v>1</v>
      </c>
      <c r="O1609" s="744">
        <v>1</v>
      </c>
      <c r="P1609" s="662"/>
      <c r="Q1609" s="677">
        <v>0</v>
      </c>
      <c r="R1609" s="661"/>
      <c r="S1609" s="677">
        <v>0</v>
      </c>
      <c r="T1609" s="744"/>
      <c r="U1609" s="700">
        <v>0</v>
      </c>
    </row>
    <row r="1610" spans="1:21" ht="14.4" customHeight="1" x14ac:dyDescent="0.3">
      <c r="A1610" s="660">
        <v>21</v>
      </c>
      <c r="B1610" s="661" t="s">
        <v>578</v>
      </c>
      <c r="C1610" s="661" t="s">
        <v>3538</v>
      </c>
      <c r="D1610" s="742" t="s">
        <v>5397</v>
      </c>
      <c r="E1610" s="743" t="s">
        <v>3563</v>
      </c>
      <c r="F1610" s="661" t="s">
        <v>3533</v>
      </c>
      <c r="G1610" s="661" t="s">
        <v>3632</v>
      </c>
      <c r="H1610" s="661" t="s">
        <v>579</v>
      </c>
      <c r="I1610" s="661" t="s">
        <v>4924</v>
      </c>
      <c r="J1610" s="661" t="s">
        <v>3977</v>
      </c>
      <c r="K1610" s="661" t="s">
        <v>4925</v>
      </c>
      <c r="L1610" s="662">
        <v>150.04</v>
      </c>
      <c r="M1610" s="662">
        <v>150.04</v>
      </c>
      <c r="N1610" s="661">
        <v>1</v>
      </c>
      <c r="O1610" s="744">
        <v>1</v>
      </c>
      <c r="P1610" s="662"/>
      <c r="Q1610" s="677">
        <v>0</v>
      </c>
      <c r="R1610" s="661"/>
      <c r="S1610" s="677">
        <v>0</v>
      </c>
      <c r="T1610" s="744"/>
      <c r="U1610" s="700">
        <v>0</v>
      </c>
    </row>
    <row r="1611" spans="1:21" ht="14.4" customHeight="1" x14ac:dyDescent="0.3">
      <c r="A1611" s="660">
        <v>21</v>
      </c>
      <c r="B1611" s="661" t="s">
        <v>578</v>
      </c>
      <c r="C1611" s="661" t="s">
        <v>3538</v>
      </c>
      <c r="D1611" s="742" t="s">
        <v>5397</v>
      </c>
      <c r="E1611" s="743" t="s">
        <v>3563</v>
      </c>
      <c r="F1611" s="661" t="s">
        <v>3533</v>
      </c>
      <c r="G1611" s="661" t="s">
        <v>3632</v>
      </c>
      <c r="H1611" s="661" t="s">
        <v>579</v>
      </c>
      <c r="I1611" s="661" t="s">
        <v>4924</v>
      </c>
      <c r="J1611" s="661" t="s">
        <v>3977</v>
      </c>
      <c r="K1611" s="661" t="s">
        <v>4925</v>
      </c>
      <c r="L1611" s="662">
        <v>154.36000000000001</v>
      </c>
      <c r="M1611" s="662">
        <v>463.08000000000004</v>
      </c>
      <c r="N1611" s="661">
        <v>3</v>
      </c>
      <c r="O1611" s="744">
        <v>2</v>
      </c>
      <c r="P1611" s="662">
        <v>463.08000000000004</v>
      </c>
      <c r="Q1611" s="677">
        <v>1</v>
      </c>
      <c r="R1611" s="661">
        <v>3</v>
      </c>
      <c r="S1611" s="677">
        <v>1</v>
      </c>
      <c r="T1611" s="744">
        <v>2</v>
      </c>
      <c r="U1611" s="700">
        <v>1</v>
      </c>
    </row>
    <row r="1612" spans="1:21" ht="14.4" customHeight="1" x14ac:dyDescent="0.3">
      <c r="A1612" s="660">
        <v>21</v>
      </c>
      <c r="B1612" s="661" t="s">
        <v>578</v>
      </c>
      <c r="C1612" s="661" t="s">
        <v>3538</v>
      </c>
      <c r="D1612" s="742" t="s">
        <v>5397</v>
      </c>
      <c r="E1612" s="743" t="s">
        <v>3563</v>
      </c>
      <c r="F1612" s="661" t="s">
        <v>3533</v>
      </c>
      <c r="G1612" s="661" t="s">
        <v>4066</v>
      </c>
      <c r="H1612" s="661" t="s">
        <v>579</v>
      </c>
      <c r="I1612" s="661" t="s">
        <v>4067</v>
      </c>
      <c r="J1612" s="661" t="s">
        <v>4068</v>
      </c>
      <c r="K1612" s="661" t="s">
        <v>4069</v>
      </c>
      <c r="L1612" s="662">
        <v>769.6</v>
      </c>
      <c r="M1612" s="662">
        <v>2308.8000000000002</v>
      </c>
      <c r="N1612" s="661">
        <v>3</v>
      </c>
      <c r="O1612" s="744">
        <v>1</v>
      </c>
      <c r="P1612" s="662">
        <v>2308.8000000000002</v>
      </c>
      <c r="Q1612" s="677">
        <v>1</v>
      </c>
      <c r="R1612" s="661">
        <v>3</v>
      </c>
      <c r="S1612" s="677">
        <v>1</v>
      </c>
      <c r="T1612" s="744">
        <v>1</v>
      </c>
      <c r="U1612" s="700">
        <v>1</v>
      </c>
    </row>
    <row r="1613" spans="1:21" ht="14.4" customHeight="1" x14ac:dyDescent="0.3">
      <c r="A1613" s="660">
        <v>21</v>
      </c>
      <c r="B1613" s="661" t="s">
        <v>578</v>
      </c>
      <c r="C1613" s="661" t="s">
        <v>3538</v>
      </c>
      <c r="D1613" s="742" t="s">
        <v>5397</v>
      </c>
      <c r="E1613" s="743" t="s">
        <v>3563</v>
      </c>
      <c r="F1613" s="661" t="s">
        <v>3533</v>
      </c>
      <c r="G1613" s="661" t="s">
        <v>4066</v>
      </c>
      <c r="H1613" s="661" t="s">
        <v>579</v>
      </c>
      <c r="I1613" s="661" t="s">
        <v>4067</v>
      </c>
      <c r="J1613" s="661" t="s">
        <v>4068</v>
      </c>
      <c r="K1613" s="661" t="s">
        <v>4069</v>
      </c>
      <c r="L1613" s="662">
        <v>550.39</v>
      </c>
      <c r="M1613" s="662">
        <v>1651.17</v>
      </c>
      <c r="N1613" s="661">
        <v>3</v>
      </c>
      <c r="O1613" s="744">
        <v>1</v>
      </c>
      <c r="P1613" s="662">
        <v>1651.17</v>
      </c>
      <c r="Q1613" s="677">
        <v>1</v>
      </c>
      <c r="R1613" s="661">
        <v>3</v>
      </c>
      <c r="S1613" s="677">
        <v>1</v>
      </c>
      <c r="T1613" s="744">
        <v>1</v>
      </c>
      <c r="U1613" s="700">
        <v>1</v>
      </c>
    </row>
    <row r="1614" spans="1:21" ht="14.4" customHeight="1" x14ac:dyDescent="0.3">
      <c r="A1614" s="660">
        <v>21</v>
      </c>
      <c r="B1614" s="661" t="s">
        <v>578</v>
      </c>
      <c r="C1614" s="661" t="s">
        <v>3538</v>
      </c>
      <c r="D1614" s="742" t="s">
        <v>5397</v>
      </c>
      <c r="E1614" s="743" t="s">
        <v>3563</v>
      </c>
      <c r="F1614" s="661" t="s">
        <v>3533</v>
      </c>
      <c r="G1614" s="661" t="s">
        <v>4618</v>
      </c>
      <c r="H1614" s="661" t="s">
        <v>579</v>
      </c>
      <c r="I1614" s="661" t="s">
        <v>2348</v>
      </c>
      <c r="J1614" s="661" t="s">
        <v>2349</v>
      </c>
      <c r="K1614" s="661" t="s">
        <v>4619</v>
      </c>
      <c r="L1614" s="662">
        <v>303.47000000000003</v>
      </c>
      <c r="M1614" s="662">
        <v>303.47000000000003</v>
      </c>
      <c r="N1614" s="661">
        <v>1</v>
      </c>
      <c r="O1614" s="744">
        <v>1</v>
      </c>
      <c r="P1614" s="662">
        <v>303.47000000000003</v>
      </c>
      <c r="Q1614" s="677">
        <v>1</v>
      </c>
      <c r="R1614" s="661">
        <v>1</v>
      </c>
      <c r="S1614" s="677">
        <v>1</v>
      </c>
      <c r="T1614" s="744">
        <v>1</v>
      </c>
      <c r="U1614" s="700">
        <v>1</v>
      </c>
    </row>
    <row r="1615" spans="1:21" ht="14.4" customHeight="1" x14ac:dyDescent="0.3">
      <c r="A1615" s="660">
        <v>21</v>
      </c>
      <c r="B1615" s="661" t="s">
        <v>578</v>
      </c>
      <c r="C1615" s="661" t="s">
        <v>3538</v>
      </c>
      <c r="D1615" s="742" t="s">
        <v>5397</v>
      </c>
      <c r="E1615" s="743" t="s">
        <v>3563</v>
      </c>
      <c r="F1615" s="661" t="s">
        <v>3533</v>
      </c>
      <c r="G1615" s="661" t="s">
        <v>3578</v>
      </c>
      <c r="H1615" s="661" t="s">
        <v>579</v>
      </c>
      <c r="I1615" s="661" t="s">
        <v>3579</v>
      </c>
      <c r="J1615" s="661" t="s">
        <v>3580</v>
      </c>
      <c r="K1615" s="661" t="s">
        <v>3581</v>
      </c>
      <c r="L1615" s="662">
        <v>1540.82</v>
      </c>
      <c r="M1615" s="662">
        <v>20030.66</v>
      </c>
      <c r="N1615" s="661">
        <v>13</v>
      </c>
      <c r="O1615" s="744">
        <v>5</v>
      </c>
      <c r="P1615" s="662">
        <v>15408.199999999999</v>
      </c>
      <c r="Q1615" s="677">
        <v>0.76923076923076916</v>
      </c>
      <c r="R1615" s="661">
        <v>10</v>
      </c>
      <c r="S1615" s="677">
        <v>0.76923076923076927</v>
      </c>
      <c r="T1615" s="744">
        <v>4.5</v>
      </c>
      <c r="U1615" s="700">
        <v>0.9</v>
      </c>
    </row>
    <row r="1616" spans="1:21" ht="14.4" customHeight="1" x14ac:dyDescent="0.3">
      <c r="A1616" s="660">
        <v>21</v>
      </c>
      <c r="B1616" s="661" t="s">
        <v>578</v>
      </c>
      <c r="C1616" s="661" t="s">
        <v>3538</v>
      </c>
      <c r="D1616" s="742" t="s">
        <v>5397</v>
      </c>
      <c r="E1616" s="743" t="s">
        <v>3563</v>
      </c>
      <c r="F1616" s="661" t="s">
        <v>3533</v>
      </c>
      <c r="G1616" s="661" t="s">
        <v>4080</v>
      </c>
      <c r="H1616" s="661" t="s">
        <v>579</v>
      </c>
      <c r="I1616" s="661" t="s">
        <v>4926</v>
      </c>
      <c r="J1616" s="661" t="s">
        <v>4927</v>
      </c>
      <c r="K1616" s="661" t="s">
        <v>4928</v>
      </c>
      <c r="L1616" s="662">
        <v>187.37</v>
      </c>
      <c r="M1616" s="662">
        <v>374.74</v>
      </c>
      <c r="N1616" s="661">
        <v>2</v>
      </c>
      <c r="O1616" s="744">
        <v>1</v>
      </c>
      <c r="P1616" s="662">
        <v>374.74</v>
      </c>
      <c r="Q1616" s="677">
        <v>1</v>
      </c>
      <c r="R1616" s="661">
        <v>2</v>
      </c>
      <c r="S1616" s="677">
        <v>1</v>
      </c>
      <c r="T1616" s="744">
        <v>1</v>
      </c>
      <c r="U1616" s="700">
        <v>1</v>
      </c>
    </row>
    <row r="1617" spans="1:21" ht="14.4" customHeight="1" x14ac:dyDescent="0.3">
      <c r="A1617" s="660">
        <v>21</v>
      </c>
      <c r="B1617" s="661" t="s">
        <v>578</v>
      </c>
      <c r="C1617" s="661" t="s">
        <v>3538</v>
      </c>
      <c r="D1617" s="742" t="s">
        <v>5397</v>
      </c>
      <c r="E1617" s="743" t="s">
        <v>3563</v>
      </c>
      <c r="F1617" s="661" t="s">
        <v>3533</v>
      </c>
      <c r="G1617" s="661" t="s">
        <v>4080</v>
      </c>
      <c r="H1617" s="661" t="s">
        <v>1684</v>
      </c>
      <c r="I1617" s="661" t="s">
        <v>2862</v>
      </c>
      <c r="J1617" s="661" t="s">
        <v>2863</v>
      </c>
      <c r="K1617" s="661" t="s">
        <v>2644</v>
      </c>
      <c r="L1617" s="662">
        <v>208.19</v>
      </c>
      <c r="M1617" s="662">
        <v>208.19</v>
      </c>
      <c r="N1617" s="661">
        <v>1</v>
      </c>
      <c r="O1617" s="744">
        <v>0.5</v>
      </c>
      <c r="P1617" s="662"/>
      <c r="Q1617" s="677">
        <v>0</v>
      </c>
      <c r="R1617" s="661"/>
      <c r="S1617" s="677">
        <v>0</v>
      </c>
      <c r="T1617" s="744"/>
      <c r="U1617" s="700">
        <v>0</v>
      </c>
    </row>
    <row r="1618" spans="1:21" ht="14.4" customHeight="1" x14ac:dyDescent="0.3">
      <c r="A1618" s="660">
        <v>21</v>
      </c>
      <c r="B1618" s="661" t="s">
        <v>578</v>
      </c>
      <c r="C1618" s="661" t="s">
        <v>3538</v>
      </c>
      <c r="D1618" s="742" t="s">
        <v>5397</v>
      </c>
      <c r="E1618" s="743" t="s">
        <v>3563</v>
      </c>
      <c r="F1618" s="661" t="s">
        <v>3533</v>
      </c>
      <c r="G1618" s="661" t="s">
        <v>4080</v>
      </c>
      <c r="H1618" s="661" t="s">
        <v>1684</v>
      </c>
      <c r="I1618" s="661" t="s">
        <v>2862</v>
      </c>
      <c r="J1618" s="661" t="s">
        <v>2863</v>
      </c>
      <c r="K1618" s="661" t="s">
        <v>2644</v>
      </c>
      <c r="L1618" s="662">
        <v>196.21</v>
      </c>
      <c r="M1618" s="662">
        <v>196.21</v>
      </c>
      <c r="N1618" s="661">
        <v>1</v>
      </c>
      <c r="O1618" s="744">
        <v>0.5</v>
      </c>
      <c r="P1618" s="662">
        <v>196.21</v>
      </c>
      <c r="Q1618" s="677">
        <v>1</v>
      </c>
      <c r="R1618" s="661">
        <v>1</v>
      </c>
      <c r="S1618" s="677">
        <v>1</v>
      </c>
      <c r="T1618" s="744">
        <v>0.5</v>
      </c>
      <c r="U1618" s="700">
        <v>1</v>
      </c>
    </row>
    <row r="1619" spans="1:21" ht="14.4" customHeight="1" x14ac:dyDescent="0.3">
      <c r="A1619" s="660">
        <v>21</v>
      </c>
      <c r="B1619" s="661" t="s">
        <v>578</v>
      </c>
      <c r="C1619" s="661" t="s">
        <v>3538</v>
      </c>
      <c r="D1619" s="742" t="s">
        <v>5397</v>
      </c>
      <c r="E1619" s="743" t="s">
        <v>3563</v>
      </c>
      <c r="F1619" s="661" t="s">
        <v>3533</v>
      </c>
      <c r="G1619" s="661" t="s">
        <v>4083</v>
      </c>
      <c r="H1619" s="661" t="s">
        <v>579</v>
      </c>
      <c r="I1619" s="661" t="s">
        <v>4084</v>
      </c>
      <c r="J1619" s="661" t="s">
        <v>2974</v>
      </c>
      <c r="K1619" s="661" t="s">
        <v>2975</v>
      </c>
      <c r="L1619" s="662">
        <v>212.59</v>
      </c>
      <c r="M1619" s="662">
        <v>212.59</v>
      </c>
      <c r="N1619" s="661">
        <v>1</v>
      </c>
      <c r="O1619" s="744">
        <v>1</v>
      </c>
      <c r="P1619" s="662">
        <v>212.59</v>
      </c>
      <c r="Q1619" s="677">
        <v>1</v>
      </c>
      <c r="R1619" s="661">
        <v>1</v>
      </c>
      <c r="S1619" s="677">
        <v>1</v>
      </c>
      <c r="T1619" s="744">
        <v>1</v>
      </c>
      <c r="U1619" s="700">
        <v>1</v>
      </c>
    </row>
    <row r="1620" spans="1:21" ht="14.4" customHeight="1" x14ac:dyDescent="0.3">
      <c r="A1620" s="660">
        <v>21</v>
      </c>
      <c r="B1620" s="661" t="s">
        <v>578</v>
      </c>
      <c r="C1620" s="661" t="s">
        <v>3538</v>
      </c>
      <c r="D1620" s="742" t="s">
        <v>5397</v>
      </c>
      <c r="E1620" s="743" t="s">
        <v>3563</v>
      </c>
      <c r="F1620" s="661" t="s">
        <v>3533</v>
      </c>
      <c r="G1620" s="661" t="s">
        <v>3768</v>
      </c>
      <c r="H1620" s="661" t="s">
        <v>579</v>
      </c>
      <c r="I1620" s="661" t="s">
        <v>4929</v>
      </c>
      <c r="J1620" s="661" t="s">
        <v>3770</v>
      </c>
      <c r="K1620" s="661" t="s">
        <v>4930</v>
      </c>
      <c r="L1620" s="662">
        <v>0</v>
      </c>
      <c r="M1620" s="662">
        <v>0</v>
      </c>
      <c r="N1620" s="661">
        <v>3</v>
      </c>
      <c r="O1620" s="744">
        <v>1</v>
      </c>
      <c r="P1620" s="662">
        <v>0</v>
      </c>
      <c r="Q1620" s="677"/>
      <c r="R1620" s="661">
        <v>3</v>
      </c>
      <c r="S1620" s="677">
        <v>1</v>
      </c>
      <c r="T1620" s="744">
        <v>1</v>
      </c>
      <c r="U1620" s="700">
        <v>1</v>
      </c>
    </row>
    <row r="1621" spans="1:21" ht="14.4" customHeight="1" x14ac:dyDescent="0.3">
      <c r="A1621" s="660">
        <v>21</v>
      </c>
      <c r="B1621" s="661" t="s">
        <v>578</v>
      </c>
      <c r="C1621" s="661" t="s">
        <v>3538</v>
      </c>
      <c r="D1621" s="742" t="s">
        <v>5397</v>
      </c>
      <c r="E1621" s="743" t="s">
        <v>3563</v>
      </c>
      <c r="F1621" s="661" t="s">
        <v>3533</v>
      </c>
      <c r="G1621" s="661" t="s">
        <v>3593</v>
      </c>
      <c r="H1621" s="661" t="s">
        <v>579</v>
      </c>
      <c r="I1621" s="661" t="s">
        <v>4931</v>
      </c>
      <c r="J1621" s="661" t="s">
        <v>4932</v>
      </c>
      <c r="K1621" s="661" t="s">
        <v>1086</v>
      </c>
      <c r="L1621" s="662">
        <v>35.11</v>
      </c>
      <c r="M1621" s="662">
        <v>70.22</v>
      </c>
      <c r="N1621" s="661">
        <v>2</v>
      </c>
      <c r="O1621" s="744">
        <v>1</v>
      </c>
      <c r="P1621" s="662"/>
      <c r="Q1621" s="677">
        <v>0</v>
      </c>
      <c r="R1621" s="661"/>
      <c r="S1621" s="677">
        <v>0</v>
      </c>
      <c r="T1621" s="744"/>
      <c r="U1621" s="700">
        <v>0</v>
      </c>
    </row>
    <row r="1622" spans="1:21" ht="14.4" customHeight="1" x14ac:dyDescent="0.3">
      <c r="A1622" s="660">
        <v>21</v>
      </c>
      <c r="B1622" s="661" t="s">
        <v>578</v>
      </c>
      <c r="C1622" s="661" t="s">
        <v>3538</v>
      </c>
      <c r="D1622" s="742" t="s">
        <v>5397</v>
      </c>
      <c r="E1622" s="743" t="s">
        <v>3563</v>
      </c>
      <c r="F1622" s="661" t="s">
        <v>3533</v>
      </c>
      <c r="G1622" s="661" t="s">
        <v>4000</v>
      </c>
      <c r="H1622" s="661" t="s">
        <v>579</v>
      </c>
      <c r="I1622" s="661" t="s">
        <v>904</v>
      </c>
      <c r="J1622" s="661" t="s">
        <v>4001</v>
      </c>
      <c r="K1622" s="661" t="s">
        <v>4002</v>
      </c>
      <c r="L1622" s="662">
        <v>0</v>
      </c>
      <c r="M1622" s="662">
        <v>0</v>
      </c>
      <c r="N1622" s="661">
        <v>2</v>
      </c>
      <c r="O1622" s="744">
        <v>1</v>
      </c>
      <c r="P1622" s="662">
        <v>0</v>
      </c>
      <c r="Q1622" s="677"/>
      <c r="R1622" s="661">
        <v>2</v>
      </c>
      <c r="S1622" s="677">
        <v>1</v>
      </c>
      <c r="T1622" s="744">
        <v>1</v>
      </c>
      <c r="U1622" s="700">
        <v>1</v>
      </c>
    </row>
    <row r="1623" spans="1:21" ht="14.4" customHeight="1" x14ac:dyDescent="0.3">
      <c r="A1623" s="660">
        <v>21</v>
      </c>
      <c r="B1623" s="661" t="s">
        <v>578</v>
      </c>
      <c r="C1623" s="661" t="s">
        <v>3538</v>
      </c>
      <c r="D1623" s="742" t="s">
        <v>5397</v>
      </c>
      <c r="E1623" s="743" t="s">
        <v>3563</v>
      </c>
      <c r="F1623" s="661" t="s">
        <v>3533</v>
      </c>
      <c r="G1623" s="661" t="s">
        <v>4000</v>
      </c>
      <c r="H1623" s="661" t="s">
        <v>579</v>
      </c>
      <c r="I1623" s="661" t="s">
        <v>4933</v>
      </c>
      <c r="J1623" s="661" t="s">
        <v>4089</v>
      </c>
      <c r="K1623" s="661" t="s">
        <v>1804</v>
      </c>
      <c r="L1623" s="662">
        <v>0</v>
      </c>
      <c r="M1623" s="662">
        <v>0</v>
      </c>
      <c r="N1623" s="661">
        <v>10</v>
      </c>
      <c r="O1623" s="744">
        <v>5.5</v>
      </c>
      <c r="P1623" s="662">
        <v>0</v>
      </c>
      <c r="Q1623" s="677"/>
      <c r="R1623" s="661">
        <v>5</v>
      </c>
      <c r="S1623" s="677">
        <v>0.5</v>
      </c>
      <c r="T1623" s="744">
        <v>2.5</v>
      </c>
      <c r="U1623" s="700">
        <v>0.45454545454545453</v>
      </c>
    </row>
    <row r="1624" spans="1:21" ht="14.4" customHeight="1" x14ac:dyDescent="0.3">
      <c r="A1624" s="660">
        <v>21</v>
      </c>
      <c r="B1624" s="661" t="s">
        <v>578</v>
      </c>
      <c r="C1624" s="661" t="s">
        <v>3538</v>
      </c>
      <c r="D1624" s="742" t="s">
        <v>5397</v>
      </c>
      <c r="E1624" s="743" t="s">
        <v>3563</v>
      </c>
      <c r="F1624" s="661" t="s">
        <v>3533</v>
      </c>
      <c r="G1624" s="661" t="s">
        <v>4000</v>
      </c>
      <c r="H1624" s="661" t="s">
        <v>579</v>
      </c>
      <c r="I1624" s="661" t="s">
        <v>4329</v>
      </c>
      <c r="J1624" s="661" t="s">
        <v>4001</v>
      </c>
      <c r="K1624" s="661" t="s">
        <v>4002</v>
      </c>
      <c r="L1624" s="662">
        <v>0</v>
      </c>
      <c r="M1624" s="662">
        <v>0</v>
      </c>
      <c r="N1624" s="661">
        <v>10</v>
      </c>
      <c r="O1624" s="744">
        <v>5</v>
      </c>
      <c r="P1624" s="662">
        <v>0</v>
      </c>
      <c r="Q1624" s="677"/>
      <c r="R1624" s="661">
        <v>8</v>
      </c>
      <c r="S1624" s="677">
        <v>0.8</v>
      </c>
      <c r="T1624" s="744">
        <v>3.5</v>
      </c>
      <c r="U1624" s="700">
        <v>0.7</v>
      </c>
    </row>
    <row r="1625" spans="1:21" ht="14.4" customHeight="1" x14ac:dyDescent="0.3">
      <c r="A1625" s="660">
        <v>21</v>
      </c>
      <c r="B1625" s="661" t="s">
        <v>578</v>
      </c>
      <c r="C1625" s="661" t="s">
        <v>3538</v>
      </c>
      <c r="D1625" s="742" t="s">
        <v>5397</v>
      </c>
      <c r="E1625" s="743" t="s">
        <v>3563</v>
      </c>
      <c r="F1625" s="661" t="s">
        <v>3533</v>
      </c>
      <c r="G1625" s="661" t="s">
        <v>4000</v>
      </c>
      <c r="H1625" s="661" t="s">
        <v>579</v>
      </c>
      <c r="I1625" s="661" t="s">
        <v>4819</v>
      </c>
      <c r="J1625" s="661" t="s">
        <v>4089</v>
      </c>
      <c r="K1625" s="661" t="s">
        <v>1804</v>
      </c>
      <c r="L1625" s="662">
        <v>0</v>
      </c>
      <c r="M1625" s="662">
        <v>0</v>
      </c>
      <c r="N1625" s="661">
        <v>2</v>
      </c>
      <c r="O1625" s="744">
        <v>1</v>
      </c>
      <c r="P1625" s="662">
        <v>0</v>
      </c>
      <c r="Q1625" s="677"/>
      <c r="R1625" s="661">
        <v>2</v>
      </c>
      <c r="S1625" s="677">
        <v>1</v>
      </c>
      <c r="T1625" s="744">
        <v>1</v>
      </c>
      <c r="U1625" s="700">
        <v>1</v>
      </c>
    </row>
    <row r="1626" spans="1:21" ht="14.4" customHeight="1" x14ac:dyDescent="0.3">
      <c r="A1626" s="660">
        <v>21</v>
      </c>
      <c r="B1626" s="661" t="s">
        <v>578</v>
      </c>
      <c r="C1626" s="661" t="s">
        <v>3538</v>
      </c>
      <c r="D1626" s="742" t="s">
        <v>5397</v>
      </c>
      <c r="E1626" s="743" t="s">
        <v>3563</v>
      </c>
      <c r="F1626" s="661" t="s">
        <v>3533</v>
      </c>
      <c r="G1626" s="661" t="s">
        <v>4000</v>
      </c>
      <c r="H1626" s="661" t="s">
        <v>579</v>
      </c>
      <c r="I1626" s="661" t="s">
        <v>4934</v>
      </c>
      <c r="J1626" s="661" t="s">
        <v>4089</v>
      </c>
      <c r="K1626" s="661" t="s">
        <v>1804</v>
      </c>
      <c r="L1626" s="662">
        <v>0</v>
      </c>
      <c r="M1626" s="662">
        <v>0</v>
      </c>
      <c r="N1626" s="661">
        <v>5</v>
      </c>
      <c r="O1626" s="744">
        <v>3.5</v>
      </c>
      <c r="P1626" s="662">
        <v>0</v>
      </c>
      <c r="Q1626" s="677"/>
      <c r="R1626" s="661">
        <v>3</v>
      </c>
      <c r="S1626" s="677">
        <v>0.6</v>
      </c>
      <c r="T1626" s="744">
        <v>1.5</v>
      </c>
      <c r="U1626" s="700">
        <v>0.42857142857142855</v>
      </c>
    </row>
    <row r="1627" spans="1:21" ht="14.4" customHeight="1" x14ac:dyDescent="0.3">
      <c r="A1627" s="660">
        <v>21</v>
      </c>
      <c r="B1627" s="661" t="s">
        <v>578</v>
      </c>
      <c r="C1627" s="661" t="s">
        <v>3538</v>
      </c>
      <c r="D1627" s="742" t="s">
        <v>5397</v>
      </c>
      <c r="E1627" s="743" t="s">
        <v>3563</v>
      </c>
      <c r="F1627" s="661" t="s">
        <v>3533</v>
      </c>
      <c r="G1627" s="661" t="s">
        <v>4000</v>
      </c>
      <c r="H1627" s="661" t="s">
        <v>579</v>
      </c>
      <c r="I1627" s="661" t="s">
        <v>4538</v>
      </c>
      <c r="J1627" s="661" t="s">
        <v>4001</v>
      </c>
      <c r="K1627" s="661" t="s">
        <v>4002</v>
      </c>
      <c r="L1627" s="662">
        <v>0</v>
      </c>
      <c r="M1627" s="662">
        <v>0</v>
      </c>
      <c r="N1627" s="661">
        <v>2</v>
      </c>
      <c r="O1627" s="744">
        <v>0.5</v>
      </c>
      <c r="P1627" s="662">
        <v>0</v>
      </c>
      <c r="Q1627" s="677"/>
      <c r="R1627" s="661">
        <v>2</v>
      </c>
      <c r="S1627" s="677">
        <v>1</v>
      </c>
      <c r="T1627" s="744">
        <v>0.5</v>
      </c>
      <c r="U1627" s="700">
        <v>1</v>
      </c>
    </row>
    <row r="1628" spans="1:21" ht="14.4" customHeight="1" x14ac:dyDescent="0.3">
      <c r="A1628" s="660">
        <v>21</v>
      </c>
      <c r="B1628" s="661" t="s">
        <v>578</v>
      </c>
      <c r="C1628" s="661" t="s">
        <v>3538</v>
      </c>
      <c r="D1628" s="742" t="s">
        <v>5397</v>
      </c>
      <c r="E1628" s="743" t="s">
        <v>3563</v>
      </c>
      <c r="F1628" s="661" t="s">
        <v>3533</v>
      </c>
      <c r="G1628" s="661" t="s">
        <v>4935</v>
      </c>
      <c r="H1628" s="661" t="s">
        <v>579</v>
      </c>
      <c r="I1628" s="661" t="s">
        <v>4936</v>
      </c>
      <c r="J1628" s="661" t="s">
        <v>4937</v>
      </c>
      <c r="K1628" s="661" t="s">
        <v>4938</v>
      </c>
      <c r="L1628" s="662">
        <v>0</v>
      </c>
      <c r="M1628" s="662">
        <v>0</v>
      </c>
      <c r="N1628" s="661">
        <v>2</v>
      </c>
      <c r="O1628" s="744">
        <v>1</v>
      </c>
      <c r="P1628" s="662">
        <v>0</v>
      </c>
      <c r="Q1628" s="677"/>
      <c r="R1628" s="661">
        <v>2</v>
      </c>
      <c r="S1628" s="677">
        <v>1</v>
      </c>
      <c r="T1628" s="744">
        <v>1</v>
      </c>
      <c r="U1628" s="700">
        <v>1</v>
      </c>
    </row>
    <row r="1629" spans="1:21" ht="14.4" customHeight="1" x14ac:dyDescent="0.3">
      <c r="A1629" s="660">
        <v>21</v>
      </c>
      <c r="B1629" s="661" t="s">
        <v>578</v>
      </c>
      <c r="C1629" s="661" t="s">
        <v>3538</v>
      </c>
      <c r="D1629" s="742" t="s">
        <v>5397</v>
      </c>
      <c r="E1629" s="743" t="s">
        <v>3563</v>
      </c>
      <c r="F1629" s="661" t="s">
        <v>3533</v>
      </c>
      <c r="G1629" s="661" t="s">
        <v>4333</v>
      </c>
      <c r="H1629" s="661" t="s">
        <v>579</v>
      </c>
      <c r="I1629" s="661" t="s">
        <v>4939</v>
      </c>
      <c r="J1629" s="661" t="s">
        <v>4335</v>
      </c>
      <c r="K1629" s="661" t="s">
        <v>4940</v>
      </c>
      <c r="L1629" s="662">
        <v>0</v>
      </c>
      <c r="M1629" s="662">
        <v>0</v>
      </c>
      <c r="N1629" s="661">
        <v>1</v>
      </c>
      <c r="O1629" s="744">
        <v>0.5</v>
      </c>
      <c r="P1629" s="662"/>
      <c r="Q1629" s="677"/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21</v>
      </c>
      <c r="B1630" s="661" t="s">
        <v>578</v>
      </c>
      <c r="C1630" s="661" t="s">
        <v>3538</v>
      </c>
      <c r="D1630" s="742" t="s">
        <v>5397</v>
      </c>
      <c r="E1630" s="743" t="s">
        <v>3563</v>
      </c>
      <c r="F1630" s="661" t="s">
        <v>3533</v>
      </c>
      <c r="G1630" s="661" t="s">
        <v>3823</v>
      </c>
      <c r="H1630" s="661" t="s">
        <v>579</v>
      </c>
      <c r="I1630" s="661" t="s">
        <v>4941</v>
      </c>
      <c r="J1630" s="661" t="s">
        <v>4942</v>
      </c>
      <c r="K1630" s="661" t="s">
        <v>1742</v>
      </c>
      <c r="L1630" s="662">
        <v>0</v>
      </c>
      <c r="M1630" s="662">
        <v>0</v>
      </c>
      <c r="N1630" s="661">
        <v>1</v>
      </c>
      <c r="O1630" s="744">
        <v>1</v>
      </c>
      <c r="P1630" s="662">
        <v>0</v>
      </c>
      <c r="Q1630" s="677"/>
      <c r="R1630" s="661">
        <v>1</v>
      </c>
      <c r="S1630" s="677">
        <v>1</v>
      </c>
      <c r="T1630" s="744">
        <v>1</v>
      </c>
      <c r="U1630" s="700">
        <v>1</v>
      </c>
    </row>
    <row r="1631" spans="1:21" ht="14.4" customHeight="1" x14ac:dyDescent="0.3">
      <c r="A1631" s="660">
        <v>21</v>
      </c>
      <c r="B1631" s="661" t="s">
        <v>578</v>
      </c>
      <c r="C1631" s="661" t="s">
        <v>3538</v>
      </c>
      <c r="D1631" s="742" t="s">
        <v>5397</v>
      </c>
      <c r="E1631" s="743" t="s">
        <v>3563</v>
      </c>
      <c r="F1631" s="661" t="s">
        <v>3533</v>
      </c>
      <c r="G1631" s="661" t="s">
        <v>3823</v>
      </c>
      <c r="H1631" s="661" t="s">
        <v>1684</v>
      </c>
      <c r="I1631" s="661" t="s">
        <v>1690</v>
      </c>
      <c r="J1631" s="661" t="s">
        <v>1691</v>
      </c>
      <c r="K1631" s="661" t="s">
        <v>3449</v>
      </c>
      <c r="L1631" s="662">
        <v>227.32</v>
      </c>
      <c r="M1631" s="662">
        <v>227.32</v>
      </c>
      <c r="N1631" s="661">
        <v>1</v>
      </c>
      <c r="O1631" s="744">
        <v>0.5</v>
      </c>
      <c r="P1631" s="662">
        <v>227.32</v>
      </c>
      <c r="Q1631" s="677">
        <v>1</v>
      </c>
      <c r="R1631" s="661">
        <v>1</v>
      </c>
      <c r="S1631" s="677">
        <v>1</v>
      </c>
      <c r="T1631" s="744">
        <v>0.5</v>
      </c>
      <c r="U1631" s="700">
        <v>1</v>
      </c>
    </row>
    <row r="1632" spans="1:21" ht="14.4" customHeight="1" x14ac:dyDescent="0.3">
      <c r="A1632" s="660">
        <v>21</v>
      </c>
      <c r="B1632" s="661" t="s">
        <v>578</v>
      </c>
      <c r="C1632" s="661" t="s">
        <v>3538</v>
      </c>
      <c r="D1632" s="742" t="s">
        <v>5397</v>
      </c>
      <c r="E1632" s="743" t="s">
        <v>3563</v>
      </c>
      <c r="F1632" s="661" t="s">
        <v>3533</v>
      </c>
      <c r="G1632" s="661" t="s">
        <v>3823</v>
      </c>
      <c r="H1632" s="661" t="s">
        <v>1684</v>
      </c>
      <c r="I1632" s="661" t="s">
        <v>2791</v>
      </c>
      <c r="J1632" s="661" t="s">
        <v>1691</v>
      </c>
      <c r="K1632" s="661" t="s">
        <v>1742</v>
      </c>
      <c r="L1632" s="662">
        <v>113.66</v>
      </c>
      <c r="M1632" s="662">
        <v>1136.5999999999999</v>
      </c>
      <c r="N1632" s="661">
        <v>10</v>
      </c>
      <c r="O1632" s="744">
        <v>7</v>
      </c>
      <c r="P1632" s="662">
        <v>681.95999999999992</v>
      </c>
      <c r="Q1632" s="677">
        <v>0.6</v>
      </c>
      <c r="R1632" s="661">
        <v>6</v>
      </c>
      <c r="S1632" s="677">
        <v>0.6</v>
      </c>
      <c r="T1632" s="744">
        <v>4</v>
      </c>
      <c r="U1632" s="700">
        <v>0.5714285714285714</v>
      </c>
    </row>
    <row r="1633" spans="1:21" ht="14.4" customHeight="1" x14ac:dyDescent="0.3">
      <c r="A1633" s="660">
        <v>21</v>
      </c>
      <c r="B1633" s="661" t="s">
        <v>578</v>
      </c>
      <c r="C1633" s="661" t="s">
        <v>3538</v>
      </c>
      <c r="D1633" s="742" t="s">
        <v>5397</v>
      </c>
      <c r="E1633" s="743" t="s">
        <v>3563</v>
      </c>
      <c r="F1633" s="661" t="s">
        <v>3533</v>
      </c>
      <c r="G1633" s="661" t="s">
        <v>4003</v>
      </c>
      <c r="H1633" s="661" t="s">
        <v>579</v>
      </c>
      <c r="I1633" s="661" t="s">
        <v>4004</v>
      </c>
      <c r="J1633" s="661" t="s">
        <v>4005</v>
      </c>
      <c r="K1633" s="661" t="s">
        <v>4006</v>
      </c>
      <c r="L1633" s="662">
        <v>0</v>
      </c>
      <c r="M1633" s="662">
        <v>0</v>
      </c>
      <c r="N1633" s="661">
        <v>1</v>
      </c>
      <c r="O1633" s="744">
        <v>0.5</v>
      </c>
      <c r="P1633" s="662">
        <v>0</v>
      </c>
      <c r="Q1633" s="677"/>
      <c r="R1633" s="661">
        <v>1</v>
      </c>
      <c r="S1633" s="677">
        <v>1</v>
      </c>
      <c r="T1633" s="744">
        <v>0.5</v>
      </c>
      <c r="U1633" s="700">
        <v>1</v>
      </c>
    </row>
    <row r="1634" spans="1:21" ht="14.4" customHeight="1" x14ac:dyDescent="0.3">
      <c r="A1634" s="660">
        <v>21</v>
      </c>
      <c r="B1634" s="661" t="s">
        <v>578</v>
      </c>
      <c r="C1634" s="661" t="s">
        <v>3538</v>
      </c>
      <c r="D1634" s="742" t="s">
        <v>5397</v>
      </c>
      <c r="E1634" s="743" t="s">
        <v>3563</v>
      </c>
      <c r="F1634" s="661" t="s">
        <v>3533</v>
      </c>
      <c r="G1634" s="661" t="s">
        <v>3638</v>
      </c>
      <c r="H1634" s="661" t="s">
        <v>1684</v>
      </c>
      <c r="I1634" s="661" t="s">
        <v>1813</v>
      </c>
      <c r="J1634" s="661" t="s">
        <v>1814</v>
      </c>
      <c r="K1634" s="661" t="s">
        <v>3372</v>
      </c>
      <c r="L1634" s="662">
        <v>65.989999999999995</v>
      </c>
      <c r="M1634" s="662">
        <v>263.95999999999998</v>
      </c>
      <c r="N1634" s="661">
        <v>4</v>
      </c>
      <c r="O1634" s="744">
        <v>2.5</v>
      </c>
      <c r="P1634" s="662">
        <v>197.96999999999997</v>
      </c>
      <c r="Q1634" s="677">
        <v>0.75</v>
      </c>
      <c r="R1634" s="661">
        <v>3</v>
      </c>
      <c r="S1634" s="677">
        <v>0.75</v>
      </c>
      <c r="T1634" s="744">
        <v>2</v>
      </c>
      <c r="U1634" s="700">
        <v>0.8</v>
      </c>
    </row>
    <row r="1635" spans="1:21" ht="14.4" customHeight="1" x14ac:dyDescent="0.3">
      <c r="A1635" s="660">
        <v>21</v>
      </c>
      <c r="B1635" s="661" t="s">
        <v>578</v>
      </c>
      <c r="C1635" s="661" t="s">
        <v>3538</v>
      </c>
      <c r="D1635" s="742" t="s">
        <v>5397</v>
      </c>
      <c r="E1635" s="743" t="s">
        <v>3563</v>
      </c>
      <c r="F1635" s="661" t="s">
        <v>3533</v>
      </c>
      <c r="G1635" s="661" t="s">
        <v>3638</v>
      </c>
      <c r="H1635" s="661" t="s">
        <v>1684</v>
      </c>
      <c r="I1635" s="661" t="s">
        <v>1855</v>
      </c>
      <c r="J1635" s="661" t="s">
        <v>1856</v>
      </c>
      <c r="K1635" s="661" t="s">
        <v>3440</v>
      </c>
      <c r="L1635" s="662">
        <v>132</v>
      </c>
      <c r="M1635" s="662">
        <v>660</v>
      </c>
      <c r="N1635" s="661">
        <v>5</v>
      </c>
      <c r="O1635" s="744">
        <v>2.5</v>
      </c>
      <c r="P1635" s="662">
        <v>528</v>
      </c>
      <c r="Q1635" s="677">
        <v>0.8</v>
      </c>
      <c r="R1635" s="661">
        <v>4</v>
      </c>
      <c r="S1635" s="677">
        <v>0.8</v>
      </c>
      <c r="T1635" s="744">
        <v>2</v>
      </c>
      <c r="U1635" s="700">
        <v>0.8</v>
      </c>
    </row>
    <row r="1636" spans="1:21" ht="14.4" customHeight="1" x14ac:dyDescent="0.3">
      <c r="A1636" s="660">
        <v>21</v>
      </c>
      <c r="B1636" s="661" t="s">
        <v>578</v>
      </c>
      <c r="C1636" s="661" t="s">
        <v>3538</v>
      </c>
      <c r="D1636" s="742" t="s">
        <v>5397</v>
      </c>
      <c r="E1636" s="743" t="s">
        <v>3563</v>
      </c>
      <c r="F1636" s="661" t="s">
        <v>3533</v>
      </c>
      <c r="G1636" s="661" t="s">
        <v>3638</v>
      </c>
      <c r="H1636" s="661" t="s">
        <v>1684</v>
      </c>
      <c r="I1636" s="661" t="s">
        <v>2759</v>
      </c>
      <c r="J1636" s="661" t="s">
        <v>1856</v>
      </c>
      <c r="K1636" s="661" t="s">
        <v>3509</v>
      </c>
      <c r="L1636" s="662">
        <v>264</v>
      </c>
      <c r="M1636" s="662">
        <v>528</v>
      </c>
      <c r="N1636" s="661">
        <v>2</v>
      </c>
      <c r="O1636" s="744">
        <v>1.5</v>
      </c>
      <c r="P1636" s="662">
        <v>264</v>
      </c>
      <c r="Q1636" s="677">
        <v>0.5</v>
      </c>
      <c r="R1636" s="661">
        <v>1</v>
      </c>
      <c r="S1636" s="677">
        <v>0.5</v>
      </c>
      <c r="T1636" s="744">
        <v>0.5</v>
      </c>
      <c r="U1636" s="700">
        <v>0.33333333333333331</v>
      </c>
    </row>
    <row r="1637" spans="1:21" ht="14.4" customHeight="1" x14ac:dyDescent="0.3">
      <c r="A1637" s="660">
        <v>21</v>
      </c>
      <c r="B1637" s="661" t="s">
        <v>578</v>
      </c>
      <c r="C1637" s="661" t="s">
        <v>3538</v>
      </c>
      <c r="D1637" s="742" t="s">
        <v>5397</v>
      </c>
      <c r="E1637" s="743" t="s">
        <v>3563</v>
      </c>
      <c r="F1637" s="661" t="s">
        <v>3533</v>
      </c>
      <c r="G1637" s="661" t="s">
        <v>3638</v>
      </c>
      <c r="H1637" s="661" t="s">
        <v>579</v>
      </c>
      <c r="I1637" s="661" t="s">
        <v>4943</v>
      </c>
      <c r="J1637" s="661" t="s">
        <v>4944</v>
      </c>
      <c r="K1637" s="661" t="s">
        <v>4897</v>
      </c>
      <c r="L1637" s="662">
        <v>0</v>
      </c>
      <c r="M1637" s="662">
        <v>0</v>
      </c>
      <c r="N1637" s="661">
        <v>2</v>
      </c>
      <c r="O1637" s="744">
        <v>1.5</v>
      </c>
      <c r="P1637" s="662">
        <v>0</v>
      </c>
      <c r="Q1637" s="677"/>
      <c r="R1637" s="661">
        <v>2</v>
      </c>
      <c r="S1637" s="677">
        <v>1</v>
      </c>
      <c r="T1637" s="744">
        <v>1.5</v>
      </c>
      <c r="U1637" s="700">
        <v>1</v>
      </c>
    </row>
    <row r="1638" spans="1:21" ht="14.4" customHeight="1" x14ac:dyDescent="0.3">
      <c r="A1638" s="660">
        <v>21</v>
      </c>
      <c r="B1638" s="661" t="s">
        <v>578</v>
      </c>
      <c r="C1638" s="661" t="s">
        <v>3538</v>
      </c>
      <c r="D1638" s="742" t="s">
        <v>5397</v>
      </c>
      <c r="E1638" s="743" t="s">
        <v>3563</v>
      </c>
      <c r="F1638" s="661" t="s">
        <v>3533</v>
      </c>
      <c r="G1638" s="661" t="s">
        <v>3908</v>
      </c>
      <c r="H1638" s="661" t="s">
        <v>579</v>
      </c>
      <c r="I1638" s="661" t="s">
        <v>4945</v>
      </c>
      <c r="J1638" s="661" t="s">
        <v>4946</v>
      </c>
      <c r="K1638" s="661" t="s">
        <v>4947</v>
      </c>
      <c r="L1638" s="662">
        <v>189.43</v>
      </c>
      <c r="M1638" s="662">
        <v>568.29</v>
      </c>
      <c r="N1638" s="661">
        <v>3</v>
      </c>
      <c r="O1638" s="744">
        <v>3</v>
      </c>
      <c r="P1638" s="662"/>
      <c r="Q1638" s="677">
        <v>0</v>
      </c>
      <c r="R1638" s="661"/>
      <c r="S1638" s="677">
        <v>0</v>
      </c>
      <c r="T1638" s="744"/>
      <c r="U1638" s="700">
        <v>0</v>
      </c>
    </row>
    <row r="1639" spans="1:21" ht="14.4" customHeight="1" x14ac:dyDescent="0.3">
      <c r="A1639" s="660">
        <v>21</v>
      </c>
      <c r="B1639" s="661" t="s">
        <v>578</v>
      </c>
      <c r="C1639" s="661" t="s">
        <v>3538</v>
      </c>
      <c r="D1639" s="742" t="s">
        <v>5397</v>
      </c>
      <c r="E1639" s="743" t="s">
        <v>3563</v>
      </c>
      <c r="F1639" s="661" t="s">
        <v>3533</v>
      </c>
      <c r="G1639" s="661" t="s">
        <v>3598</v>
      </c>
      <c r="H1639" s="661" t="s">
        <v>579</v>
      </c>
      <c r="I1639" s="661" t="s">
        <v>1200</v>
      </c>
      <c r="J1639" s="661" t="s">
        <v>1201</v>
      </c>
      <c r="K1639" s="661" t="s">
        <v>1202</v>
      </c>
      <c r="L1639" s="662">
        <v>344</v>
      </c>
      <c r="M1639" s="662">
        <v>344</v>
      </c>
      <c r="N1639" s="661">
        <v>1</v>
      </c>
      <c r="O1639" s="744">
        <v>1</v>
      </c>
      <c r="P1639" s="662">
        <v>344</v>
      </c>
      <c r="Q1639" s="677">
        <v>1</v>
      </c>
      <c r="R1639" s="661">
        <v>1</v>
      </c>
      <c r="S1639" s="677">
        <v>1</v>
      </c>
      <c r="T1639" s="744">
        <v>1</v>
      </c>
      <c r="U1639" s="700">
        <v>1</v>
      </c>
    </row>
    <row r="1640" spans="1:21" ht="14.4" customHeight="1" x14ac:dyDescent="0.3">
      <c r="A1640" s="660">
        <v>21</v>
      </c>
      <c r="B1640" s="661" t="s">
        <v>578</v>
      </c>
      <c r="C1640" s="661" t="s">
        <v>3538</v>
      </c>
      <c r="D1640" s="742" t="s">
        <v>5397</v>
      </c>
      <c r="E1640" s="743" t="s">
        <v>3563</v>
      </c>
      <c r="F1640" s="661" t="s">
        <v>3533</v>
      </c>
      <c r="G1640" s="661" t="s">
        <v>3598</v>
      </c>
      <c r="H1640" s="661" t="s">
        <v>579</v>
      </c>
      <c r="I1640" s="661" t="s">
        <v>3617</v>
      </c>
      <c r="J1640" s="661" t="s">
        <v>1201</v>
      </c>
      <c r="K1640" s="661" t="s">
        <v>1808</v>
      </c>
      <c r="L1640" s="662">
        <v>0</v>
      </c>
      <c r="M1640" s="662">
        <v>0</v>
      </c>
      <c r="N1640" s="661">
        <v>2</v>
      </c>
      <c r="O1640" s="744">
        <v>1</v>
      </c>
      <c r="P1640" s="662"/>
      <c r="Q1640" s="677"/>
      <c r="R1640" s="661"/>
      <c r="S1640" s="677">
        <v>0</v>
      </c>
      <c r="T1640" s="744"/>
      <c r="U1640" s="700">
        <v>0</v>
      </c>
    </row>
    <row r="1641" spans="1:21" ht="14.4" customHeight="1" x14ac:dyDescent="0.3">
      <c r="A1641" s="660">
        <v>21</v>
      </c>
      <c r="B1641" s="661" t="s">
        <v>578</v>
      </c>
      <c r="C1641" s="661" t="s">
        <v>3538</v>
      </c>
      <c r="D1641" s="742" t="s">
        <v>5397</v>
      </c>
      <c r="E1641" s="743" t="s">
        <v>3563</v>
      </c>
      <c r="F1641" s="661" t="s">
        <v>3533</v>
      </c>
      <c r="G1641" s="661" t="s">
        <v>4726</v>
      </c>
      <c r="H1641" s="661" t="s">
        <v>579</v>
      </c>
      <c r="I1641" s="661" t="s">
        <v>4948</v>
      </c>
      <c r="J1641" s="661" t="s">
        <v>4949</v>
      </c>
      <c r="K1641" s="661" t="s">
        <v>4950</v>
      </c>
      <c r="L1641" s="662">
        <v>0</v>
      </c>
      <c r="M1641" s="662">
        <v>0</v>
      </c>
      <c r="N1641" s="661">
        <v>2</v>
      </c>
      <c r="O1641" s="744">
        <v>1</v>
      </c>
      <c r="P1641" s="662">
        <v>0</v>
      </c>
      <c r="Q1641" s="677"/>
      <c r="R1641" s="661">
        <v>2</v>
      </c>
      <c r="S1641" s="677">
        <v>1</v>
      </c>
      <c r="T1641" s="744">
        <v>1</v>
      </c>
      <c r="U1641" s="700">
        <v>1</v>
      </c>
    </row>
    <row r="1642" spans="1:21" ht="14.4" customHeight="1" x14ac:dyDescent="0.3">
      <c r="A1642" s="660">
        <v>21</v>
      </c>
      <c r="B1642" s="661" t="s">
        <v>578</v>
      </c>
      <c r="C1642" s="661" t="s">
        <v>3538</v>
      </c>
      <c r="D1642" s="742" t="s">
        <v>5397</v>
      </c>
      <c r="E1642" s="743" t="s">
        <v>3563</v>
      </c>
      <c r="F1642" s="661" t="s">
        <v>3533</v>
      </c>
      <c r="G1642" s="661" t="s">
        <v>3912</v>
      </c>
      <c r="H1642" s="661" t="s">
        <v>579</v>
      </c>
      <c r="I1642" s="661" t="s">
        <v>696</v>
      </c>
      <c r="J1642" s="661" t="s">
        <v>3913</v>
      </c>
      <c r="K1642" s="661" t="s">
        <v>3914</v>
      </c>
      <c r="L1642" s="662">
        <v>18.11</v>
      </c>
      <c r="M1642" s="662">
        <v>144.88</v>
      </c>
      <c r="N1642" s="661">
        <v>8</v>
      </c>
      <c r="O1642" s="744">
        <v>4.5</v>
      </c>
      <c r="P1642" s="662">
        <v>72.44</v>
      </c>
      <c r="Q1642" s="677">
        <v>0.5</v>
      </c>
      <c r="R1642" s="661">
        <v>4</v>
      </c>
      <c r="S1642" s="677">
        <v>0.5</v>
      </c>
      <c r="T1642" s="744">
        <v>2.5</v>
      </c>
      <c r="U1642" s="700">
        <v>0.55555555555555558</v>
      </c>
    </row>
    <row r="1643" spans="1:21" ht="14.4" customHeight="1" x14ac:dyDescent="0.3">
      <c r="A1643" s="660">
        <v>21</v>
      </c>
      <c r="B1643" s="661" t="s">
        <v>578</v>
      </c>
      <c r="C1643" s="661" t="s">
        <v>3538</v>
      </c>
      <c r="D1643" s="742" t="s">
        <v>5397</v>
      </c>
      <c r="E1643" s="743" t="s">
        <v>3563</v>
      </c>
      <c r="F1643" s="661" t="s">
        <v>3533</v>
      </c>
      <c r="G1643" s="661" t="s">
        <v>4633</v>
      </c>
      <c r="H1643" s="661" t="s">
        <v>579</v>
      </c>
      <c r="I1643" s="661" t="s">
        <v>4951</v>
      </c>
      <c r="J1643" s="661" t="s">
        <v>4952</v>
      </c>
      <c r="K1643" s="661" t="s">
        <v>3435</v>
      </c>
      <c r="L1643" s="662">
        <v>47.46</v>
      </c>
      <c r="M1643" s="662">
        <v>47.46</v>
      </c>
      <c r="N1643" s="661">
        <v>1</v>
      </c>
      <c r="O1643" s="744">
        <v>0.5</v>
      </c>
      <c r="P1643" s="662">
        <v>47.46</v>
      </c>
      <c r="Q1643" s="677">
        <v>1</v>
      </c>
      <c r="R1643" s="661">
        <v>1</v>
      </c>
      <c r="S1643" s="677">
        <v>1</v>
      </c>
      <c r="T1643" s="744">
        <v>0.5</v>
      </c>
      <c r="U1643" s="700">
        <v>1</v>
      </c>
    </row>
    <row r="1644" spans="1:21" ht="14.4" customHeight="1" x14ac:dyDescent="0.3">
      <c r="A1644" s="660">
        <v>21</v>
      </c>
      <c r="B1644" s="661" t="s">
        <v>578</v>
      </c>
      <c r="C1644" s="661" t="s">
        <v>3538</v>
      </c>
      <c r="D1644" s="742" t="s">
        <v>5397</v>
      </c>
      <c r="E1644" s="743" t="s">
        <v>3563</v>
      </c>
      <c r="F1644" s="661" t="s">
        <v>3533</v>
      </c>
      <c r="G1644" s="661" t="s">
        <v>3599</v>
      </c>
      <c r="H1644" s="661" t="s">
        <v>579</v>
      </c>
      <c r="I1644" s="661" t="s">
        <v>4953</v>
      </c>
      <c r="J1644" s="661" t="s">
        <v>4954</v>
      </c>
      <c r="K1644" s="661" t="s">
        <v>4833</v>
      </c>
      <c r="L1644" s="662">
        <v>322.8</v>
      </c>
      <c r="M1644" s="662">
        <v>322.8</v>
      </c>
      <c r="N1644" s="661">
        <v>1</v>
      </c>
      <c r="O1644" s="744">
        <v>0.5</v>
      </c>
      <c r="P1644" s="662">
        <v>322.8</v>
      </c>
      <c r="Q1644" s="677">
        <v>1</v>
      </c>
      <c r="R1644" s="661">
        <v>1</v>
      </c>
      <c r="S1644" s="677">
        <v>1</v>
      </c>
      <c r="T1644" s="744">
        <v>0.5</v>
      </c>
      <c r="U1644" s="700">
        <v>1</v>
      </c>
    </row>
    <row r="1645" spans="1:21" ht="14.4" customHeight="1" x14ac:dyDescent="0.3">
      <c r="A1645" s="660">
        <v>21</v>
      </c>
      <c r="B1645" s="661" t="s">
        <v>578</v>
      </c>
      <c r="C1645" s="661" t="s">
        <v>3538</v>
      </c>
      <c r="D1645" s="742" t="s">
        <v>5397</v>
      </c>
      <c r="E1645" s="743" t="s">
        <v>3563</v>
      </c>
      <c r="F1645" s="661" t="s">
        <v>3533</v>
      </c>
      <c r="G1645" s="661" t="s">
        <v>3714</v>
      </c>
      <c r="H1645" s="661" t="s">
        <v>579</v>
      </c>
      <c r="I1645" s="661" t="s">
        <v>4637</v>
      </c>
      <c r="J1645" s="661" t="s">
        <v>750</v>
      </c>
      <c r="K1645" s="661" t="s">
        <v>1599</v>
      </c>
      <c r="L1645" s="662">
        <v>0</v>
      </c>
      <c r="M1645" s="662">
        <v>0</v>
      </c>
      <c r="N1645" s="661">
        <v>7</v>
      </c>
      <c r="O1645" s="744">
        <v>5.5</v>
      </c>
      <c r="P1645" s="662">
        <v>0</v>
      </c>
      <c r="Q1645" s="677"/>
      <c r="R1645" s="661">
        <v>2</v>
      </c>
      <c r="S1645" s="677">
        <v>0.2857142857142857</v>
      </c>
      <c r="T1645" s="744">
        <v>1.5</v>
      </c>
      <c r="U1645" s="700">
        <v>0.27272727272727271</v>
      </c>
    </row>
    <row r="1646" spans="1:21" ht="14.4" customHeight="1" x14ac:dyDescent="0.3">
      <c r="A1646" s="660">
        <v>21</v>
      </c>
      <c r="B1646" s="661" t="s">
        <v>578</v>
      </c>
      <c r="C1646" s="661" t="s">
        <v>3538</v>
      </c>
      <c r="D1646" s="742" t="s">
        <v>5397</v>
      </c>
      <c r="E1646" s="743" t="s">
        <v>3563</v>
      </c>
      <c r="F1646" s="661" t="s">
        <v>3533</v>
      </c>
      <c r="G1646" s="661" t="s">
        <v>3715</v>
      </c>
      <c r="H1646" s="661" t="s">
        <v>579</v>
      </c>
      <c r="I1646" s="661" t="s">
        <v>1185</v>
      </c>
      <c r="J1646" s="661" t="s">
        <v>3716</v>
      </c>
      <c r="K1646" s="661" t="s">
        <v>3717</v>
      </c>
      <c r="L1646" s="662">
        <v>24.68</v>
      </c>
      <c r="M1646" s="662">
        <v>444.24</v>
      </c>
      <c r="N1646" s="661">
        <v>18</v>
      </c>
      <c r="O1646" s="744">
        <v>3</v>
      </c>
      <c r="P1646" s="662">
        <v>444.24</v>
      </c>
      <c r="Q1646" s="677">
        <v>1</v>
      </c>
      <c r="R1646" s="661">
        <v>18</v>
      </c>
      <c r="S1646" s="677">
        <v>1</v>
      </c>
      <c r="T1646" s="744">
        <v>3</v>
      </c>
      <c r="U1646" s="700">
        <v>1</v>
      </c>
    </row>
    <row r="1647" spans="1:21" ht="14.4" customHeight="1" x14ac:dyDescent="0.3">
      <c r="A1647" s="660">
        <v>21</v>
      </c>
      <c r="B1647" s="661" t="s">
        <v>578</v>
      </c>
      <c r="C1647" s="661" t="s">
        <v>3538</v>
      </c>
      <c r="D1647" s="742" t="s">
        <v>5397</v>
      </c>
      <c r="E1647" s="743" t="s">
        <v>3563</v>
      </c>
      <c r="F1647" s="661" t="s">
        <v>3533</v>
      </c>
      <c r="G1647" s="661" t="s">
        <v>4955</v>
      </c>
      <c r="H1647" s="661" t="s">
        <v>579</v>
      </c>
      <c r="I1647" s="661" t="s">
        <v>4956</v>
      </c>
      <c r="J1647" s="661" t="s">
        <v>2297</v>
      </c>
      <c r="K1647" s="661" t="s">
        <v>3646</v>
      </c>
      <c r="L1647" s="662">
        <v>31.06</v>
      </c>
      <c r="M1647" s="662">
        <v>31.06</v>
      </c>
      <c r="N1647" s="661">
        <v>1</v>
      </c>
      <c r="O1647" s="744">
        <v>0.5</v>
      </c>
      <c r="P1647" s="662">
        <v>31.06</v>
      </c>
      <c r="Q1647" s="677">
        <v>1</v>
      </c>
      <c r="R1647" s="661">
        <v>1</v>
      </c>
      <c r="S1647" s="677">
        <v>1</v>
      </c>
      <c r="T1647" s="744">
        <v>0.5</v>
      </c>
      <c r="U1647" s="700">
        <v>1</v>
      </c>
    </row>
    <row r="1648" spans="1:21" ht="14.4" customHeight="1" x14ac:dyDescent="0.3">
      <c r="A1648" s="660">
        <v>21</v>
      </c>
      <c r="B1648" s="661" t="s">
        <v>578</v>
      </c>
      <c r="C1648" s="661" t="s">
        <v>3538</v>
      </c>
      <c r="D1648" s="742" t="s">
        <v>5397</v>
      </c>
      <c r="E1648" s="743" t="s">
        <v>3563</v>
      </c>
      <c r="F1648" s="661" t="s">
        <v>3533</v>
      </c>
      <c r="G1648" s="661" t="s">
        <v>4014</v>
      </c>
      <c r="H1648" s="661" t="s">
        <v>579</v>
      </c>
      <c r="I1648" s="661" t="s">
        <v>4337</v>
      </c>
      <c r="J1648" s="661" t="s">
        <v>4016</v>
      </c>
      <c r="K1648" s="661" t="s">
        <v>4338</v>
      </c>
      <c r="L1648" s="662">
        <v>923.74</v>
      </c>
      <c r="M1648" s="662">
        <v>3694.96</v>
      </c>
      <c r="N1648" s="661">
        <v>4</v>
      </c>
      <c r="O1648" s="744">
        <v>2</v>
      </c>
      <c r="P1648" s="662">
        <v>3694.96</v>
      </c>
      <c r="Q1648" s="677">
        <v>1</v>
      </c>
      <c r="R1648" s="661">
        <v>4</v>
      </c>
      <c r="S1648" s="677">
        <v>1</v>
      </c>
      <c r="T1648" s="744">
        <v>2</v>
      </c>
      <c r="U1648" s="700">
        <v>1</v>
      </c>
    </row>
    <row r="1649" spans="1:21" ht="14.4" customHeight="1" x14ac:dyDescent="0.3">
      <c r="A1649" s="660">
        <v>21</v>
      </c>
      <c r="B1649" s="661" t="s">
        <v>578</v>
      </c>
      <c r="C1649" s="661" t="s">
        <v>3538</v>
      </c>
      <c r="D1649" s="742" t="s">
        <v>5397</v>
      </c>
      <c r="E1649" s="743" t="s">
        <v>3563</v>
      </c>
      <c r="F1649" s="661" t="s">
        <v>3533</v>
      </c>
      <c r="G1649" s="661" t="s">
        <v>4302</v>
      </c>
      <c r="H1649" s="661" t="s">
        <v>579</v>
      </c>
      <c r="I1649" s="661" t="s">
        <v>900</v>
      </c>
      <c r="J1649" s="661" t="s">
        <v>4304</v>
      </c>
      <c r="K1649" s="661" t="s">
        <v>4837</v>
      </c>
      <c r="L1649" s="662">
        <v>123.3</v>
      </c>
      <c r="M1649" s="662">
        <v>246.6</v>
      </c>
      <c r="N1649" s="661">
        <v>2</v>
      </c>
      <c r="O1649" s="744">
        <v>1</v>
      </c>
      <c r="P1649" s="662">
        <v>246.6</v>
      </c>
      <c r="Q1649" s="677">
        <v>1</v>
      </c>
      <c r="R1649" s="661">
        <v>2</v>
      </c>
      <c r="S1649" s="677">
        <v>1</v>
      </c>
      <c r="T1649" s="744">
        <v>1</v>
      </c>
      <c r="U1649" s="700">
        <v>1</v>
      </c>
    </row>
    <row r="1650" spans="1:21" ht="14.4" customHeight="1" x14ac:dyDescent="0.3">
      <c r="A1650" s="660">
        <v>21</v>
      </c>
      <c r="B1650" s="661" t="s">
        <v>578</v>
      </c>
      <c r="C1650" s="661" t="s">
        <v>3538</v>
      </c>
      <c r="D1650" s="742" t="s">
        <v>5397</v>
      </c>
      <c r="E1650" s="743" t="s">
        <v>3563</v>
      </c>
      <c r="F1650" s="661" t="s">
        <v>3533</v>
      </c>
      <c r="G1650" s="661" t="s">
        <v>4302</v>
      </c>
      <c r="H1650" s="661" t="s">
        <v>579</v>
      </c>
      <c r="I1650" s="661" t="s">
        <v>4303</v>
      </c>
      <c r="J1650" s="661" t="s">
        <v>4304</v>
      </c>
      <c r="K1650" s="661" t="s">
        <v>4305</v>
      </c>
      <c r="L1650" s="662">
        <v>0</v>
      </c>
      <c r="M1650" s="662">
        <v>0</v>
      </c>
      <c r="N1650" s="661">
        <v>2</v>
      </c>
      <c r="O1650" s="744">
        <v>1.5</v>
      </c>
      <c r="P1650" s="662">
        <v>0</v>
      </c>
      <c r="Q1650" s="677"/>
      <c r="R1650" s="661">
        <v>2</v>
      </c>
      <c r="S1650" s="677">
        <v>1</v>
      </c>
      <c r="T1650" s="744">
        <v>1.5</v>
      </c>
      <c r="U1650" s="700">
        <v>1</v>
      </c>
    </row>
    <row r="1651" spans="1:21" ht="14.4" customHeight="1" x14ac:dyDescent="0.3">
      <c r="A1651" s="660">
        <v>21</v>
      </c>
      <c r="B1651" s="661" t="s">
        <v>578</v>
      </c>
      <c r="C1651" s="661" t="s">
        <v>3538</v>
      </c>
      <c r="D1651" s="742" t="s">
        <v>5397</v>
      </c>
      <c r="E1651" s="743" t="s">
        <v>3563</v>
      </c>
      <c r="F1651" s="661" t="s">
        <v>3533</v>
      </c>
      <c r="G1651" s="661" t="s">
        <v>4957</v>
      </c>
      <c r="H1651" s="661" t="s">
        <v>579</v>
      </c>
      <c r="I1651" s="661" t="s">
        <v>4958</v>
      </c>
      <c r="J1651" s="661" t="s">
        <v>4959</v>
      </c>
      <c r="K1651" s="661" t="s">
        <v>4960</v>
      </c>
      <c r="L1651" s="662">
        <v>0</v>
      </c>
      <c r="M1651" s="662">
        <v>0</v>
      </c>
      <c r="N1651" s="661">
        <v>1</v>
      </c>
      <c r="O1651" s="744">
        <v>0.5</v>
      </c>
      <c r="P1651" s="662">
        <v>0</v>
      </c>
      <c r="Q1651" s="677"/>
      <c r="R1651" s="661">
        <v>1</v>
      </c>
      <c r="S1651" s="677">
        <v>1</v>
      </c>
      <c r="T1651" s="744">
        <v>0.5</v>
      </c>
      <c r="U1651" s="700">
        <v>1</v>
      </c>
    </row>
    <row r="1652" spans="1:21" ht="14.4" customHeight="1" x14ac:dyDescent="0.3">
      <c r="A1652" s="660">
        <v>21</v>
      </c>
      <c r="B1652" s="661" t="s">
        <v>578</v>
      </c>
      <c r="C1652" s="661" t="s">
        <v>3538</v>
      </c>
      <c r="D1652" s="742" t="s">
        <v>5397</v>
      </c>
      <c r="E1652" s="743" t="s">
        <v>3563</v>
      </c>
      <c r="F1652" s="661" t="s">
        <v>3533</v>
      </c>
      <c r="G1652" s="661" t="s">
        <v>4341</v>
      </c>
      <c r="H1652" s="661" t="s">
        <v>1684</v>
      </c>
      <c r="I1652" s="661" t="s">
        <v>4638</v>
      </c>
      <c r="J1652" s="661" t="s">
        <v>4343</v>
      </c>
      <c r="K1652" s="661" t="s">
        <v>4639</v>
      </c>
      <c r="L1652" s="662">
        <v>2308.8200000000002</v>
      </c>
      <c r="M1652" s="662">
        <v>2308.8200000000002</v>
      </c>
      <c r="N1652" s="661">
        <v>1</v>
      </c>
      <c r="O1652" s="744">
        <v>1</v>
      </c>
      <c r="P1652" s="662"/>
      <c r="Q1652" s="677">
        <v>0</v>
      </c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21</v>
      </c>
      <c r="B1653" s="661" t="s">
        <v>578</v>
      </c>
      <c r="C1653" s="661" t="s">
        <v>3538</v>
      </c>
      <c r="D1653" s="742" t="s">
        <v>5397</v>
      </c>
      <c r="E1653" s="743" t="s">
        <v>3563</v>
      </c>
      <c r="F1653" s="661" t="s">
        <v>3533</v>
      </c>
      <c r="G1653" s="661" t="s">
        <v>4961</v>
      </c>
      <c r="H1653" s="661" t="s">
        <v>579</v>
      </c>
      <c r="I1653" s="661" t="s">
        <v>4962</v>
      </c>
      <c r="J1653" s="661" t="s">
        <v>2112</v>
      </c>
      <c r="K1653" s="661" t="s">
        <v>4963</v>
      </c>
      <c r="L1653" s="662">
        <v>0</v>
      </c>
      <c r="M1653" s="662">
        <v>0</v>
      </c>
      <c r="N1653" s="661">
        <v>1</v>
      </c>
      <c r="O1653" s="744">
        <v>1</v>
      </c>
      <c r="P1653" s="662"/>
      <c r="Q1653" s="677"/>
      <c r="R1653" s="661"/>
      <c r="S1653" s="677">
        <v>0</v>
      </c>
      <c r="T1653" s="744"/>
      <c r="U1653" s="700">
        <v>0</v>
      </c>
    </row>
    <row r="1654" spans="1:21" ht="14.4" customHeight="1" x14ac:dyDescent="0.3">
      <c r="A1654" s="660">
        <v>21</v>
      </c>
      <c r="B1654" s="661" t="s">
        <v>578</v>
      </c>
      <c r="C1654" s="661" t="s">
        <v>3538</v>
      </c>
      <c r="D1654" s="742" t="s">
        <v>5397</v>
      </c>
      <c r="E1654" s="743" t="s">
        <v>3563</v>
      </c>
      <c r="F1654" s="661" t="s">
        <v>3533</v>
      </c>
      <c r="G1654" s="661" t="s">
        <v>3718</v>
      </c>
      <c r="H1654" s="661" t="s">
        <v>579</v>
      </c>
      <c r="I1654" s="661" t="s">
        <v>4237</v>
      </c>
      <c r="J1654" s="661" t="s">
        <v>4238</v>
      </c>
      <c r="K1654" s="661" t="s">
        <v>4239</v>
      </c>
      <c r="L1654" s="662">
        <v>232.68</v>
      </c>
      <c r="M1654" s="662">
        <v>1396.08</v>
      </c>
      <c r="N1654" s="661">
        <v>6</v>
      </c>
      <c r="O1654" s="744">
        <v>1</v>
      </c>
      <c r="P1654" s="662">
        <v>1396.08</v>
      </c>
      <c r="Q1654" s="677">
        <v>1</v>
      </c>
      <c r="R1654" s="661">
        <v>6</v>
      </c>
      <c r="S1654" s="677">
        <v>1</v>
      </c>
      <c r="T1654" s="744">
        <v>1</v>
      </c>
      <c r="U1654" s="700">
        <v>1</v>
      </c>
    </row>
    <row r="1655" spans="1:21" ht="14.4" customHeight="1" x14ac:dyDescent="0.3">
      <c r="A1655" s="660">
        <v>21</v>
      </c>
      <c r="B1655" s="661" t="s">
        <v>578</v>
      </c>
      <c r="C1655" s="661" t="s">
        <v>3538</v>
      </c>
      <c r="D1655" s="742" t="s">
        <v>5397</v>
      </c>
      <c r="E1655" s="743" t="s">
        <v>3563</v>
      </c>
      <c r="F1655" s="661" t="s">
        <v>3533</v>
      </c>
      <c r="G1655" s="661" t="s">
        <v>3718</v>
      </c>
      <c r="H1655" s="661" t="s">
        <v>579</v>
      </c>
      <c r="I1655" s="661" t="s">
        <v>3917</v>
      </c>
      <c r="J1655" s="661" t="s">
        <v>3778</v>
      </c>
      <c r="K1655" s="661" t="s">
        <v>3918</v>
      </c>
      <c r="L1655" s="662">
        <v>5322.08</v>
      </c>
      <c r="M1655" s="662">
        <v>10644.16</v>
      </c>
      <c r="N1655" s="661">
        <v>2</v>
      </c>
      <c r="O1655" s="744">
        <v>0.5</v>
      </c>
      <c r="P1655" s="662">
        <v>10644.16</v>
      </c>
      <c r="Q1655" s="677">
        <v>1</v>
      </c>
      <c r="R1655" s="661">
        <v>2</v>
      </c>
      <c r="S1655" s="677">
        <v>1</v>
      </c>
      <c r="T1655" s="744">
        <v>0.5</v>
      </c>
      <c r="U1655" s="700">
        <v>1</v>
      </c>
    </row>
    <row r="1656" spans="1:21" ht="14.4" customHeight="1" x14ac:dyDescent="0.3">
      <c r="A1656" s="660">
        <v>21</v>
      </c>
      <c r="B1656" s="661" t="s">
        <v>578</v>
      </c>
      <c r="C1656" s="661" t="s">
        <v>3538</v>
      </c>
      <c r="D1656" s="742" t="s">
        <v>5397</v>
      </c>
      <c r="E1656" s="743" t="s">
        <v>3563</v>
      </c>
      <c r="F1656" s="661" t="s">
        <v>3533</v>
      </c>
      <c r="G1656" s="661" t="s">
        <v>4964</v>
      </c>
      <c r="H1656" s="661" t="s">
        <v>579</v>
      </c>
      <c r="I1656" s="661" t="s">
        <v>4965</v>
      </c>
      <c r="J1656" s="661" t="s">
        <v>4966</v>
      </c>
      <c r="K1656" s="661" t="s">
        <v>4967</v>
      </c>
      <c r="L1656" s="662">
        <v>0</v>
      </c>
      <c r="M1656" s="662">
        <v>0</v>
      </c>
      <c r="N1656" s="661">
        <v>1</v>
      </c>
      <c r="O1656" s="744">
        <v>1</v>
      </c>
      <c r="P1656" s="662"/>
      <c r="Q1656" s="677"/>
      <c r="R1656" s="661"/>
      <c r="S1656" s="677">
        <v>0</v>
      </c>
      <c r="T1656" s="744"/>
      <c r="U1656" s="700">
        <v>0</v>
      </c>
    </row>
    <row r="1657" spans="1:21" ht="14.4" customHeight="1" x14ac:dyDescent="0.3">
      <c r="A1657" s="660">
        <v>21</v>
      </c>
      <c r="B1657" s="661" t="s">
        <v>578</v>
      </c>
      <c r="C1657" s="661" t="s">
        <v>3538</v>
      </c>
      <c r="D1657" s="742" t="s">
        <v>5397</v>
      </c>
      <c r="E1657" s="743" t="s">
        <v>3563</v>
      </c>
      <c r="F1657" s="661" t="s">
        <v>3533</v>
      </c>
      <c r="G1657" s="661" t="s">
        <v>3919</v>
      </c>
      <c r="H1657" s="661" t="s">
        <v>579</v>
      </c>
      <c r="I1657" s="661" t="s">
        <v>3041</v>
      </c>
      <c r="J1657" s="661" t="s">
        <v>3042</v>
      </c>
      <c r="K1657" s="661" t="s">
        <v>4968</v>
      </c>
      <c r="L1657" s="662">
        <v>2991.23</v>
      </c>
      <c r="M1657" s="662">
        <v>8973.69</v>
      </c>
      <c r="N1657" s="661">
        <v>3</v>
      </c>
      <c r="O1657" s="744">
        <v>1</v>
      </c>
      <c r="P1657" s="662">
        <v>8973.69</v>
      </c>
      <c r="Q1657" s="677">
        <v>1</v>
      </c>
      <c r="R1657" s="661">
        <v>3</v>
      </c>
      <c r="S1657" s="677">
        <v>1</v>
      </c>
      <c r="T1657" s="744">
        <v>1</v>
      </c>
      <c r="U1657" s="700">
        <v>1</v>
      </c>
    </row>
    <row r="1658" spans="1:21" ht="14.4" customHeight="1" x14ac:dyDescent="0.3">
      <c r="A1658" s="660">
        <v>21</v>
      </c>
      <c r="B1658" s="661" t="s">
        <v>578</v>
      </c>
      <c r="C1658" s="661" t="s">
        <v>3538</v>
      </c>
      <c r="D1658" s="742" t="s">
        <v>5397</v>
      </c>
      <c r="E1658" s="743" t="s">
        <v>3563</v>
      </c>
      <c r="F1658" s="661" t="s">
        <v>3533</v>
      </c>
      <c r="G1658" s="661" t="s">
        <v>3582</v>
      </c>
      <c r="H1658" s="661" t="s">
        <v>579</v>
      </c>
      <c r="I1658" s="661" t="s">
        <v>3644</v>
      </c>
      <c r="J1658" s="661" t="s">
        <v>3645</v>
      </c>
      <c r="K1658" s="661" t="s">
        <v>3646</v>
      </c>
      <c r="L1658" s="662">
        <v>0</v>
      </c>
      <c r="M1658" s="662">
        <v>0</v>
      </c>
      <c r="N1658" s="661">
        <v>1</v>
      </c>
      <c r="O1658" s="744">
        <v>0.5</v>
      </c>
      <c r="P1658" s="662">
        <v>0</v>
      </c>
      <c r="Q1658" s="677"/>
      <c r="R1658" s="661">
        <v>1</v>
      </c>
      <c r="S1658" s="677">
        <v>1</v>
      </c>
      <c r="T1658" s="744">
        <v>0.5</v>
      </c>
      <c r="U1658" s="700">
        <v>1</v>
      </c>
    </row>
    <row r="1659" spans="1:21" ht="14.4" customHeight="1" x14ac:dyDescent="0.3">
      <c r="A1659" s="660">
        <v>21</v>
      </c>
      <c r="B1659" s="661" t="s">
        <v>578</v>
      </c>
      <c r="C1659" s="661" t="s">
        <v>3538</v>
      </c>
      <c r="D1659" s="742" t="s">
        <v>5397</v>
      </c>
      <c r="E1659" s="743" t="s">
        <v>3563</v>
      </c>
      <c r="F1659" s="661" t="s">
        <v>3533</v>
      </c>
      <c r="G1659" s="661" t="s">
        <v>3582</v>
      </c>
      <c r="H1659" s="661" t="s">
        <v>579</v>
      </c>
      <c r="I1659" s="661" t="s">
        <v>4969</v>
      </c>
      <c r="J1659" s="661" t="s">
        <v>4372</v>
      </c>
      <c r="K1659" s="661" t="s">
        <v>3733</v>
      </c>
      <c r="L1659" s="662">
        <v>39.31</v>
      </c>
      <c r="M1659" s="662">
        <v>39.31</v>
      </c>
      <c r="N1659" s="661">
        <v>1</v>
      </c>
      <c r="O1659" s="744">
        <v>1</v>
      </c>
      <c r="P1659" s="662"/>
      <c r="Q1659" s="677">
        <v>0</v>
      </c>
      <c r="R1659" s="661"/>
      <c r="S1659" s="677">
        <v>0</v>
      </c>
      <c r="T1659" s="744"/>
      <c r="U1659" s="700">
        <v>0</v>
      </c>
    </row>
    <row r="1660" spans="1:21" ht="14.4" customHeight="1" x14ac:dyDescent="0.3">
      <c r="A1660" s="660">
        <v>21</v>
      </c>
      <c r="B1660" s="661" t="s">
        <v>578</v>
      </c>
      <c r="C1660" s="661" t="s">
        <v>3538</v>
      </c>
      <c r="D1660" s="742" t="s">
        <v>5397</v>
      </c>
      <c r="E1660" s="743" t="s">
        <v>3563</v>
      </c>
      <c r="F1660" s="661" t="s">
        <v>3533</v>
      </c>
      <c r="G1660" s="661" t="s">
        <v>4970</v>
      </c>
      <c r="H1660" s="661" t="s">
        <v>579</v>
      </c>
      <c r="I1660" s="661" t="s">
        <v>677</v>
      </c>
      <c r="J1660" s="661" t="s">
        <v>678</v>
      </c>
      <c r="K1660" s="661" t="s">
        <v>2667</v>
      </c>
      <c r="L1660" s="662">
        <v>46.25</v>
      </c>
      <c r="M1660" s="662">
        <v>46.25</v>
      </c>
      <c r="N1660" s="661">
        <v>1</v>
      </c>
      <c r="O1660" s="744">
        <v>0.5</v>
      </c>
      <c r="P1660" s="662">
        <v>46.25</v>
      </c>
      <c r="Q1660" s="677">
        <v>1</v>
      </c>
      <c r="R1660" s="661">
        <v>1</v>
      </c>
      <c r="S1660" s="677">
        <v>1</v>
      </c>
      <c r="T1660" s="744">
        <v>0.5</v>
      </c>
      <c r="U1660" s="700">
        <v>1</v>
      </c>
    </row>
    <row r="1661" spans="1:21" ht="14.4" customHeight="1" x14ac:dyDescent="0.3">
      <c r="A1661" s="660">
        <v>21</v>
      </c>
      <c r="B1661" s="661" t="s">
        <v>578</v>
      </c>
      <c r="C1661" s="661" t="s">
        <v>3538</v>
      </c>
      <c r="D1661" s="742" t="s">
        <v>5397</v>
      </c>
      <c r="E1661" s="743" t="s">
        <v>3563</v>
      </c>
      <c r="F1661" s="661" t="s">
        <v>3533</v>
      </c>
      <c r="G1661" s="661" t="s">
        <v>4102</v>
      </c>
      <c r="H1661" s="661" t="s">
        <v>579</v>
      </c>
      <c r="I1661" s="661" t="s">
        <v>4971</v>
      </c>
      <c r="J1661" s="661" t="s">
        <v>4972</v>
      </c>
      <c r="K1661" s="661" t="s">
        <v>2829</v>
      </c>
      <c r="L1661" s="662">
        <v>30.83</v>
      </c>
      <c r="M1661" s="662">
        <v>30.83</v>
      </c>
      <c r="N1661" s="661">
        <v>1</v>
      </c>
      <c r="O1661" s="744">
        <v>0.5</v>
      </c>
      <c r="P1661" s="662">
        <v>30.83</v>
      </c>
      <c r="Q1661" s="677">
        <v>1</v>
      </c>
      <c r="R1661" s="661">
        <v>1</v>
      </c>
      <c r="S1661" s="677">
        <v>1</v>
      </c>
      <c r="T1661" s="744">
        <v>0.5</v>
      </c>
      <c r="U1661" s="700">
        <v>1</v>
      </c>
    </row>
    <row r="1662" spans="1:21" ht="14.4" customHeight="1" x14ac:dyDescent="0.3">
      <c r="A1662" s="660">
        <v>21</v>
      </c>
      <c r="B1662" s="661" t="s">
        <v>578</v>
      </c>
      <c r="C1662" s="661" t="s">
        <v>3538</v>
      </c>
      <c r="D1662" s="742" t="s">
        <v>5397</v>
      </c>
      <c r="E1662" s="743" t="s">
        <v>3563</v>
      </c>
      <c r="F1662" s="661" t="s">
        <v>3533</v>
      </c>
      <c r="G1662" s="661" t="s">
        <v>4102</v>
      </c>
      <c r="H1662" s="661" t="s">
        <v>579</v>
      </c>
      <c r="I1662" s="661" t="s">
        <v>4973</v>
      </c>
      <c r="J1662" s="661" t="s">
        <v>4972</v>
      </c>
      <c r="K1662" s="661" t="s">
        <v>2331</v>
      </c>
      <c r="L1662" s="662">
        <v>0</v>
      </c>
      <c r="M1662" s="662">
        <v>0</v>
      </c>
      <c r="N1662" s="661">
        <v>1</v>
      </c>
      <c r="O1662" s="744">
        <v>0.5</v>
      </c>
      <c r="P1662" s="662">
        <v>0</v>
      </c>
      <c r="Q1662" s="677"/>
      <c r="R1662" s="661">
        <v>1</v>
      </c>
      <c r="S1662" s="677">
        <v>1</v>
      </c>
      <c r="T1662" s="744">
        <v>0.5</v>
      </c>
      <c r="U1662" s="700">
        <v>1</v>
      </c>
    </row>
    <row r="1663" spans="1:21" ht="14.4" customHeight="1" x14ac:dyDescent="0.3">
      <c r="A1663" s="660">
        <v>21</v>
      </c>
      <c r="B1663" s="661" t="s">
        <v>578</v>
      </c>
      <c r="C1663" s="661" t="s">
        <v>3538</v>
      </c>
      <c r="D1663" s="742" t="s">
        <v>5397</v>
      </c>
      <c r="E1663" s="743" t="s">
        <v>3563</v>
      </c>
      <c r="F1663" s="661" t="s">
        <v>3533</v>
      </c>
      <c r="G1663" s="661" t="s">
        <v>4974</v>
      </c>
      <c r="H1663" s="661" t="s">
        <v>579</v>
      </c>
      <c r="I1663" s="661" t="s">
        <v>4975</v>
      </c>
      <c r="J1663" s="661" t="s">
        <v>4976</v>
      </c>
      <c r="K1663" s="661" t="s">
        <v>4977</v>
      </c>
      <c r="L1663" s="662">
        <v>90</v>
      </c>
      <c r="M1663" s="662">
        <v>90</v>
      </c>
      <c r="N1663" s="661">
        <v>1</v>
      </c>
      <c r="O1663" s="744">
        <v>1</v>
      </c>
      <c r="P1663" s="662"/>
      <c r="Q1663" s="677">
        <v>0</v>
      </c>
      <c r="R1663" s="661"/>
      <c r="S1663" s="677">
        <v>0</v>
      </c>
      <c r="T1663" s="744"/>
      <c r="U1663" s="700">
        <v>0</v>
      </c>
    </row>
    <row r="1664" spans="1:21" ht="14.4" customHeight="1" x14ac:dyDescent="0.3">
      <c r="A1664" s="660">
        <v>21</v>
      </c>
      <c r="B1664" s="661" t="s">
        <v>578</v>
      </c>
      <c r="C1664" s="661" t="s">
        <v>3538</v>
      </c>
      <c r="D1664" s="742" t="s">
        <v>5397</v>
      </c>
      <c r="E1664" s="743" t="s">
        <v>3563</v>
      </c>
      <c r="F1664" s="661" t="s">
        <v>3533</v>
      </c>
      <c r="G1664" s="661" t="s">
        <v>4978</v>
      </c>
      <c r="H1664" s="661" t="s">
        <v>579</v>
      </c>
      <c r="I1664" s="661" t="s">
        <v>4979</v>
      </c>
      <c r="J1664" s="661" t="s">
        <v>4980</v>
      </c>
      <c r="K1664" s="661" t="s">
        <v>4981</v>
      </c>
      <c r="L1664" s="662">
        <v>0</v>
      </c>
      <c r="M1664" s="662">
        <v>0</v>
      </c>
      <c r="N1664" s="661">
        <v>1</v>
      </c>
      <c r="O1664" s="744">
        <v>0.5</v>
      </c>
      <c r="P1664" s="662">
        <v>0</v>
      </c>
      <c r="Q1664" s="677"/>
      <c r="R1664" s="661">
        <v>1</v>
      </c>
      <c r="S1664" s="677">
        <v>1</v>
      </c>
      <c r="T1664" s="744">
        <v>0.5</v>
      </c>
      <c r="U1664" s="700">
        <v>1</v>
      </c>
    </row>
    <row r="1665" spans="1:21" ht="14.4" customHeight="1" x14ac:dyDescent="0.3">
      <c r="A1665" s="660">
        <v>21</v>
      </c>
      <c r="B1665" s="661" t="s">
        <v>578</v>
      </c>
      <c r="C1665" s="661" t="s">
        <v>3538</v>
      </c>
      <c r="D1665" s="742" t="s">
        <v>5397</v>
      </c>
      <c r="E1665" s="743" t="s">
        <v>3563</v>
      </c>
      <c r="F1665" s="661" t="s">
        <v>3533</v>
      </c>
      <c r="G1665" s="661" t="s">
        <v>3603</v>
      </c>
      <c r="H1665" s="661" t="s">
        <v>579</v>
      </c>
      <c r="I1665" s="661" t="s">
        <v>869</v>
      </c>
      <c r="J1665" s="661" t="s">
        <v>870</v>
      </c>
      <c r="K1665" s="661" t="s">
        <v>3604</v>
      </c>
      <c r="L1665" s="662">
        <v>156.77000000000001</v>
      </c>
      <c r="M1665" s="662">
        <v>12071.290000000005</v>
      </c>
      <c r="N1665" s="661">
        <v>77</v>
      </c>
      <c r="O1665" s="744">
        <v>23.5</v>
      </c>
      <c r="P1665" s="662">
        <v>8622.350000000004</v>
      </c>
      <c r="Q1665" s="677">
        <v>0.7142857142857143</v>
      </c>
      <c r="R1665" s="661">
        <v>55</v>
      </c>
      <c r="S1665" s="677">
        <v>0.7142857142857143</v>
      </c>
      <c r="T1665" s="744">
        <v>16.5</v>
      </c>
      <c r="U1665" s="700">
        <v>0.7021276595744681</v>
      </c>
    </row>
    <row r="1666" spans="1:21" ht="14.4" customHeight="1" x14ac:dyDescent="0.3">
      <c r="A1666" s="660">
        <v>21</v>
      </c>
      <c r="B1666" s="661" t="s">
        <v>578</v>
      </c>
      <c r="C1666" s="661" t="s">
        <v>3538</v>
      </c>
      <c r="D1666" s="742" t="s">
        <v>5397</v>
      </c>
      <c r="E1666" s="743" t="s">
        <v>3563</v>
      </c>
      <c r="F1666" s="661" t="s">
        <v>3533</v>
      </c>
      <c r="G1666" s="661" t="s">
        <v>4982</v>
      </c>
      <c r="H1666" s="661" t="s">
        <v>579</v>
      </c>
      <c r="I1666" s="661" t="s">
        <v>642</v>
      </c>
      <c r="J1666" s="661" t="s">
        <v>4983</v>
      </c>
      <c r="K1666" s="661" t="s">
        <v>3690</v>
      </c>
      <c r="L1666" s="662">
        <v>30.56</v>
      </c>
      <c r="M1666" s="662">
        <v>152.79999999999998</v>
      </c>
      <c r="N1666" s="661">
        <v>5</v>
      </c>
      <c r="O1666" s="744">
        <v>1</v>
      </c>
      <c r="P1666" s="662">
        <v>152.79999999999998</v>
      </c>
      <c r="Q1666" s="677">
        <v>1</v>
      </c>
      <c r="R1666" s="661">
        <v>5</v>
      </c>
      <c r="S1666" s="677">
        <v>1</v>
      </c>
      <c r="T1666" s="744">
        <v>1</v>
      </c>
      <c r="U1666" s="700">
        <v>1</v>
      </c>
    </row>
    <row r="1667" spans="1:21" ht="14.4" customHeight="1" x14ac:dyDescent="0.3">
      <c r="A1667" s="660">
        <v>21</v>
      </c>
      <c r="B1667" s="661" t="s">
        <v>578</v>
      </c>
      <c r="C1667" s="661" t="s">
        <v>3538</v>
      </c>
      <c r="D1667" s="742" t="s">
        <v>5397</v>
      </c>
      <c r="E1667" s="743" t="s">
        <v>3563</v>
      </c>
      <c r="F1667" s="661" t="s">
        <v>3533</v>
      </c>
      <c r="G1667" s="661" t="s">
        <v>4107</v>
      </c>
      <c r="H1667" s="661" t="s">
        <v>579</v>
      </c>
      <c r="I1667" s="661" t="s">
        <v>815</v>
      </c>
      <c r="J1667" s="661" t="s">
        <v>816</v>
      </c>
      <c r="K1667" s="661" t="s">
        <v>813</v>
      </c>
      <c r="L1667" s="662">
        <v>40.340000000000003</v>
      </c>
      <c r="M1667" s="662">
        <v>40.340000000000003</v>
      </c>
      <c r="N1667" s="661">
        <v>1</v>
      </c>
      <c r="O1667" s="744">
        <v>0.5</v>
      </c>
      <c r="P1667" s="662"/>
      <c r="Q1667" s="677">
        <v>0</v>
      </c>
      <c r="R1667" s="661"/>
      <c r="S1667" s="677">
        <v>0</v>
      </c>
      <c r="T1667" s="744"/>
      <c r="U1667" s="700">
        <v>0</v>
      </c>
    </row>
    <row r="1668" spans="1:21" ht="14.4" customHeight="1" x14ac:dyDescent="0.3">
      <c r="A1668" s="660">
        <v>21</v>
      </c>
      <c r="B1668" s="661" t="s">
        <v>578</v>
      </c>
      <c r="C1668" s="661" t="s">
        <v>3538</v>
      </c>
      <c r="D1668" s="742" t="s">
        <v>5397</v>
      </c>
      <c r="E1668" s="743" t="s">
        <v>3563</v>
      </c>
      <c r="F1668" s="661" t="s">
        <v>3533</v>
      </c>
      <c r="G1668" s="661" t="s">
        <v>4107</v>
      </c>
      <c r="H1668" s="661" t="s">
        <v>579</v>
      </c>
      <c r="I1668" s="661" t="s">
        <v>4984</v>
      </c>
      <c r="J1668" s="661" t="s">
        <v>4985</v>
      </c>
      <c r="K1668" s="661" t="s">
        <v>942</v>
      </c>
      <c r="L1668" s="662">
        <v>32.270000000000003</v>
      </c>
      <c r="M1668" s="662">
        <v>32.270000000000003</v>
      </c>
      <c r="N1668" s="661">
        <v>1</v>
      </c>
      <c r="O1668" s="744">
        <v>0.5</v>
      </c>
      <c r="P1668" s="662">
        <v>32.270000000000003</v>
      </c>
      <c r="Q1668" s="677">
        <v>1</v>
      </c>
      <c r="R1668" s="661">
        <v>1</v>
      </c>
      <c r="S1668" s="677">
        <v>1</v>
      </c>
      <c r="T1668" s="744">
        <v>0.5</v>
      </c>
      <c r="U1668" s="700">
        <v>1</v>
      </c>
    </row>
    <row r="1669" spans="1:21" ht="14.4" customHeight="1" x14ac:dyDescent="0.3">
      <c r="A1669" s="660">
        <v>21</v>
      </c>
      <c r="B1669" s="661" t="s">
        <v>578</v>
      </c>
      <c r="C1669" s="661" t="s">
        <v>3538</v>
      </c>
      <c r="D1669" s="742" t="s">
        <v>5397</v>
      </c>
      <c r="E1669" s="743" t="s">
        <v>3563</v>
      </c>
      <c r="F1669" s="661" t="s">
        <v>3533</v>
      </c>
      <c r="G1669" s="661" t="s">
        <v>4640</v>
      </c>
      <c r="H1669" s="661" t="s">
        <v>579</v>
      </c>
      <c r="I1669" s="661" t="s">
        <v>1177</v>
      </c>
      <c r="J1669" s="661" t="s">
        <v>4641</v>
      </c>
      <c r="K1669" s="661" t="s">
        <v>4642</v>
      </c>
      <c r="L1669" s="662">
        <v>0</v>
      </c>
      <c r="M1669" s="662">
        <v>0</v>
      </c>
      <c r="N1669" s="661">
        <v>1</v>
      </c>
      <c r="O1669" s="744">
        <v>1</v>
      </c>
      <c r="P1669" s="662"/>
      <c r="Q1669" s="677"/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21</v>
      </c>
      <c r="B1670" s="661" t="s">
        <v>578</v>
      </c>
      <c r="C1670" s="661" t="s">
        <v>3538</v>
      </c>
      <c r="D1670" s="742" t="s">
        <v>5397</v>
      </c>
      <c r="E1670" s="743" t="s">
        <v>3563</v>
      </c>
      <c r="F1670" s="661" t="s">
        <v>3533</v>
      </c>
      <c r="G1670" s="661" t="s">
        <v>4986</v>
      </c>
      <c r="H1670" s="661" t="s">
        <v>579</v>
      </c>
      <c r="I1670" s="661" t="s">
        <v>4987</v>
      </c>
      <c r="J1670" s="661" t="s">
        <v>4988</v>
      </c>
      <c r="K1670" s="661" t="s">
        <v>3039</v>
      </c>
      <c r="L1670" s="662">
        <v>72.22</v>
      </c>
      <c r="M1670" s="662">
        <v>288.88</v>
      </c>
      <c r="N1670" s="661">
        <v>4</v>
      </c>
      <c r="O1670" s="744">
        <v>1</v>
      </c>
      <c r="P1670" s="662">
        <v>144.44</v>
      </c>
      <c r="Q1670" s="677">
        <v>0.5</v>
      </c>
      <c r="R1670" s="661">
        <v>2</v>
      </c>
      <c r="S1670" s="677">
        <v>0.5</v>
      </c>
      <c r="T1670" s="744">
        <v>0.5</v>
      </c>
      <c r="U1670" s="700">
        <v>0.5</v>
      </c>
    </row>
    <row r="1671" spans="1:21" ht="14.4" customHeight="1" x14ac:dyDescent="0.3">
      <c r="A1671" s="660">
        <v>21</v>
      </c>
      <c r="B1671" s="661" t="s">
        <v>578</v>
      </c>
      <c r="C1671" s="661" t="s">
        <v>3538</v>
      </c>
      <c r="D1671" s="742" t="s">
        <v>5397</v>
      </c>
      <c r="E1671" s="743" t="s">
        <v>3563</v>
      </c>
      <c r="F1671" s="661" t="s">
        <v>3533</v>
      </c>
      <c r="G1671" s="661" t="s">
        <v>3587</v>
      </c>
      <c r="H1671" s="661" t="s">
        <v>579</v>
      </c>
      <c r="I1671" s="661" t="s">
        <v>2259</v>
      </c>
      <c r="J1671" s="661" t="s">
        <v>2260</v>
      </c>
      <c r="K1671" s="661" t="s">
        <v>2261</v>
      </c>
      <c r="L1671" s="662">
        <v>33</v>
      </c>
      <c r="M1671" s="662">
        <v>33</v>
      </c>
      <c r="N1671" s="661">
        <v>1</v>
      </c>
      <c r="O1671" s="744">
        <v>0.5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21</v>
      </c>
      <c r="B1672" s="661" t="s">
        <v>578</v>
      </c>
      <c r="C1672" s="661" t="s">
        <v>3538</v>
      </c>
      <c r="D1672" s="742" t="s">
        <v>5397</v>
      </c>
      <c r="E1672" s="743" t="s">
        <v>3563</v>
      </c>
      <c r="F1672" s="661" t="s">
        <v>3533</v>
      </c>
      <c r="G1672" s="661" t="s">
        <v>3587</v>
      </c>
      <c r="H1672" s="661" t="s">
        <v>579</v>
      </c>
      <c r="I1672" s="661" t="s">
        <v>3651</v>
      </c>
      <c r="J1672" s="661" t="s">
        <v>2260</v>
      </c>
      <c r="K1672" s="661" t="s">
        <v>2261</v>
      </c>
      <c r="L1672" s="662">
        <v>33</v>
      </c>
      <c r="M1672" s="662">
        <v>264</v>
      </c>
      <c r="N1672" s="661">
        <v>8</v>
      </c>
      <c r="O1672" s="744">
        <v>4.5</v>
      </c>
      <c r="P1672" s="662">
        <v>165</v>
      </c>
      <c r="Q1672" s="677">
        <v>0.625</v>
      </c>
      <c r="R1672" s="661">
        <v>5</v>
      </c>
      <c r="S1672" s="677">
        <v>0.625</v>
      </c>
      <c r="T1672" s="744">
        <v>2.5</v>
      </c>
      <c r="U1672" s="700">
        <v>0.55555555555555558</v>
      </c>
    </row>
    <row r="1673" spans="1:21" ht="14.4" customHeight="1" x14ac:dyDescent="0.3">
      <c r="A1673" s="660">
        <v>21</v>
      </c>
      <c r="B1673" s="661" t="s">
        <v>578</v>
      </c>
      <c r="C1673" s="661" t="s">
        <v>3538</v>
      </c>
      <c r="D1673" s="742" t="s">
        <v>5397</v>
      </c>
      <c r="E1673" s="743" t="s">
        <v>3563</v>
      </c>
      <c r="F1673" s="661" t="s">
        <v>3533</v>
      </c>
      <c r="G1673" s="661" t="s">
        <v>4108</v>
      </c>
      <c r="H1673" s="661" t="s">
        <v>579</v>
      </c>
      <c r="I1673" s="661" t="s">
        <v>4989</v>
      </c>
      <c r="J1673" s="661" t="s">
        <v>4112</v>
      </c>
      <c r="K1673" s="661" t="s">
        <v>4990</v>
      </c>
      <c r="L1673" s="662">
        <v>0</v>
      </c>
      <c r="M1673" s="662">
        <v>0</v>
      </c>
      <c r="N1673" s="661">
        <v>1</v>
      </c>
      <c r="O1673" s="744">
        <v>0.5</v>
      </c>
      <c r="P1673" s="662">
        <v>0</v>
      </c>
      <c r="Q1673" s="677"/>
      <c r="R1673" s="661">
        <v>1</v>
      </c>
      <c r="S1673" s="677">
        <v>1</v>
      </c>
      <c r="T1673" s="744">
        <v>0.5</v>
      </c>
      <c r="U1673" s="700">
        <v>1</v>
      </c>
    </row>
    <row r="1674" spans="1:21" ht="14.4" customHeight="1" x14ac:dyDescent="0.3">
      <c r="A1674" s="660">
        <v>21</v>
      </c>
      <c r="B1674" s="661" t="s">
        <v>578</v>
      </c>
      <c r="C1674" s="661" t="s">
        <v>3538</v>
      </c>
      <c r="D1674" s="742" t="s">
        <v>5397</v>
      </c>
      <c r="E1674" s="743" t="s">
        <v>3563</v>
      </c>
      <c r="F1674" s="661" t="s">
        <v>3533</v>
      </c>
      <c r="G1674" s="661" t="s">
        <v>3949</v>
      </c>
      <c r="H1674" s="661" t="s">
        <v>579</v>
      </c>
      <c r="I1674" s="661" t="s">
        <v>1106</v>
      </c>
      <c r="J1674" s="661" t="s">
        <v>1107</v>
      </c>
      <c r="K1674" s="661" t="s">
        <v>3966</v>
      </c>
      <c r="L1674" s="662">
        <v>60.9</v>
      </c>
      <c r="M1674" s="662">
        <v>304.5</v>
      </c>
      <c r="N1674" s="661">
        <v>5</v>
      </c>
      <c r="O1674" s="744">
        <v>1</v>
      </c>
      <c r="P1674" s="662">
        <v>304.5</v>
      </c>
      <c r="Q1674" s="677">
        <v>1</v>
      </c>
      <c r="R1674" s="661">
        <v>5</v>
      </c>
      <c r="S1674" s="677">
        <v>1</v>
      </c>
      <c r="T1674" s="744">
        <v>1</v>
      </c>
      <c r="U1674" s="700">
        <v>1</v>
      </c>
    </row>
    <row r="1675" spans="1:21" ht="14.4" customHeight="1" x14ac:dyDescent="0.3">
      <c r="A1675" s="660">
        <v>21</v>
      </c>
      <c r="B1675" s="661" t="s">
        <v>578</v>
      </c>
      <c r="C1675" s="661" t="s">
        <v>3538</v>
      </c>
      <c r="D1675" s="742" t="s">
        <v>5397</v>
      </c>
      <c r="E1675" s="743" t="s">
        <v>3563</v>
      </c>
      <c r="F1675" s="661" t="s">
        <v>3533</v>
      </c>
      <c r="G1675" s="661" t="s">
        <v>4115</v>
      </c>
      <c r="H1675" s="661" t="s">
        <v>1684</v>
      </c>
      <c r="I1675" s="661" t="s">
        <v>4116</v>
      </c>
      <c r="J1675" s="661" t="s">
        <v>4117</v>
      </c>
      <c r="K1675" s="661" t="s">
        <v>4118</v>
      </c>
      <c r="L1675" s="662">
        <v>2179.9299999999998</v>
      </c>
      <c r="M1675" s="662">
        <v>21799.299999999996</v>
      </c>
      <c r="N1675" s="661">
        <v>10</v>
      </c>
      <c r="O1675" s="744">
        <v>4</v>
      </c>
      <c r="P1675" s="662">
        <v>21799.299999999996</v>
      </c>
      <c r="Q1675" s="677">
        <v>1</v>
      </c>
      <c r="R1675" s="661">
        <v>10</v>
      </c>
      <c r="S1675" s="677">
        <v>1</v>
      </c>
      <c r="T1675" s="744">
        <v>4</v>
      </c>
      <c r="U1675" s="700">
        <v>1</v>
      </c>
    </row>
    <row r="1676" spans="1:21" ht="14.4" customHeight="1" x14ac:dyDescent="0.3">
      <c r="A1676" s="660">
        <v>21</v>
      </c>
      <c r="B1676" s="661" t="s">
        <v>578</v>
      </c>
      <c r="C1676" s="661" t="s">
        <v>3538</v>
      </c>
      <c r="D1676" s="742" t="s">
        <v>5397</v>
      </c>
      <c r="E1676" s="743" t="s">
        <v>3563</v>
      </c>
      <c r="F1676" s="661" t="s">
        <v>3533</v>
      </c>
      <c r="G1676" s="661" t="s">
        <v>4991</v>
      </c>
      <c r="H1676" s="661" t="s">
        <v>579</v>
      </c>
      <c r="I1676" s="661" t="s">
        <v>4992</v>
      </c>
      <c r="J1676" s="661" t="s">
        <v>4993</v>
      </c>
      <c r="K1676" s="661" t="s">
        <v>3348</v>
      </c>
      <c r="L1676" s="662">
        <v>54.98</v>
      </c>
      <c r="M1676" s="662">
        <v>54.98</v>
      </c>
      <c r="N1676" s="661">
        <v>1</v>
      </c>
      <c r="O1676" s="744">
        <v>0.5</v>
      </c>
      <c r="P1676" s="662">
        <v>54.98</v>
      </c>
      <c r="Q1676" s="677">
        <v>1</v>
      </c>
      <c r="R1676" s="661">
        <v>1</v>
      </c>
      <c r="S1676" s="677">
        <v>1</v>
      </c>
      <c r="T1676" s="744">
        <v>0.5</v>
      </c>
      <c r="U1676" s="700">
        <v>1</v>
      </c>
    </row>
    <row r="1677" spans="1:21" ht="14.4" customHeight="1" x14ac:dyDescent="0.3">
      <c r="A1677" s="660">
        <v>21</v>
      </c>
      <c r="B1677" s="661" t="s">
        <v>578</v>
      </c>
      <c r="C1677" s="661" t="s">
        <v>3538</v>
      </c>
      <c r="D1677" s="742" t="s">
        <v>5397</v>
      </c>
      <c r="E1677" s="743" t="s">
        <v>3563</v>
      </c>
      <c r="F1677" s="661" t="s">
        <v>3533</v>
      </c>
      <c r="G1677" s="661" t="s">
        <v>4994</v>
      </c>
      <c r="H1677" s="661" t="s">
        <v>579</v>
      </c>
      <c r="I1677" s="661" t="s">
        <v>4995</v>
      </c>
      <c r="J1677" s="661" t="s">
        <v>4996</v>
      </c>
      <c r="K1677" s="661" t="s">
        <v>4997</v>
      </c>
      <c r="L1677" s="662">
        <v>1434.31</v>
      </c>
      <c r="M1677" s="662">
        <v>2868.62</v>
      </c>
      <c r="N1677" s="661">
        <v>2</v>
      </c>
      <c r="O1677" s="744">
        <v>1</v>
      </c>
      <c r="P1677" s="662">
        <v>2868.62</v>
      </c>
      <c r="Q1677" s="677">
        <v>1</v>
      </c>
      <c r="R1677" s="661">
        <v>2</v>
      </c>
      <c r="S1677" s="677">
        <v>1</v>
      </c>
      <c r="T1677" s="744">
        <v>1</v>
      </c>
      <c r="U1677" s="700">
        <v>1</v>
      </c>
    </row>
    <row r="1678" spans="1:21" ht="14.4" customHeight="1" x14ac:dyDescent="0.3">
      <c r="A1678" s="660">
        <v>21</v>
      </c>
      <c r="B1678" s="661" t="s">
        <v>578</v>
      </c>
      <c r="C1678" s="661" t="s">
        <v>3538</v>
      </c>
      <c r="D1678" s="742" t="s">
        <v>5397</v>
      </c>
      <c r="E1678" s="743" t="s">
        <v>3563</v>
      </c>
      <c r="F1678" s="661" t="s">
        <v>3533</v>
      </c>
      <c r="G1678" s="661" t="s">
        <v>4253</v>
      </c>
      <c r="H1678" s="661" t="s">
        <v>579</v>
      </c>
      <c r="I1678" s="661" t="s">
        <v>1976</v>
      </c>
      <c r="J1678" s="661" t="s">
        <v>1977</v>
      </c>
      <c r="K1678" s="661" t="s">
        <v>4254</v>
      </c>
      <c r="L1678" s="662">
        <v>48.09</v>
      </c>
      <c r="M1678" s="662">
        <v>144.27000000000001</v>
      </c>
      <c r="N1678" s="661">
        <v>3</v>
      </c>
      <c r="O1678" s="744">
        <v>1.5</v>
      </c>
      <c r="P1678" s="662">
        <v>96.18</v>
      </c>
      <c r="Q1678" s="677">
        <v>0.66666666666666663</v>
      </c>
      <c r="R1678" s="661">
        <v>2</v>
      </c>
      <c r="S1678" s="677">
        <v>0.66666666666666663</v>
      </c>
      <c r="T1678" s="744">
        <v>0.5</v>
      </c>
      <c r="U1678" s="700">
        <v>0.33333333333333331</v>
      </c>
    </row>
    <row r="1679" spans="1:21" ht="14.4" customHeight="1" x14ac:dyDescent="0.3">
      <c r="A1679" s="660">
        <v>21</v>
      </c>
      <c r="B1679" s="661" t="s">
        <v>578</v>
      </c>
      <c r="C1679" s="661" t="s">
        <v>3538</v>
      </c>
      <c r="D1679" s="742" t="s">
        <v>5397</v>
      </c>
      <c r="E1679" s="743" t="s">
        <v>3563</v>
      </c>
      <c r="F1679" s="661" t="s">
        <v>3533</v>
      </c>
      <c r="G1679" s="661" t="s">
        <v>4253</v>
      </c>
      <c r="H1679" s="661" t="s">
        <v>579</v>
      </c>
      <c r="I1679" s="661" t="s">
        <v>2022</v>
      </c>
      <c r="J1679" s="661" t="s">
        <v>4549</v>
      </c>
      <c r="K1679" s="661" t="s">
        <v>4550</v>
      </c>
      <c r="L1679" s="662">
        <v>89.91</v>
      </c>
      <c r="M1679" s="662">
        <v>89.91</v>
      </c>
      <c r="N1679" s="661">
        <v>1</v>
      </c>
      <c r="O1679" s="744">
        <v>1</v>
      </c>
      <c r="P1679" s="662">
        <v>89.91</v>
      </c>
      <c r="Q1679" s="677">
        <v>1</v>
      </c>
      <c r="R1679" s="661">
        <v>1</v>
      </c>
      <c r="S1679" s="677">
        <v>1</v>
      </c>
      <c r="T1679" s="744">
        <v>1</v>
      </c>
      <c r="U1679" s="700">
        <v>1</v>
      </c>
    </row>
    <row r="1680" spans="1:21" ht="14.4" customHeight="1" x14ac:dyDescent="0.3">
      <c r="A1680" s="660">
        <v>21</v>
      </c>
      <c r="B1680" s="661" t="s">
        <v>578</v>
      </c>
      <c r="C1680" s="661" t="s">
        <v>3538</v>
      </c>
      <c r="D1680" s="742" t="s">
        <v>5397</v>
      </c>
      <c r="E1680" s="743" t="s">
        <v>3563</v>
      </c>
      <c r="F1680" s="661" t="s">
        <v>3533</v>
      </c>
      <c r="G1680" s="661" t="s">
        <v>3860</v>
      </c>
      <c r="H1680" s="661" t="s">
        <v>579</v>
      </c>
      <c r="I1680" s="661" t="s">
        <v>4998</v>
      </c>
      <c r="J1680" s="661" t="s">
        <v>997</v>
      </c>
      <c r="K1680" s="661" t="s">
        <v>4999</v>
      </c>
      <c r="L1680" s="662">
        <v>0</v>
      </c>
      <c r="M1680" s="662">
        <v>0</v>
      </c>
      <c r="N1680" s="661">
        <v>14</v>
      </c>
      <c r="O1680" s="744">
        <v>10</v>
      </c>
      <c r="P1680" s="662">
        <v>0</v>
      </c>
      <c r="Q1680" s="677"/>
      <c r="R1680" s="661">
        <v>8</v>
      </c>
      <c r="S1680" s="677">
        <v>0.5714285714285714</v>
      </c>
      <c r="T1680" s="744">
        <v>6</v>
      </c>
      <c r="U1680" s="700">
        <v>0.6</v>
      </c>
    </row>
    <row r="1681" spans="1:21" ht="14.4" customHeight="1" x14ac:dyDescent="0.3">
      <c r="A1681" s="660">
        <v>21</v>
      </c>
      <c r="B1681" s="661" t="s">
        <v>578</v>
      </c>
      <c r="C1681" s="661" t="s">
        <v>3538</v>
      </c>
      <c r="D1681" s="742" t="s">
        <v>5397</v>
      </c>
      <c r="E1681" s="743" t="s">
        <v>3563</v>
      </c>
      <c r="F1681" s="661" t="s">
        <v>3533</v>
      </c>
      <c r="G1681" s="661" t="s">
        <v>5000</v>
      </c>
      <c r="H1681" s="661" t="s">
        <v>579</v>
      </c>
      <c r="I1681" s="661" t="s">
        <v>5001</v>
      </c>
      <c r="J1681" s="661" t="s">
        <v>5002</v>
      </c>
      <c r="K1681" s="661" t="s">
        <v>5003</v>
      </c>
      <c r="L1681" s="662">
        <v>0</v>
      </c>
      <c r="M1681" s="662">
        <v>0</v>
      </c>
      <c r="N1681" s="661">
        <v>6</v>
      </c>
      <c r="O1681" s="744">
        <v>0.5</v>
      </c>
      <c r="P1681" s="662">
        <v>0</v>
      </c>
      <c r="Q1681" s="677"/>
      <c r="R1681" s="661">
        <v>6</v>
      </c>
      <c r="S1681" s="677">
        <v>1</v>
      </c>
      <c r="T1681" s="744">
        <v>0.5</v>
      </c>
      <c r="U1681" s="700">
        <v>1</v>
      </c>
    </row>
    <row r="1682" spans="1:21" ht="14.4" customHeight="1" x14ac:dyDescent="0.3">
      <c r="A1682" s="660">
        <v>21</v>
      </c>
      <c r="B1682" s="661" t="s">
        <v>578</v>
      </c>
      <c r="C1682" s="661" t="s">
        <v>3538</v>
      </c>
      <c r="D1682" s="742" t="s">
        <v>5397</v>
      </c>
      <c r="E1682" s="743" t="s">
        <v>3563</v>
      </c>
      <c r="F1682" s="661" t="s">
        <v>3533</v>
      </c>
      <c r="G1682" s="661" t="s">
        <v>3784</v>
      </c>
      <c r="H1682" s="661" t="s">
        <v>1684</v>
      </c>
      <c r="I1682" s="661" t="s">
        <v>4119</v>
      </c>
      <c r="J1682" s="661" t="s">
        <v>4120</v>
      </c>
      <c r="K1682" s="661" t="s">
        <v>1599</v>
      </c>
      <c r="L1682" s="662">
        <v>9810.82</v>
      </c>
      <c r="M1682" s="662">
        <v>29432.46</v>
      </c>
      <c r="N1682" s="661">
        <v>3</v>
      </c>
      <c r="O1682" s="744">
        <v>3</v>
      </c>
      <c r="P1682" s="662">
        <v>29432.46</v>
      </c>
      <c r="Q1682" s="677">
        <v>1</v>
      </c>
      <c r="R1682" s="661">
        <v>3</v>
      </c>
      <c r="S1682" s="677">
        <v>1</v>
      </c>
      <c r="T1682" s="744">
        <v>3</v>
      </c>
      <c r="U1682" s="700">
        <v>1</v>
      </c>
    </row>
    <row r="1683" spans="1:21" ht="14.4" customHeight="1" x14ac:dyDescent="0.3">
      <c r="A1683" s="660">
        <v>21</v>
      </c>
      <c r="B1683" s="661" t="s">
        <v>578</v>
      </c>
      <c r="C1683" s="661" t="s">
        <v>3538</v>
      </c>
      <c r="D1683" s="742" t="s">
        <v>5397</v>
      </c>
      <c r="E1683" s="743" t="s">
        <v>3563</v>
      </c>
      <c r="F1683" s="661" t="s">
        <v>3533</v>
      </c>
      <c r="G1683" s="661" t="s">
        <v>3784</v>
      </c>
      <c r="H1683" s="661" t="s">
        <v>1684</v>
      </c>
      <c r="I1683" s="661" t="s">
        <v>4255</v>
      </c>
      <c r="J1683" s="661" t="s">
        <v>4120</v>
      </c>
      <c r="K1683" s="661" t="s">
        <v>1599</v>
      </c>
      <c r="L1683" s="662">
        <v>9810.82</v>
      </c>
      <c r="M1683" s="662">
        <v>127540.66000000002</v>
      </c>
      <c r="N1683" s="661">
        <v>13</v>
      </c>
      <c r="O1683" s="744">
        <v>12.5</v>
      </c>
      <c r="P1683" s="662">
        <v>107919.02000000002</v>
      </c>
      <c r="Q1683" s="677">
        <v>0.84615384615384615</v>
      </c>
      <c r="R1683" s="661">
        <v>11</v>
      </c>
      <c r="S1683" s="677">
        <v>0.84615384615384615</v>
      </c>
      <c r="T1683" s="744">
        <v>10.5</v>
      </c>
      <c r="U1683" s="700">
        <v>0.84</v>
      </c>
    </row>
    <row r="1684" spans="1:21" ht="14.4" customHeight="1" x14ac:dyDescent="0.3">
      <c r="A1684" s="660">
        <v>21</v>
      </c>
      <c r="B1684" s="661" t="s">
        <v>578</v>
      </c>
      <c r="C1684" s="661" t="s">
        <v>3538</v>
      </c>
      <c r="D1684" s="742" t="s">
        <v>5397</v>
      </c>
      <c r="E1684" s="743" t="s">
        <v>3563</v>
      </c>
      <c r="F1684" s="661" t="s">
        <v>3533</v>
      </c>
      <c r="G1684" s="661" t="s">
        <v>3983</v>
      </c>
      <c r="H1684" s="661" t="s">
        <v>579</v>
      </c>
      <c r="I1684" s="661" t="s">
        <v>1991</v>
      </c>
      <c r="J1684" s="661" t="s">
        <v>1992</v>
      </c>
      <c r="K1684" s="661" t="s">
        <v>2978</v>
      </c>
      <c r="L1684" s="662">
        <v>111.72</v>
      </c>
      <c r="M1684" s="662">
        <v>558.6</v>
      </c>
      <c r="N1684" s="661">
        <v>5</v>
      </c>
      <c r="O1684" s="744">
        <v>4.5</v>
      </c>
      <c r="P1684" s="662">
        <v>446.88</v>
      </c>
      <c r="Q1684" s="677">
        <v>0.79999999999999993</v>
      </c>
      <c r="R1684" s="661">
        <v>4</v>
      </c>
      <c r="S1684" s="677">
        <v>0.8</v>
      </c>
      <c r="T1684" s="744">
        <v>3.5</v>
      </c>
      <c r="U1684" s="700">
        <v>0.77777777777777779</v>
      </c>
    </row>
    <row r="1685" spans="1:21" ht="14.4" customHeight="1" x14ac:dyDescent="0.3">
      <c r="A1685" s="660">
        <v>21</v>
      </c>
      <c r="B1685" s="661" t="s">
        <v>578</v>
      </c>
      <c r="C1685" s="661" t="s">
        <v>3538</v>
      </c>
      <c r="D1685" s="742" t="s">
        <v>5397</v>
      </c>
      <c r="E1685" s="743" t="s">
        <v>3563</v>
      </c>
      <c r="F1685" s="661" t="s">
        <v>3533</v>
      </c>
      <c r="G1685" s="661" t="s">
        <v>3983</v>
      </c>
      <c r="H1685" s="661" t="s">
        <v>579</v>
      </c>
      <c r="I1685" s="661" t="s">
        <v>4859</v>
      </c>
      <c r="J1685" s="661" t="s">
        <v>1992</v>
      </c>
      <c r="K1685" s="661" t="s">
        <v>4860</v>
      </c>
      <c r="L1685" s="662">
        <v>0</v>
      </c>
      <c r="M1685" s="662">
        <v>0</v>
      </c>
      <c r="N1685" s="661">
        <v>1</v>
      </c>
      <c r="O1685" s="744">
        <v>1</v>
      </c>
      <c r="P1685" s="662"/>
      <c r="Q1685" s="677"/>
      <c r="R1685" s="661"/>
      <c r="S1685" s="677">
        <v>0</v>
      </c>
      <c r="T1685" s="744"/>
      <c r="U1685" s="700">
        <v>0</v>
      </c>
    </row>
    <row r="1686" spans="1:21" ht="14.4" customHeight="1" x14ac:dyDescent="0.3">
      <c r="A1686" s="660">
        <v>21</v>
      </c>
      <c r="B1686" s="661" t="s">
        <v>578</v>
      </c>
      <c r="C1686" s="661" t="s">
        <v>3538</v>
      </c>
      <c r="D1686" s="742" t="s">
        <v>5397</v>
      </c>
      <c r="E1686" s="743" t="s">
        <v>3563</v>
      </c>
      <c r="F1686" s="661" t="s">
        <v>3533</v>
      </c>
      <c r="G1686" s="661" t="s">
        <v>4123</v>
      </c>
      <c r="H1686" s="661" t="s">
        <v>579</v>
      </c>
      <c r="I1686" s="661" t="s">
        <v>753</v>
      </c>
      <c r="J1686" s="661" t="s">
        <v>4124</v>
      </c>
      <c r="K1686" s="661" t="s">
        <v>4125</v>
      </c>
      <c r="L1686" s="662">
        <v>23.61</v>
      </c>
      <c r="M1686" s="662">
        <v>23.61</v>
      </c>
      <c r="N1686" s="661">
        <v>1</v>
      </c>
      <c r="O1686" s="744">
        <v>1</v>
      </c>
      <c r="P1686" s="662">
        <v>23.61</v>
      </c>
      <c r="Q1686" s="677">
        <v>1</v>
      </c>
      <c r="R1686" s="661">
        <v>1</v>
      </c>
      <c r="S1686" s="677">
        <v>1</v>
      </c>
      <c r="T1686" s="744">
        <v>1</v>
      </c>
      <c r="U1686" s="700">
        <v>1</v>
      </c>
    </row>
    <row r="1687" spans="1:21" ht="14.4" customHeight="1" x14ac:dyDescent="0.3">
      <c r="A1687" s="660">
        <v>21</v>
      </c>
      <c r="B1687" s="661" t="s">
        <v>578</v>
      </c>
      <c r="C1687" s="661" t="s">
        <v>3538</v>
      </c>
      <c r="D1687" s="742" t="s">
        <v>5397</v>
      </c>
      <c r="E1687" s="743" t="s">
        <v>3563</v>
      </c>
      <c r="F1687" s="661" t="s">
        <v>3533</v>
      </c>
      <c r="G1687" s="661" t="s">
        <v>3656</v>
      </c>
      <c r="H1687" s="661" t="s">
        <v>579</v>
      </c>
      <c r="I1687" s="661" t="s">
        <v>5004</v>
      </c>
      <c r="J1687" s="661" t="s">
        <v>5005</v>
      </c>
      <c r="K1687" s="661" t="s">
        <v>5006</v>
      </c>
      <c r="L1687" s="662">
        <v>0</v>
      </c>
      <c r="M1687" s="662">
        <v>0</v>
      </c>
      <c r="N1687" s="661">
        <v>1</v>
      </c>
      <c r="O1687" s="744">
        <v>1</v>
      </c>
      <c r="P1687" s="662">
        <v>0</v>
      </c>
      <c r="Q1687" s="677"/>
      <c r="R1687" s="661">
        <v>1</v>
      </c>
      <c r="S1687" s="677">
        <v>1</v>
      </c>
      <c r="T1687" s="744">
        <v>1</v>
      </c>
      <c r="U1687" s="700">
        <v>1</v>
      </c>
    </row>
    <row r="1688" spans="1:21" ht="14.4" customHeight="1" x14ac:dyDescent="0.3">
      <c r="A1688" s="660">
        <v>21</v>
      </c>
      <c r="B1688" s="661" t="s">
        <v>578</v>
      </c>
      <c r="C1688" s="661" t="s">
        <v>3538</v>
      </c>
      <c r="D1688" s="742" t="s">
        <v>5397</v>
      </c>
      <c r="E1688" s="743" t="s">
        <v>3563</v>
      </c>
      <c r="F1688" s="661" t="s">
        <v>3533</v>
      </c>
      <c r="G1688" s="661" t="s">
        <v>3728</v>
      </c>
      <c r="H1688" s="661" t="s">
        <v>579</v>
      </c>
      <c r="I1688" s="661" t="s">
        <v>841</v>
      </c>
      <c r="J1688" s="661" t="s">
        <v>4307</v>
      </c>
      <c r="K1688" s="661" t="s">
        <v>4308</v>
      </c>
      <c r="L1688" s="662">
        <v>38.5</v>
      </c>
      <c r="M1688" s="662">
        <v>77</v>
      </c>
      <c r="N1688" s="661">
        <v>2</v>
      </c>
      <c r="O1688" s="744">
        <v>0.5</v>
      </c>
      <c r="P1688" s="662">
        <v>77</v>
      </c>
      <c r="Q1688" s="677">
        <v>1</v>
      </c>
      <c r="R1688" s="661">
        <v>2</v>
      </c>
      <c r="S1688" s="677">
        <v>1</v>
      </c>
      <c r="T1688" s="744">
        <v>0.5</v>
      </c>
      <c r="U1688" s="700">
        <v>1</v>
      </c>
    </row>
    <row r="1689" spans="1:21" ht="14.4" customHeight="1" x14ac:dyDescent="0.3">
      <c r="A1689" s="660">
        <v>21</v>
      </c>
      <c r="B1689" s="661" t="s">
        <v>578</v>
      </c>
      <c r="C1689" s="661" t="s">
        <v>3538</v>
      </c>
      <c r="D1689" s="742" t="s">
        <v>5397</v>
      </c>
      <c r="E1689" s="743" t="s">
        <v>3563</v>
      </c>
      <c r="F1689" s="661" t="s">
        <v>3533</v>
      </c>
      <c r="G1689" s="661" t="s">
        <v>3728</v>
      </c>
      <c r="H1689" s="661" t="s">
        <v>579</v>
      </c>
      <c r="I1689" s="661" t="s">
        <v>845</v>
      </c>
      <c r="J1689" s="661" t="s">
        <v>3730</v>
      </c>
      <c r="K1689" s="661" t="s">
        <v>3731</v>
      </c>
      <c r="L1689" s="662">
        <v>73.989999999999995</v>
      </c>
      <c r="M1689" s="662">
        <v>1479.7999999999997</v>
      </c>
      <c r="N1689" s="661">
        <v>20</v>
      </c>
      <c r="O1689" s="744">
        <v>8</v>
      </c>
      <c r="P1689" s="662">
        <v>1109.8499999999999</v>
      </c>
      <c r="Q1689" s="677">
        <v>0.75000000000000011</v>
      </c>
      <c r="R1689" s="661">
        <v>15</v>
      </c>
      <c r="S1689" s="677">
        <v>0.75</v>
      </c>
      <c r="T1689" s="744">
        <v>6</v>
      </c>
      <c r="U1689" s="700">
        <v>0.75</v>
      </c>
    </row>
    <row r="1690" spans="1:21" ht="14.4" customHeight="1" x14ac:dyDescent="0.3">
      <c r="A1690" s="660">
        <v>21</v>
      </c>
      <c r="B1690" s="661" t="s">
        <v>578</v>
      </c>
      <c r="C1690" s="661" t="s">
        <v>3538</v>
      </c>
      <c r="D1690" s="742" t="s">
        <v>5397</v>
      </c>
      <c r="E1690" s="743" t="s">
        <v>3563</v>
      </c>
      <c r="F1690" s="661" t="s">
        <v>3533</v>
      </c>
      <c r="G1690" s="661" t="s">
        <v>3728</v>
      </c>
      <c r="H1690" s="661" t="s">
        <v>579</v>
      </c>
      <c r="I1690" s="661" t="s">
        <v>3729</v>
      </c>
      <c r="J1690" s="661" t="s">
        <v>3730</v>
      </c>
      <c r="K1690" s="661" t="s">
        <v>3731</v>
      </c>
      <c r="L1690" s="662">
        <v>0</v>
      </c>
      <c r="M1690" s="662">
        <v>0</v>
      </c>
      <c r="N1690" s="661">
        <v>11</v>
      </c>
      <c r="O1690" s="744">
        <v>4.5</v>
      </c>
      <c r="P1690" s="662">
        <v>0</v>
      </c>
      <c r="Q1690" s="677"/>
      <c r="R1690" s="661">
        <v>8</v>
      </c>
      <c r="S1690" s="677">
        <v>0.72727272727272729</v>
      </c>
      <c r="T1690" s="744">
        <v>4</v>
      </c>
      <c r="U1690" s="700">
        <v>0.88888888888888884</v>
      </c>
    </row>
    <row r="1691" spans="1:21" ht="14.4" customHeight="1" x14ac:dyDescent="0.3">
      <c r="A1691" s="660">
        <v>21</v>
      </c>
      <c r="B1691" s="661" t="s">
        <v>578</v>
      </c>
      <c r="C1691" s="661" t="s">
        <v>3538</v>
      </c>
      <c r="D1691" s="742" t="s">
        <v>5397</v>
      </c>
      <c r="E1691" s="743" t="s">
        <v>3563</v>
      </c>
      <c r="F1691" s="661" t="s">
        <v>3533</v>
      </c>
      <c r="G1691" s="661" t="s">
        <v>4796</v>
      </c>
      <c r="H1691" s="661" t="s">
        <v>579</v>
      </c>
      <c r="I1691" s="661" t="s">
        <v>1980</v>
      </c>
      <c r="J1691" s="661" t="s">
        <v>1981</v>
      </c>
      <c r="K1691" s="661" t="s">
        <v>4797</v>
      </c>
      <c r="L1691" s="662">
        <v>36.97</v>
      </c>
      <c r="M1691" s="662">
        <v>36.97</v>
      </c>
      <c r="N1691" s="661">
        <v>1</v>
      </c>
      <c r="O1691" s="744">
        <v>1</v>
      </c>
      <c r="P1691" s="662">
        <v>36.97</v>
      </c>
      <c r="Q1691" s="677">
        <v>1</v>
      </c>
      <c r="R1691" s="661">
        <v>1</v>
      </c>
      <c r="S1691" s="677">
        <v>1</v>
      </c>
      <c r="T1691" s="744">
        <v>1</v>
      </c>
      <c r="U1691" s="700">
        <v>1</v>
      </c>
    </row>
    <row r="1692" spans="1:21" ht="14.4" customHeight="1" x14ac:dyDescent="0.3">
      <c r="A1692" s="660">
        <v>21</v>
      </c>
      <c r="B1692" s="661" t="s">
        <v>578</v>
      </c>
      <c r="C1692" s="661" t="s">
        <v>3538</v>
      </c>
      <c r="D1692" s="742" t="s">
        <v>5397</v>
      </c>
      <c r="E1692" s="743" t="s">
        <v>3563</v>
      </c>
      <c r="F1692" s="661" t="s">
        <v>3533</v>
      </c>
      <c r="G1692" s="661" t="s">
        <v>3657</v>
      </c>
      <c r="H1692" s="661" t="s">
        <v>579</v>
      </c>
      <c r="I1692" s="661" t="s">
        <v>5007</v>
      </c>
      <c r="J1692" s="661" t="s">
        <v>4661</v>
      </c>
      <c r="K1692" s="661" t="s">
        <v>5008</v>
      </c>
      <c r="L1692" s="662">
        <v>52.75</v>
      </c>
      <c r="M1692" s="662">
        <v>263.75</v>
      </c>
      <c r="N1692" s="661">
        <v>5</v>
      </c>
      <c r="O1692" s="744">
        <v>4.5</v>
      </c>
      <c r="P1692" s="662">
        <v>263.75</v>
      </c>
      <c r="Q1692" s="677">
        <v>1</v>
      </c>
      <c r="R1692" s="661">
        <v>5</v>
      </c>
      <c r="S1692" s="677">
        <v>1</v>
      </c>
      <c r="T1692" s="744">
        <v>4.5</v>
      </c>
      <c r="U1692" s="700">
        <v>1</v>
      </c>
    </row>
    <row r="1693" spans="1:21" ht="14.4" customHeight="1" x14ac:dyDescent="0.3">
      <c r="A1693" s="660">
        <v>21</v>
      </c>
      <c r="B1693" s="661" t="s">
        <v>578</v>
      </c>
      <c r="C1693" s="661" t="s">
        <v>3538</v>
      </c>
      <c r="D1693" s="742" t="s">
        <v>5397</v>
      </c>
      <c r="E1693" s="743" t="s">
        <v>3563</v>
      </c>
      <c r="F1693" s="661" t="s">
        <v>3533</v>
      </c>
      <c r="G1693" s="661" t="s">
        <v>3657</v>
      </c>
      <c r="H1693" s="661" t="s">
        <v>579</v>
      </c>
      <c r="I1693" s="661" t="s">
        <v>4128</v>
      </c>
      <c r="J1693" s="661" t="s">
        <v>3659</v>
      </c>
      <c r="K1693" s="661" t="s">
        <v>4129</v>
      </c>
      <c r="L1693" s="662">
        <v>29.54</v>
      </c>
      <c r="M1693" s="662">
        <v>29.54</v>
      </c>
      <c r="N1693" s="661">
        <v>1</v>
      </c>
      <c r="O1693" s="744">
        <v>1</v>
      </c>
      <c r="P1693" s="662"/>
      <c r="Q1693" s="677">
        <v>0</v>
      </c>
      <c r="R1693" s="661"/>
      <c r="S1693" s="677">
        <v>0</v>
      </c>
      <c r="T1693" s="744"/>
      <c r="U1693" s="700">
        <v>0</v>
      </c>
    </row>
    <row r="1694" spans="1:21" ht="14.4" customHeight="1" x14ac:dyDescent="0.3">
      <c r="A1694" s="660">
        <v>21</v>
      </c>
      <c r="B1694" s="661" t="s">
        <v>578</v>
      </c>
      <c r="C1694" s="661" t="s">
        <v>3538</v>
      </c>
      <c r="D1694" s="742" t="s">
        <v>5397</v>
      </c>
      <c r="E1694" s="743" t="s">
        <v>3563</v>
      </c>
      <c r="F1694" s="661" t="s">
        <v>3533</v>
      </c>
      <c r="G1694" s="661" t="s">
        <v>3732</v>
      </c>
      <c r="H1694" s="661" t="s">
        <v>579</v>
      </c>
      <c r="I1694" s="661" t="s">
        <v>1181</v>
      </c>
      <c r="J1694" s="661" t="s">
        <v>1182</v>
      </c>
      <c r="K1694" s="661" t="s">
        <v>3733</v>
      </c>
      <c r="L1694" s="662">
        <v>111.07</v>
      </c>
      <c r="M1694" s="662">
        <v>111.07</v>
      </c>
      <c r="N1694" s="661">
        <v>1</v>
      </c>
      <c r="O1694" s="744">
        <v>1</v>
      </c>
      <c r="P1694" s="662"/>
      <c r="Q1694" s="677">
        <v>0</v>
      </c>
      <c r="R1694" s="661"/>
      <c r="S1694" s="677">
        <v>0</v>
      </c>
      <c r="T1694" s="744"/>
      <c r="U1694" s="700">
        <v>0</v>
      </c>
    </row>
    <row r="1695" spans="1:21" ht="14.4" customHeight="1" x14ac:dyDescent="0.3">
      <c r="A1695" s="660">
        <v>21</v>
      </c>
      <c r="B1695" s="661" t="s">
        <v>578</v>
      </c>
      <c r="C1695" s="661" t="s">
        <v>3538</v>
      </c>
      <c r="D1695" s="742" t="s">
        <v>5397</v>
      </c>
      <c r="E1695" s="743" t="s">
        <v>3563</v>
      </c>
      <c r="F1695" s="661" t="s">
        <v>3533</v>
      </c>
      <c r="G1695" s="661" t="s">
        <v>4130</v>
      </c>
      <c r="H1695" s="661" t="s">
        <v>579</v>
      </c>
      <c r="I1695" s="661" t="s">
        <v>4131</v>
      </c>
      <c r="J1695" s="661" t="s">
        <v>4132</v>
      </c>
      <c r="K1695" s="661" t="s">
        <v>3443</v>
      </c>
      <c r="L1695" s="662">
        <v>3828.13</v>
      </c>
      <c r="M1695" s="662">
        <v>19140.650000000001</v>
      </c>
      <c r="N1695" s="661">
        <v>5</v>
      </c>
      <c r="O1695" s="744">
        <v>4</v>
      </c>
      <c r="P1695" s="662">
        <v>11484.39</v>
      </c>
      <c r="Q1695" s="677">
        <v>0.6</v>
      </c>
      <c r="R1695" s="661">
        <v>3</v>
      </c>
      <c r="S1695" s="677">
        <v>0.6</v>
      </c>
      <c r="T1695" s="744">
        <v>2</v>
      </c>
      <c r="U1695" s="700">
        <v>0.5</v>
      </c>
    </row>
    <row r="1696" spans="1:21" ht="14.4" customHeight="1" x14ac:dyDescent="0.3">
      <c r="A1696" s="660">
        <v>21</v>
      </c>
      <c r="B1696" s="661" t="s">
        <v>578</v>
      </c>
      <c r="C1696" s="661" t="s">
        <v>3538</v>
      </c>
      <c r="D1696" s="742" t="s">
        <v>5397</v>
      </c>
      <c r="E1696" s="743" t="s">
        <v>3563</v>
      </c>
      <c r="F1696" s="661" t="s">
        <v>3533</v>
      </c>
      <c r="G1696" s="661" t="s">
        <v>4409</v>
      </c>
      <c r="H1696" s="661" t="s">
        <v>579</v>
      </c>
      <c r="I1696" s="661" t="s">
        <v>4410</v>
      </c>
      <c r="J1696" s="661" t="s">
        <v>4411</v>
      </c>
      <c r="K1696" s="661" t="s">
        <v>4412</v>
      </c>
      <c r="L1696" s="662">
        <v>5927.29</v>
      </c>
      <c r="M1696" s="662">
        <v>17781.87</v>
      </c>
      <c r="N1696" s="661">
        <v>3</v>
      </c>
      <c r="O1696" s="744">
        <v>2</v>
      </c>
      <c r="P1696" s="662">
        <v>17781.87</v>
      </c>
      <c r="Q1696" s="677">
        <v>1</v>
      </c>
      <c r="R1696" s="661">
        <v>3</v>
      </c>
      <c r="S1696" s="677">
        <v>1</v>
      </c>
      <c r="T1696" s="744">
        <v>2</v>
      </c>
      <c r="U1696" s="700">
        <v>1</v>
      </c>
    </row>
    <row r="1697" spans="1:21" ht="14.4" customHeight="1" x14ac:dyDescent="0.3">
      <c r="A1697" s="660">
        <v>21</v>
      </c>
      <c r="B1697" s="661" t="s">
        <v>578</v>
      </c>
      <c r="C1697" s="661" t="s">
        <v>3538</v>
      </c>
      <c r="D1697" s="742" t="s">
        <v>5397</v>
      </c>
      <c r="E1697" s="743" t="s">
        <v>3563</v>
      </c>
      <c r="F1697" s="661" t="s">
        <v>3533</v>
      </c>
      <c r="G1697" s="661" t="s">
        <v>4409</v>
      </c>
      <c r="H1697" s="661" t="s">
        <v>579</v>
      </c>
      <c r="I1697" s="661" t="s">
        <v>5009</v>
      </c>
      <c r="J1697" s="661" t="s">
        <v>4411</v>
      </c>
      <c r="K1697" s="661" t="s">
        <v>4412</v>
      </c>
      <c r="L1697" s="662">
        <v>5927.29</v>
      </c>
      <c r="M1697" s="662">
        <v>5927.29</v>
      </c>
      <c r="N1697" s="661">
        <v>1</v>
      </c>
      <c r="O1697" s="744">
        <v>1</v>
      </c>
      <c r="P1697" s="662">
        <v>5927.29</v>
      </c>
      <c r="Q1697" s="677">
        <v>1</v>
      </c>
      <c r="R1697" s="661">
        <v>1</v>
      </c>
      <c r="S1697" s="677">
        <v>1</v>
      </c>
      <c r="T1697" s="744">
        <v>1</v>
      </c>
      <c r="U1697" s="700">
        <v>1</v>
      </c>
    </row>
    <row r="1698" spans="1:21" ht="14.4" customHeight="1" x14ac:dyDescent="0.3">
      <c r="A1698" s="660">
        <v>21</v>
      </c>
      <c r="B1698" s="661" t="s">
        <v>578</v>
      </c>
      <c r="C1698" s="661" t="s">
        <v>3538</v>
      </c>
      <c r="D1698" s="742" t="s">
        <v>5397</v>
      </c>
      <c r="E1698" s="743" t="s">
        <v>3563</v>
      </c>
      <c r="F1698" s="661" t="s">
        <v>3533</v>
      </c>
      <c r="G1698" s="661" t="s">
        <v>4409</v>
      </c>
      <c r="H1698" s="661" t="s">
        <v>579</v>
      </c>
      <c r="I1698" s="661" t="s">
        <v>5010</v>
      </c>
      <c r="J1698" s="661" t="s">
        <v>4663</v>
      </c>
      <c r="K1698" s="661" t="s">
        <v>4664</v>
      </c>
      <c r="L1698" s="662">
        <v>0</v>
      </c>
      <c r="M1698" s="662">
        <v>0</v>
      </c>
      <c r="N1698" s="661">
        <v>1</v>
      </c>
      <c r="O1698" s="744">
        <v>1</v>
      </c>
      <c r="P1698" s="662"/>
      <c r="Q1698" s="677"/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21</v>
      </c>
      <c r="B1699" s="661" t="s">
        <v>578</v>
      </c>
      <c r="C1699" s="661" t="s">
        <v>3538</v>
      </c>
      <c r="D1699" s="742" t="s">
        <v>5397</v>
      </c>
      <c r="E1699" s="743" t="s">
        <v>3563</v>
      </c>
      <c r="F1699" s="661" t="s">
        <v>3533</v>
      </c>
      <c r="G1699" s="661" t="s">
        <v>3660</v>
      </c>
      <c r="H1699" s="661" t="s">
        <v>579</v>
      </c>
      <c r="I1699" s="661" t="s">
        <v>745</v>
      </c>
      <c r="J1699" s="661" t="s">
        <v>746</v>
      </c>
      <c r="K1699" s="661" t="s">
        <v>3661</v>
      </c>
      <c r="L1699" s="662">
        <v>733.55</v>
      </c>
      <c r="M1699" s="662">
        <v>3667.75</v>
      </c>
      <c r="N1699" s="661">
        <v>5</v>
      </c>
      <c r="O1699" s="744">
        <v>3.5</v>
      </c>
      <c r="P1699" s="662">
        <v>3667.75</v>
      </c>
      <c r="Q1699" s="677">
        <v>1</v>
      </c>
      <c r="R1699" s="661">
        <v>5</v>
      </c>
      <c r="S1699" s="677">
        <v>1</v>
      </c>
      <c r="T1699" s="744">
        <v>3.5</v>
      </c>
      <c r="U1699" s="700">
        <v>1</v>
      </c>
    </row>
    <row r="1700" spans="1:21" ht="14.4" customHeight="1" x14ac:dyDescent="0.3">
      <c r="A1700" s="660">
        <v>21</v>
      </c>
      <c r="B1700" s="661" t="s">
        <v>578</v>
      </c>
      <c r="C1700" s="661" t="s">
        <v>3538</v>
      </c>
      <c r="D1700" s="742" t="s">
        <v>5397</v>
      </c>
      <c r="E1700" s="743" t="s">
        <v>3563</v>
      </c>
      <c r="F1700" s="661" t="s">
        <v>3533</v>
      </c>
      <c r="G1700" s="661" t="s">
        <v>4256</v>
      </c>
      <c r="H1700" s="661" t="s">
        <v>1684</v>
      </c>
      <c r="I1700" s="661" t="s">
        <v>4257</v>
      </c>
      <c r="J1700" s="661" t="s">
        <v>4258</v>
      </c>
      <c r="K1700" s="661" t="s">
        <v>4259</v>
      </c>
      <c r="L1700" s="662">
        <v>187.41</v>
      </c>
      <c r="M1700" s="662">
        <v>374.82</v>
      </c>
      <c r="N1700" s="661">
        <v>2</v>
      </c>
      <c r="O1700" s="744">
        <v>1</v>
      </c>
      <c r="P1700" s="662">
        <v>374.82</v>
      </c>
      <c r="Q1700" s="677">
        <v>1</v>
      </c>
      <c r="R1700" s="661">
        <v>2</v>
      </c>
      <c r="S1700" s="677">
        <v>1</v>
      </c>
      <c r="T1700" s="744">
        <v>1</v>
      </c>
      <c r="U1700" s="700">
        <v>1</v>
      </c>
    </row>
    <row r="1701" spans="1:21" ht="14.4" customHeight="1" x14ac:dyDescent="0.3">
      <c r="A1701" s="660">
        <v>21</v>
      </c>
      <c r="B1701" s="661" t="s">
        <v>578</v>
      </c>
      <c r="C1701" s="661" t="s">
        <v>3538</v>
      </c>
      <c r="D1701" s="742" t="s">
        <v>5397</v>
      </c>
      <c r="E1701" s="743" t="s">
        <v>3563</v>
      </c>
      <c r="F1701" s="661" t="s">
        <v>3533</v>
      </c>
      <c r="G1701" s="661" t="s">
        <v>3662</v>
      </c>
      <c r="H1701" s="661" t="s">
        <v>579</v>
      </c>
      <c r="I1701" s="661" t="s">
        <v>2246</v>
      </c>
      <c r="J1701" s="661" t="s">
        <v>1125</v>
      </c>
      <c r="K1701" s="661" t="s">
        <v>3663</v>
      </c>
      <c r="L1701" s="662">
        <v>0</v>
      </c>
      <c r="M1701" s="662">
        <v>0</v>
      </c>
      <c r="N1701" s="661">
        <v>12</v>
      </c>
      <c r="O1701" s="744">
        <v>7.5</v>
      </c>
      <c r="P1701" s="662">
        <v>0</v>
      </c>
      <c r="Q1701" s="677"/>
      <c r="R1701" s="661">
        <v>12</v>
      </c>
      <c r="S1701" s="677">
        <v>1</v>
      </c>
      <c r="T1701" s="744">
        <v>7.5</v>
      </c>
      <c r="U1701" s="700">
        <v>1</v>
      </c>
    </row>
    <row r="1702" spans="1:21" ht="14.4" customHeight="1" x14ac:dyDescent="0.3">
      <c r="A1702" s="660">
        <v>21</v>
      </c>
      <c r="B1702" s="661" t="s">
        <v>578</v>
      </c>
      <c r="C1702" s="661" t="s">
        <v>3538</v>
      </c>
      <c r="D1702" s="742" t="s">
        <v>5397</v>
      </c>
      <c r="E1702" s="743" t="s">
        <v>3563</v>
      </c>
      <c r="F1702" s="661" t="s">
        <v>3533</v>
      </c>
      <c r="G1702" s="661" t="s">
        <v>3953</v>
      </c>
      <c r="H1702" s="661" t="s">
        <v>1684</v>
      </c>
      <c r="I1702" s="661" t="s">
        <v>1926</v>
      </c>
      <c r="J1702" s="661" t="s">
        <v>1927</v>
      </c>
      <c r="K1702" s="661" t="s">
        <v>3413</v>
      </c>
      <c r="L1702" s="662">
        <v>769.6</v>
      </c>
      <c r="M1702" s="662">
        <v>45406.399999999994</v>
      </c>
      <c r="N1702" s="661">
        <v>59</v>
      </c>
      <c r="O1702" s="744">
        <v>20.5</v>
      </c>
      <c r="P1702" s="662">
        <v>30783.999999999993</v>
      </c>
      <c r="Q1702" s="677">
        <v>0.67796610169491522</v>
      </c>
      <c r="R1702" s="661">
        <v>40</v>
      </c>
      <c r="S1702" s="677">
        <v>0.67796610169491522</v>
      </c>
      <c r="T1702" s="744">
        <v>14</v>
      </c>
      <c r="U1702" s="700">
        <v>0.68292682926829273</v>
      </c>
    </row>
    <row r="1703" spans="1:21" ht="14.4" customHeight="1" x14ac:dyDescent="0.3">
      <c r="A1703" s="660">
        <v>21</v>
      </c>
      <c r="B1703" s="661" t="s">
        <v>578</v>
      </c>
      <c r="C1703" s="661" t="s">
        <v>3538</v>
      </c>
      <c r="D1703" s="742" t="s">
        <v>5397</v>
      </c>
      <c r="E1703" s="743" t="s">
        <v>3563</v>
      </c>
      <c r="F1703" s="661" t="s">
        <v>3533</v>
      </c>
      <c r="G1703" s="661" t="s">
        <v>3953</v>
      </c>
      <c r="H1703" s="661" t="s">
        <v>1684</v>
      </c>
      <c r="I1703" s="661" t="s">
        <v>1926</v>
      </c>
      <c r="J1703" s="661" t="s">
        <v>1927</v>
      </c>
      <c r="K1703" s="661" t="s">
        <v>3413</v>
      </c>
      <c r="L1703" s="662">
        <v>550.39</v>
      </c>
      <c r="M1703" s="662">
        <v>25317.940000000002</v>
      </c>
      <c r="N1703" s="661">
        <v>46</v>
      </c>
      <c r="O1703" s="744">
        <v>15.5</v>
      </c>
      <c r="P1703" s="662">
        <v>18713.260000000002</v>
      </c>
      <c r="Q1703" s="677">
        <v>0.73913043478260876</v>
      </c>
      <c r="R1703" s="661">
        <v>34</v>
      </c>
      <c r="S1703" s="677">
        <v>0.73913043478260865</v>
      </c>
      <c r="T1703" s="744">
        <v>12</v>
      </c>
      <c r="U1703" s="700">
        <v>0.77419354838709675</v>
      </c>
    </row>
    <row r="1704" spans="1:21" ht="14.4" customHeight="1" x14ac:dyDescent="0.3">
      <c r="A1704" s="660">
        <v>21</v>
      </c>
      <c r="B1704" s="661" t="s">
        <v>578</v>
      </c>
      <c r="C1704" s="661" t="s">
        <v>3538</v>
      </c>
      <c r="D1704" s="742" t="s">
        <v>5397</v>
      </c>
      <c r="E1704" s="743" t="s">
        <v>3563</v>
      </c>
      <c r="F1704" s="661" t="s">
        <v>3533</v>
      </c>
      <c r="G1704" s="661" t="s">
        <v>3953</v>
      </c>
      <c r="H1704" s="661" t="s">
        <v>1684</v>
      </c>
      <c r="I1704" s="661" t="s">
        <v>4138</v>
      </c>
      <c r="J1704" s="661" t="s">
        <v>1927</v>
      </c>
      <c r="K1704" s="661" t="s">
        <v>3413</v>
      </c>
      <c r="L1704" s="662">
        <v>0</v>
      </c>
      <c r="M1704" s="662">
        <v>0</v>
      </c>
      <c r="N1704" s="661">
        <v>3</v>
      </c>
      <c r="O1704" s="744">
        <v>1</v>
      </c>
      <c r="P1704" s="662">
        <v>0</v>
      </c>
      <c r="Q1704" s="677"/>
      <c r="R1704" s="661">
        <v>3</v>
      </c>
      <c r="S1704" s="677">
        <v>1</v>
      </c>
      <c r="T1704" s="744">
        <v>1</v>
      </c>
      <c r="U1704" s="700">
        <v>1</v>
      </c>
    </row>
    <row r="1705" spans="1:21" ht="14.4" customHeight="1" x14ac:dyDescent="0.3">
      <c r="A1705" s="660">
        <v>21</v>
      </c>
      <c r="B1705" s="661" t="s">
        <v>578</v>
      </c>
      <c r="C1705" s="661" t="s">
        <v>3538</v>
      </c>
      <c r="D1705" s="742" t="s">
        <v>5397</v>
      </c>
      <c r="E1705" s="743" t="s">
        <v>3563</v>
      </c>
      <c r="F1705" s="661" t="s">
        <v>3533</v>
      </c>
      <c r="G1705" s="661" t="s">
        <v>3953</v>
      </c>
      <c r="H1705" s="661" t="s">
        <v>579</v>
      </c>
      <c r="I1705" s="661" t="s">
        <v>4139</v>
      </c>
      <c r="J1705" s="661" t="s">
        <v>1927</v>
      </c>
      <c r="K1705" s="661" t="s">
        <v>4140</v>
      </c>
      <c r="L1705" s="662">
        <v>0</v>
      </c>
      <c r="M1705" s="662">
        <v>0</v>
      </c>
      <c r="N1705" s="661">
        <v>3</v>
      </c>
      <c r="O1705" s="744">
        <v>1</v>
      </c>
      <c r="P1705" s="662">
        <v>0</v>
      </c>
      <c r="Q1705" s="677"/>
      <c r="R1705" s="661">
        <v>3</v>
      </c>
      <c r="S1705" s="677">
        <v>1</v>
      </c>
      <c r="T1705" s="744">
        <v>1</v>
      </c>
      <c r="U1705" s="700">
        <v>1</v>
      </c>
    </row>
    <row r="1706" spans="1:21" ht="14.4" customHeight="1" x14ac:dyDescent="0.3">
      <c r="A1706" s="660">
        <v>21</v>
      </c>
      <c r="B1706" s="661" t="s">
        <v>578</v>
      </c>
      <c r="C1706" s="661" t="s">
        <v>3538</v>
      </c>
      <c r="D1706" s="742" t="s">
        <v>5397</v>
      </c>
      <c r="E1706" s="743" t="s">
        <v>3563</v>
      </c>
      <c r="F1706" s="661" t="s">
        <v>3533</v>
      </c>
      <c r="G1706" s="661" t="s">
        <v>5011</v>
      </c>
      <c r="H1706" s="661" t="s">
        <v>579</v>
      </c>
      <c r="I1706" s="661" t="s">
        <v>5012</v>
      </c>
      <c r="J1706" s="661" t="s">
        <v>5013</v>
      </c>
      <c r="K1706" s="661" t="s">
        <v>5014</v>
      </c>
      <c r="L1706" s="662">
        <v>0</v>
      </c>
      <c r="M1706" s="662">
        <v>0</v>
      </c>
      <c r="N1706" s="661">
        <v>2</v>
      </c>
      <c r="O1706" s="744">
        <v>1</v>
      </c>
      <c r="P1706" s="662"/>
      <c r="Q1706" s="677"/>
      <c r="R1706" s="661"/>
      <c r="S1706" s="677">
        <v>0</v>
      </c>
      <c r="T1706" s="744"/>
      <c r="U1706" s="700">
        <v>0</v>
      </c>
    </row>
    <row r="1707" spans="1:21" ht="14.4" customHeight="1" x14ac:dyDescent="0.3">
      <c r="A1707" s="660">
        <v>21</v>
      </c>
      <c r="B1707" s="661" t="s">
        <v>578</v>
      </c>
      <c r="C1707" s="661" t="s">
        <v>3538</v>
      </c>
      <c r="D1707" s="742" t="s">
        <v>5397</v>
      </c>
      <c r="E1707" s="743" t="s">
        <v>3563</v>
      </c>
      <c r="F1707" s="661" t="s">
        <v>3533</v>
      </c>
      <c r="G1707" s="661" t="s">
        <v>3922</v>
      </c>
      <c r="H1707" s="661" t="s">
        <v>1684</v>
      </c>
      <c r="I1707" s="661" t="s">
        <v>5015</v>
      </c>
      <c r="J1707" s="661" t="s">
        <v>1875</v>
      </c>
      <c r="K1707" s="661" t="s">
        <v>5016</v>
      </c>
      <c r="L1707" s="662">
        <v>0</v>
      </c>
      <c r="M1707" s="662">
        <v>0</v>
      </c>
      <c r="N1707" s="661">
        <v>1</v>
      </c>
      <c r="O1707" s="744">
        <v>1</v>
      </c>
      <c r="P1707" s="662"/>
      <c r="Q1707" s="677"/>
      <c r="R1707" s="661"/>
      <c r="S1707" s="677">
        <v>0</v>
      </c>
      <c r="T1707" s="744"/>
      <c r="U1707" s="700">
        <v>0</v>
      </c>
    </row>
    <row r="1708" spans="1:21" ht="14.4" customHeight="1" x14ac:dyDescent="0.3">
      <c r="A1708" s="660">
        <v>21</v>
      </c>
      <c r="B1708" s="661" t="s">
        <v>578</v>
      </c>
      <c r="C1708" s="661" t="s">
        <v>3538</v>
      </c>
      <c r="D1708" s="742" t="s">
        <v>5397</v>
      </c>
      <c r="E1708" s="743" t="s">
        <v>3563</v>
      </c>
      <c r="F1708" s="661" t="s">
        <v>3533</v>
      </c>
      <c r="G1708" s="661" t="s">
        <v>3922</v>
      </c>
      <c r="H1708" s="661" t="s">
        <v>1684</v>
      </c>
      <c r="I1708" s="661" t="s">
        <v>3923</v>
      </c>
      <c r="J1708" s="661" t="s">
        <v>2908</v>
      </c>
      <c r="K1708" s="661" t="s">
        <v>3924</v>
      </c>
      <c r="L1708" s="662">
        <v>0</v>
      </c>
      <c r="M1708" s="662">
        <v>0</v>
      </c>
      <c r="N1708" s="661">
        <v>1</v>
      </c>
      <c r="O1708" s="744">
        <v>1</v>
      </c>
      <c r="P1708" s="662">
        <v>0</v>
      </c>
      <c r="Q1708" s="677"/>
      <c r="R1708" s="661">
        <v>1</v>
      </c>
      <c r="S1708" s="677">
        <v>1</v>
      </c>
      <c r="T1708" s="744">
        <v>1</v>
      </c>
      <c r="U1708" s="700">
        <v>1</v>
      </c>
    </row>
    <row r="1709" spans="1:21" ht="14.4" customHeight="1" x14ac:dyDescent="0.3">
      <c r="A1709" s="660">
        <v>21</v>
      </c>
      <c r="B1709" s="661" t="s">
        <v>578</v>
      </c>
      <c r="C1709" s="661" t="s">
        <v>3538</v>
      </c>
      <c r="D1709" s="742" t="s">
        <v>5397</v>
      </c>
      <c r="E1709" s="743" t="s">
        <v>3563</v>
      </c>
      <c r="F1709" s="661" t="s">
        <v>3533</v>
      </c>
      <c r="G1709" s="661" t="s">
        <v>3922</v>
      </c>
      <c r="H1709" s="661" t="s">
        <v>1684</v>
      </c>
      <c r="I1709" s="661" t="s">
        <v>5017</v>
      </c>
      <c r="J1709" s="661" t="s">
        <v>1734</v>
      </c>
      <c r="K1709" s="661" t="s">
        <v>5018</v>
      </c>
      <c r="L1709" s="662">
        <v>82.99</v>
      </c>
      <c r="M1709" s="662">
        <v>82.99</v>
      </c>
      <c r="N1709" s="661">
        <v>1</v>
      </c>
      <c r="O1709" s="744">
        <v>0.5</v>
      </c>
      <c r="P1709" s="662">
        <v>82.99</v>
      </c>
      <c r="Q1709" s="677">
        <v>1</v>
      </c>
      <c r="R1709" s="661">
        <v>1</v>
      </c>
      <c r="S1709" s="677">
        <v>1</v>
      </c>
      <c r="T1709" s="744">
        <v>0.5</v>
      </c>
      <c r="U1709" s="700">
        <v>1</v>
      </c>
    </row>
    <row r="1710" spans="1:21" ht="14.4" customHeight="1" x14ac:dyDescent="0.3">
      <c r="A1710" s="660">
        <v>21</v>
      </c>
      <c r="B1710" s="661" t="s">
        <v>578</v>
      </c>
      <c r="C1710" s="661" t="s">
        <v>3538</v>
      </c>
      <c r="D1710" s="742" t="s">
        <v>5397</v>
      </c>
      <c r="E1710" s="743" t="s">
        <v>3563</v>
      </c>
      <c r="F1710" s="661" t="s">
        <v>3533</v>
      </c>
      <c r="G1710" s="661" t="s">
        <v>3922</v>
      </c>
      <c r="H1710" s="661" t="s">
        <v>1684</v>
      </c>
      <c r="I1710" s="661" t="s">
        <v>4419</v>
      </c>
      <c r="J1710" s="661" t="s">
        <v>4420</v>
      </c>
      <c r="K1710" s="661" t="s">
        <v>4421</v>
      </c>
      <c r="L1710" s="662">
        <v>62.24</v>
      </c>
      <c r="M1710" s="662">
        <v>62.24</v>
      </c>
      <c r="N1710" s="661">
        <v>1</v>
      </c>
      <c r="O1710" s="744">
        <v>0.5</v>
      </c>
      <c r="P1710" s="662">
        <v>62.24</v>
      </c>
      <c r="Q1710" s="677">
        <v>1</v>
      </c>
      <c r="R1710" s="661">
        <v>1</v>
      </c>
      <c r="S1710" s="677">
        <v>1</v>
      </c>
      <c r="T1710" s="744">
        <v>0.5</v>
      </c>
      <c r="U1710" s="700">
        <v>1</v>
      </c>
    </row>
    <row r="1711" spans="1:21" ht="14.4" customHeight="1" x14ac:dyDescent="0.3">
      <c r="A1711" s="660">
        <v>21</v>
      </c>
      <c r="B1711" s="661" t="s">
        <v>578</v>
      </c>
      <c r="C1711" s="661" t="s">
        <v>3538</v>
      </c>
      <c r="D1711" s="742" t="s">
        <v>5397</v>
      </c>
      <c r="E1711" s="743" t="s">
        <v>3563</v>
      </c>
      <c r="F1711" s="661" t="s">
        <v>3533</v>
      </c>
      <c r="G1711" s="661" t="s">
        <v>3922</v>
      </c>
      <c r="H1711" s="661" t="s">
        <v>1684</v>
      </c>
      <c r="I1711" s="661" t="s">
        <v>4027</v>
      </c>
      <c r="J1711" s="661" t="s">
        <v>1930</v>
      </c>
      <c r="K1711" s="661" t="s">
        <v>4028</v>
      </c>
      <c r="L1711" s="662">
        <v>48.37</v>
      </c>
      <c r="M1711" s="662">
        <v>48.37</v>
      </c>
      <c r="N1711" s="661">
        <v>1</v>
      </c>
      <c r="O1711" s="744">
        <v>0.5</v>
      </c>
      <c r="P1711" s="662">
        <v>48.37</v>
      </c>
      <c r="Q1711" s="677">
        <v>1</v>
      </c>
      <c r="R1711" s="661">
        <v>1</v>
      </c>
      <c r="S1711" s="677">
        <v>1</v>
      </c>
      <c r="T1711" s="744">
        <v>0.5</v>
      </c>
      <c r="U1711" s="700">
        <v>1</v>
      </c>
    </row>
    <row r="1712" spans="1:21" ht="14.4" customHeight="1" x14ac:dyDescent="0.3">
      <c r="A1712" s="660">
        <v>21</v>
      </c>
      <c r="B1712" s="661" t="s">
        <v>578</v>
      </c>
      <c r="C1712" s="661" t="s">
        <v>3538</v>
      </c>
      <c r="D1712" s="742" t="s">
        <v>5397</v>
      </c>
      <c r="E1712" s="743" t="s">
        <v>3563</v>
      </c>
      <c r="F1712" s="661" t="s">
        <v>3533</v>
      </c>
      <c r="G1712" s="661" t="s">
        <v>3922</v>
      </c>
      <c r="H1712" s="661" t="s">
        <v>1684</v>
      </c>
      <c r="I1712" s="661" t="s">
        <v>1733</v>
      </c>
      <c r="J1712" s="661" t="s">
        <v>1734</v>
      </c>
      <c r="K1712" s="661" t="s">
        <v>3386</v>
      </c>
      <c r="L1712" s="662">
        <v>82.99</v>
      </c>
      <c r="M1712" s="662">
        <v>82.99</v>
      </c>
      <c r="N1712" s="661">
        <v>1</v>
      </c>
      <c r="O1712" s="744">
        <v>0.5</v>
      </c>
      <c r="P1712" s="662"/>
      <c r="Q1712" s="677">
        <v>0</v>
      </c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21</v>
      </c>
      <c r="B1713" s="661" t="s">
        <v>578</v>
      </c>
      <c r="C1713" s="661" t="s">
        <v>3538</v>
      </c>
      <c r="D1713" s="742" t="s">
        <v>5397</v>
      </c>
      <c r="E1713" s="743" t="s">
        <v>3563</v>
      </c>
      <c r="F1713" s="661" t="s">
        <v>3533</v>
      </c>
      <c r="G1713" s="661" t="s">
        <v>3922</v>
      </c>
      <c r="H1713" s="661" t="s">
        <v>1684</v>
      </c>
      <c r="I1713" s="661" t="s">
        <v>1929</v>
      </c>
      <c r="J1713" s="661" t="s">
        <v>1930</v>
      </c>
      <c r="K1713" s="661" t="s">
        <v>1931</v>
      </c>
      <c r="L1713" s="662">
        <v>48.37</v>
      </c>
      <c r="M1713" s="662">
        <v>96.74</v>
      </c>
      <c r="N1713" s="661">
        <v>2</v>
      </c>
      <c r="O1713" s="744">
        <v>1</v>
      </c>
      <c r="P1713" s="662">
        <v>48.37</v>
      </c>
      <c r="Q1713" s="677">
        <v>0.5</v>
      </c>
      <c r="R1713" s="661">
        <v>1</v>
      </c>
      <c r="S1713" s="677">
        <v>0.5</v>
      </c>
      <c r="T1713" s="744">
        <v>0.5</v>
      </c>
      <c r="U1713" s="700">
        <v>0.5</v>
      </c>
    </row>
    <row r="1714" spans="1:21" ht="14.4" customHeight="1" x14ac:dyDescent="0.3">
      <c r="A1714" s="660">
        <v>21</v>
      </c>
      <c r="B1714" s="661" t="s">
        <v>578</v>
      </c>
      <c r="C1714" s="661" t="s">
        <v>3538</v>
      </c>
      <c r="D1714" s="742" t="s">
        <v>5397</v>
      </c>
      <c r="E1714" s="743" t="s">
        <v>3563</v>
      </c>
      <c r="F1714" s="661" t="s">
        <v>3533</v>
      </c>
      <c r="G1714" s="661" t="s">
        <v>5019</v>
      </c>
      <c r="H1714" s="661" t="s">
        <v>579</v>
      </c>
      <c r="I1714" s="661" t="s">
        <v>5020</v>
      </c>
      <c r="J1714" s="661" t="s">
        <v>5021</v>
      </c>
      <c r="K1714" s="661" t="s">
        <v>5022</v>
      </c>
      <c r="L1714" s="662">
        <v>0</v>
      </c>
      <c r="M1714" s="662">
        <v>0</v>
      </c>
      <c r="N1714" s="661">
        <v>1</v>
      </c>
      <c r="O1714" s="744">
        <v>1</v>
      </c>
      <c r="P1714" s="662"/>
      <c r="Q1714" s="677"/>
      <c r="R1714" s="661"/>
      <c r="S1714" s="677">
        <v>0</v>
      </c>
      <c r="T1714" s="744"/>
      <c r="U1714" s="700">
        <v>0</v>
      </c>
    </row>
    <row r="1715" spans="1:21" ht="14.4" customHeight="1" x14ac:dyDescent="0.3">
      <c r="A1715" s="660">
        <v>21</v>
      </c>
      <c r="B1715" s="661" t="s">
        <v>578</v>
      </c>
      <c r="C1715" s="661" t="s">
        <v>3538</v>
      </c>
      <c r="D1715" s="742" t="s">
        <v>5397</v>
      </c>
      <c r="E1715" s="743" t="s">
        <v>3563</v>
      </c>
      <c r="F1715" s="661" t="s">
        <v>3533</v>
      </c>
      <c r="G1715" s="661" t="s">
        <v>5019</v>
      </c>
      <c r="H1715" s="661" t="s">
        <v>579</v>
      </c>
      <c r="I1715" s="661" t="s">
        <v>5023</v>
      </c>
      <c r="J1715" s="661" t="s">
        <v>5024</v>
      </c>
      <c r="K1715" s="661" t="s">
        <v>5025</v>
      </c>
      <c r="L1715" s="662">
        <v>0</v>
      </c>
      <c r="M1715" s="662">
        <v>0</v>
      </c>
      <c r="N1715" s="661">
        <v>4</v>
      </c>
      <c r="O1715" s="744">
        <v>0.5</v>
      </c>
      <c r="P1715" s="662"/>
      <c r="Q1715" s="677"/>
      <c r="R1715" s="661"/>
      <c r="S1715" s="677">
        <v>0</v>
      </c>
      <c r="T1715" s="744"/>
      <c r="U1715" s="700">
        <v>0</v>
      </c>
    </row>
    <row r="1716" spans="1:21" ht="14.4" customHeight="1" x14ac:dyDescent="0.3">
      <c r="A1716" s="660">
        <v>21</v>
      </c>
      <c r="B1716" s="661" t="s">
        <v>578</v>
      </c>
      <c r="C1716" s="661" t="s">
        <v>3538</v>
      </c>
      <c r="D1716" s="742" t="s">
        <v>5397</v>
      </c>
      <c r="E1716" s="743" t="s">
        <v>3563</v>
      </c>
      <c r="F1716" s="661" t="s">
        <v>3533</v>
      </c>
      <c r="G1716" s="661" t="s">
        <v>5019</v>
      </c>
      <c r="H1716" s="661" t="s">
        <v>579</v>
      </c>
      <c r="I1716" s="661" t="s">
        <v>5026</v>
      </c>
      <c r="J1716" s="661" t="s">
        <v>5021</v>
      </c>
      <c r="K1716" s="661" t="s">
        <v>5022</v>
      </c>
      <c r="L1716" s="662">
        <v>0</v>
      </c>
      <c r="M1716" s="662">
        <v>0</v>
      </c>
      <c r="N1716" s="661">
        <v>2</v>
      </c>
      <c r="O1716" s="744">
        <v>0.5</v>
      </c>
      <c r="P1716" s="662"/>
      <c r="Q1716" s="677"/>
      <c r="R1716" s="661"/>
      <c r="S1716" s="677">
        <v>0</v>
      </c>
      <c r="T1716" s="744"/>
      <c r="U1716" s="700">
        <v>0</v>
      </c>
    </row>
    <row r="1717" spans="1:21" ht="14.4" customHeight="1" x14ac:dyDescent="0.3">
      <c r="A1717" s="660">
        <v>21</v>
      </c>
      <c r="B1717" s="661" t="s">
        <v>578</v>
      </c>
      <c r="C1717" s="661" t="s">
        <v>3538</v>
      </c>
      <c r="D1717" s="742" t="s">
        <v>5397</v>
      </c>
      <c r="E1717" s="743" t="s">
        <v>3563</v>
      </c>
      <c r="F1717" s="661" t="s">
        <v>3533</v>
      </c>
      <c r="G1717" s="661" t="s">
        <v>4144</v>
      </c>
      <c r="H1717" s="661" t="s">
        <v>579</v>
      </c>
      <c r="I1717" s="661" t="s">
        <v>861</v>
      </c>
      <c r="J1717" s="661" t="s">
        <v>862</v>
      </c>
      <c r="K1717" s="661" t="s">
        <v>4145</v>
      </c>
      <c r="L1717" s="662">
        <v>232.37</v>
      </c>
      <c r="M1717" s="662">
        <v>3950.2899999999991</v>
      </c>
      <c r="N1717" s="661">
        <v>17</v>
      </c>
      <c r="O1717" s="744">
        <v>16</v>
      </c>
      <c r="P1717" s="662">
        <v>2091.3299999999995</v>
      </c>
      <c r="Q1717" s="677">
        <v>0.52941176470588236</v>
      </c>
      <c r="R1717" s="661">
        <v>9</v>
      </c>
      <c r="S1717" s="677">
        <v>0.52941176470588236</v>
      </c>
      <c r="T1717" s="744">
        <v>8</v>
      </c>
      <c r="U1717" s="700">
        <v>0.5</v>
      </c>
    </row>
    <row r="1718" spans="1:21" ht="14.4" customHeight="1" x14ac:dyDescent="0.3">
      <c r="A1718" s="660">
        <v>21</v>
      </c>
      <c r="B1718" s="661" t="s">
        <v>578</v>
      </c>
      <c r="C1718" s="661" t="s">
        <v>3538</v>
      </c>
      <c r="D1718" s="742" t="s">
        <v>5397</v>
      </c>
      <c r="E1718" s="743" t="s">
        <v>3563</v>
      </c>
      <c r="F1718" s="661" t="s">
        <v>3533</v>
      </c>
      <c r="G1718" s="661" t="s">
        <v>5027</v>
      </c>
      <c r="H1718" s="661" t="s">
        <v>579</v>
      </c>
      <c r="I1718" s="661" t="s">
        <v>717</v>
      </c>
      <c r="J1718" s="661" t="s">
        <v>718</v>
      </c>
      <c r="K1718" s="661" t="s">
        <v>3367</v>
      </c>
      <c r="L1718" s="662">
        <v>38.56</v>
      </c>
      <c r="M1718" s="662">
        <v>38.56</v>
      </c>
      <c r="N1718" s="661">
        <v>1</v>
      </c>
      <c r="O1718" s="744">
        <v>0.5</v>
      </c>
      <c r="P1718" s="662"/>
      <c r="Q1718" s="677">
        <v>0</v>
      </c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21</v>
      </c>
      <c r="B1719" s="661" t="s">
        <v>578</v>
      </c>
      <c r="C1719" s="661" t="s">
        <v>3538</v>
      </c>
      <c r="D1719" s="742" t="s">
        <v>5397</v>
      </c>
      <c r="E1719" s="743" t="s">
        <v>3563</v>
      </c>
      <c r="F1719" s="661" t="s">
        <v>3533</v>
      </c>
      <c r="G1719" s="661" t="s">
        <v>5027</v>
      </c>
      <c r="H1719" s="661" t="s">
        <v>579</v>
      </c>
      <c r="I1719" s="661" t="s">
        <v>893</v>
      </c>
      <c r="J1719" s="661" t="s">
        <v>5028</v>
      </c>
      <c r="K1719" s="661" t="s">
        <v>3367</v>
      </c>
      <c r="L1719" s="662">
        <v>61.34</v>
      </c>
      <c r="M1719" s="662">
        <v>61.34</v>
      </c>
      <c r="N1719" s="661">
        <v>1</v>
      </c>
      <c r="O1719" s="744">
        <v>1</v>
      </c>
      <c r="P1719" s="662">
        <v>61.34</v>
      </c>
      <c r="Q1719" s="677">
        <v>1</v>
      </c>
      <c r="R1719" s="661">
        <v>1</v>
      </c>
      <c r="S1719" s="677">
        <v>1</v>
      </c>
      <c r="T1719" s="744">
        <v>1</v>
      </c>
      <c r="U1719" s="700">
        <v>1</v>
      </c>
    </row>
    <row r="1720" spans="1:21" ht="14.4" customHeight="1" x14ac:dyDescent="0.3">
      <c r="A1720" s="660">
        <v>21</v>
      </c>
      <c r="B1720" s="661" t="s">
        <v>578</v>
      </c>
      <c r="C1720" s="661" t="s">
        <v>3538</v>
      </c>
      <c r="D1720" s="742" t="s">
        <v>5397</v>
      </c>
      <c r="E1720" s="743" t="s">
        <v>3563</v>
      </c>
      <c r="F1720" s="661" t="s">
        <v>3533</v>
      </c>
      <c r="G1720" s="661" t="s">
        <v>3664</v>
      </c>
      <c r="H1720" s="661" t="s">
        <v>579</v>
      </c>
      <c r="I1720" s="661" t="s">
        <v>2588</v>
      </c>
      <c r="J1720" s="661" t="s">
        <v>2589</v>
      </c>
      <c r="K1720" s="661" t="s">
        <v>2590</v>
      </c>
      <c r="L1720" s="662">
        <v>727.03</v>
      </c>
      <c r="M1720" s="662">
        <v>1454.06</v>
      </c>
      <c r="N1720" s="661">
        <v>2</v>
      </c>
      <c r="O1720" s="744">
        <v>1</v>
      </c>
      <c r="P1720" s="662"/>
      <c r="Q1720" s="677">
        <v>0</v>
      </c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21</v>
      </c>
      <c r="B1721" s="661" t="s">
        <v>578</v>
      </c>
      <c r="C1721" s="661" t="s">
        <v>3538</v>
      </c>
      <c r="D1721" s="742" t="s">
        <v>5397</v>
      </c>
      <c r="E1721" s="743" t="s">
        <v>3563</v>
      </c>
      <c r="F1721" s="661" t="s">
        <v>3533</v>
      </c>
      <c r="G1721" s="661" t="s">
        <v>3664</v>
      </c>
      <c r="H1721" s="661" t="s">
        <v>579</v>
      </c>
      <c r="I1721" s="661" t="s">
        <v>3665</v>
      </c>
      <c r="J1721" s="661" t="s">
        <v>3666</v>
      </c>
      <c r="K1721" s="661" t="s">
        <v>3667</v>
      </c>
      <c r="L1721" s="662">
        <v>2242.5</v>
      </c>
      <c r="M1721" s="662">
        <v>82972.5</v>
      </c>
      <c r="N1721" s="661">
        <v>37</v>
      </c>
      <c r="O1721" s="744">
        <v>19</v>
      </c>
      <c r="P1721" s="662">
        <v>74002.5</v>
      </c>
      <c r="Q1721" s="677">
        <v>0.89189189189189189</v>
      </c>
      <c r="R1721" s="661">
        <v>33</v>
      </c>
      <c r="S1721" s="677">
        <v>0.89189189189189189</v>
      </c>
      <c r="T1721" s="744">
        <v>16.5</v>
      </c>
      <c r="U1721" s="700">
        <v>0.86842105263157898</v>
      </c>
    </row>
    <row r="1722" spans="1:21" ht="14.4" customHeight="1" x14ac:dyDescent="0.3">
      <c r="A1722" s="660">
        <v>21</v>
      </c>
      <c r="B1722" s="661" t="s">
        <v>578</v>
      </c>
      <c r="C1722" s="661" t="s">
        <v>3538</v>
      </c>
      <c r="D1722" s="742" t="s">
        <v>5397</v>
      </c>
      <c r="E1722" s="743" t="s">
        <v>3563</v>
      </c>
      <c r="F1722" s="661" t="s">
        <v>3533</v>
      </c>
      <c r="G1722" s="661" t="s">
        <v>3664</v>
      </c>
      <c r="H1722" s="661" t="s">
        <v>579</v>
      </c>
      <c r="I1722" s="661" t="s">
        <v>3665</v>
      </c>
      <c r="J1722" s="661" t="s">
        <v>3666</v>
      </c>
      <c r="K1722" s="661" t="s">
        <v>3667</v>
      </c>
      <c r="L1722" s="662">
        <v>1454.05</v>
      </c>
      <c r="M1722" s="662">
        <v>1454.05</v>
      </c>
      <c r="N1722" s="661">
        <v>1</v>
      </c>
      <c r="O1722" s="744">
        <v>1</v>
      </c>
      <c r="P1722" s="662"/>
      <c r="Q1722" s="677">
        <v>0</v>
      </c>
      <c r="R1722" s="661"/>
      <c r="S1722" s="677">
        <v>0</v>
      </c>
      <c r="T1722" s="744"/>
      <c r="U1722" s="700">
        <v>0</v>
      </c>
    </row>
    <row r="1723" spans="1:21" ht="14.4" customHeight="1" x14ac:dyDescent="0.3">
      <c r="A1723" s="660">
        <v>21</v>
      </c>
      <c r="B1723" s="661" t="s">
        <v>578</v>
      </c>
      <c r="C1723" s="661" t="s">
        <v>3538</v>
      </c>
      <c r="D1723" s="742" t="s">
        <v>5397</v>
      </c>
      <c r="E1723" s="743" t="s">
        <v>3563</v>
      </c>
      <c r="F1723" s="661" t="s">
        <v>3533</v>
      </c>
      <c r="G1723" s="661" t="s">
        <v>3664</v>
      </c>
      <c r="H1723" s="661" t="s">
        <v>579</v>
      </c>
      <c r="I1723" s="661" t="s">
        <v>3954</v>
      </c>
      <c r="J1723" s="661" t="s">
        <v>2589</v>
      </c>
      <c r="K1723" s="661" t="s">
        <v>2590</v>
      </c>
      <c r="L1723" s="662">
        <v>1121.25</v>
      </c>
      <c r="M1723" s="662">
        <v>5606.25</v>
      </c>
      <c r="N1723" s="661">
        <v>5</v>
      </c>
      <c r="O1723" s="744">
        <v>2</v>
      </c>
      <c r="P1723" s="662">
        <v>5606.25</v>
      </c>
      <c r="Q1723" s="677">
        <v>1</v>
      </c>
      <c r="R1723" s="661">
        <v>5</v>
      </c>
      <c r="S1723" s="677">
        <v>1</v>
      </c>
      <c r="T1723" s="744">
        <v>2</v>
      </c>
      <c r="U1723" s="700">
        <v>1</v>
      </c>
    </row>
    <row r="1724" spans="1:21" ht="14.4" customHeight="1" x14ac:dyDescent="0.3">
      <c r="A1724" s="660">
        <v>21</v>
      </c>
      <c r="B1724" s="661" t="s">
        <v>578</v>
      </c>
      <c r="C1724" s="661" t="s">
        <v>3538</v>
      </c>
      <c r="D1724" s="742" t="s">
        <v>5397</v>
      </c>
      <c r="E1724" s="743" t="s">
        <v>3563</v>
      </c>
      <c r="F1724" s="661" t="s">
        <v>3533</v>
      </c>
      <c r="G1724" s="661" t="s">
        <v>3664</v>
      </c>
      <c r="H1724" s="661" t="s">
        <v>579</v>
      </c>
      <c r="I1724" s="661" t="s">
        <v>4869</v>
      </c>
      <c r="J1724" s="661" t="s">
        <v>3666</v>
      </c>
      <c r="K1724" s="661" t="s">
        <v>3667</v>
      </c>
      <c r="L1724" s="662">
        <v>2242.5</v>
      </c>
      <c r="M1724" s="662">
        <v>4485</v>
      </c>
      <c r="N1724" s="661">
        <v>2</v>
      </c>
      <c r="O1724" s="744">
        <v>0.5</v>
      </c>
      <c r="P1724" s="662">
        <v>4485</v>
      </c>
      <c r="Q1724" s="677">
        <v>1</v>
      </c>
      <c r="R1724" s="661">
        <v>2</v>
      </c>
      <c r="S1724" s="677">
        <v>1</v>
      </c>
      <c r="T1724" s="744">
        <v>0.5</v>
      </c>
      <c r="U1724" s="700">
        <v>1</v>
      </c>
    </row>
    <row r="1725" spans="1:21" ht="14.4" customHeight="1" x14ac:dyDescent="0.3">
      <c r="A1725" s="660">
        <v>21</v>
      </c>
      <c r="B1725" s="661" t="s">
        <v>578</v>
      </c>
      <c r="C1725" s="661" t="s">
        <v>3538</v>
      </c>
      <c r="D1725" s="742" t="s">
        <v>5397</v>
      </c>
      <c r="E1725" s="743" t="s">
        <v>3563</v>
      </c>
      <c r="F1725" s="661" t="s">
        <v>3533</v>
      </c>
      <c r="G1725" s="661" t="s">
        <v>4029</v>
      </c>
      <c r="H1725" s="661" t="s">
        <v>1684</v>
      </c>
      <c r="I1725" s="661" t="s">
        <v>5029</v>
      </c>
      <c r="J1725" s="661" t="s">
        <v>2781</v>
      </c>
      <c r="K1725" s="661" t="s">
        <v>1599</v>
      </c>
      <c r="L1725" s="662">
        <v>101.69</v>
      </c>
      <c r="M1725" s="662">
        <v>101.69</v>
      </c>
      <c r="N1725" s="661">
        <v>1</v>
      </c>
      <c r="O1725" s="744">
        <v>0.5</v>
      </c>
      <c r="P1725" s="662">
        <v>101.69</v>
      </c>
      <c r="Q1725" s="677">
        <v>1</v>
      </c>
      <c r="R1725" s="661">
        <v>1</v>
      </c>
      <c r="S1725" s="677">
        <v>1</v>
      </c>
      <c r="T1725" s="744">
        <v>0.5</v>
      </c>
      <c r="U1725" s="700">
        <v>1</v>
      </c>
    </row>
    <row r="1726" spans="1:21" ht="14.4" customHeight="1" x14ac:dyDescent="0.3">
      <c r="A1726" s="660">
        <v>21</v>
      </c>
      <c r="B1726" s="661" t="s">
        <v>578</v>
      </c>
      <c r="C1726" s="661" t="s">
        <v>3538</v>
      </c>
      <c r="D1726" s="742" t="s">
        <v>5397</v>
      </c>
      <c r="E1726" s="743" t="s">
        <v>3563</v>
      </c>
      <c r="F1726" s="661" t="s">
        <v>3533</v>
      </c>
      <c r="G1726" s="661" t="s">
        <v>4029</v>
      </c>
      <c r="H1726" s="661" t="s">
        <v>1684</v>
      </c>
      <c r="I1726" s="661" t="s">
        <v>2780</v>
      </c>
      <c r="J1726" s="661" t="s">
        <v>2781</v>
      </c>
      <c r="K1726" s="661" t="s">
        <v>3462</v>
      </c>
      <c r="L1726" s="662">
        <v>50.85</v>
      </c>
      <c r="M1726" s="662">
        <v>50.85</v>
      </c>
      <c r="N1726" s="661">
        <v>1</v>
      </c>
      <c r="O1726" s="744">
        <v>0.5</v>
      </c>
      <c r="P1726" s="662">
        <v>50.85</v>
      </c>
      <c r="Q1726" s="677">
        <v>1</v>
      </c>
      <c r="R1726" s="661">
        <v>1</v>
      </c>
      <c r="S1726" s="677">
        <v>1</v>
      </c>
      <c r="T1726" s="744">
        <v>0.5</v>
      </c>
      <c r="U1726" s="700">
        <v>1</v>
      </c>
    </row>
    <row r="1727" spans="1:21" ht="14.4" customHeight="1" x14ac:dyDescent="0.3">
      <c r="A1727" s="660">
        <v>21</v>
      </c>
      <c r="B1727" s="661" t="s">
        <v>578</v>
      </c>
      <c r="C1727" s="661" t="s">
        <v>3538</v>
      </c>
      <c r="D1727" s="742" t="s">
        <v>5397</v>
      </c>
      <c r="E1727" s="743" t="s">
        <v>3563</v>
      </c>
      <c r="F1727" s="661" t="s">
        <v>3533</v>
      </c>
      <c r="G1727" s="661" t="s">
        <v>3618</v>
      </c>
      <c r="H1727" s="661" t="s">
        <v>579</v>
      </c>
      <c r="I1727" s="661" t="s">
        <v>5030</v>
      </c>
      <c r="J1727" s="661" t="s">
        <v>2501</v>
      </c>
      <c r="K1727" s="661" t="s">
        <v>2502</v>
      </c>
      <c r="L1727" s="662">
        <v>66.97</v>
      </c>
      <c r="M1727" s="662">
        <v>66.97</v>
      </c>
      <c r="N1727" s="661">
        <v>1</v>
      </c>
      <c r="O1727" s="744">
        <v>1</v>
      </c>
      <c r="P1727" s="662">
        <v>66.97</v>
      </c>
      <c r="Q1727" s="677">
        <v>1</v>
      </c>
      <c r="R1727" s="661">
        <v>1</v>
      </c>
      <c r="S1727" s="677">
        <v>1</v>
      </c>
      <c r="T1727" s="744">
        <v>1</v>
      </c>
      <c r="U1727" s="700">
        <v>1</v>
      </c>
    </row>
    <row r="1728" spans="1:21" ht="14.4" customHeight="1" x14ac:dyDescent="0.3">
      <c r="A1728" s="660">
        <v>21</v>
      </c>
      <c r="B1728" s="661" t="s">
        <v>578</v>
      </c>
      <c r="C1728" s="661" t="s">
        <v>3538</v>
      </c>
      <c r="D1728" s="742" t="s">
        <v>5397</v>
      </c>
      <c r="E1728" s="743" t="s">
        <v>3563</v>
      </c>
      <c r="F1728" s="661" t="s">
        <v>3533</v>
      </c>
      <c r="G1728" s="661" t="s">
        <v>3618</v>
      </c>
      <c r="H1728" s="661" t="s">
        <v>579</v>
      </c>
      <c r="I1728" s="661" t="s">
        <v>925</v>
      </c>
      <c r="J1728" s="661" t="s">
        <v>3619</v>
      </c>
      <c r="K1728" s="661" t="s">
        <v>3620</v>
      </c>
      <c r="L1728" s="662">
        <v>53.57</v>
      </c>
      <c r="M1728" s="662">
        <v>428.56</v>
      </c>
      <c r="N1728" s="661">
        <v>8</v>
      </c>
      <c r="O1728" s="744">
        <v>5</v>
      </c>
      <c r="P1728" s="662">
        <v>53.57</v>
      </c>
      <c r="Q1728" s="677">
        <v>0.125</v>
      </c>
      <c r="R1728" s="661">
        <v>1</v>
      </c>
      <c r="S1728" s="677">
        <v>0.125</v>
      </c>
      <c r="T1728" s="744">
        <v>0.5</v>
      </c>
      <c r="U1728" s="700">
        <v>0.1</v>
      </c>
    </row>
    <row r="1729" spans="1:21" ht="14.4" customHeight="1" x14ac:dyDescent="0.3">
      <c r="A1729" s="660">
        <v>21</v>
      </c>
      <c r="B1729" s="661" t="s">
        <v>578</v>
      </c>
      <c r="C1729" s="661" t="s">
        <v>3538</v>
      </c>
      <c r="D1729" s="742" t="s">
        <v>5397</v>
      </c>
      <c r="E1729" s="743" t="s">
        <v>3563</v>
      </c>
      <c r="F1729" s="661" t="s">
        <v>3533</v>
      </c>
      <c r="G1729" s="661" t="s">
        <v>4674</v>
      </c>
      <c r="H1729" s="661" t="s">
        <v>579</v>
      </c>
      <c r="I1729" s="661" t="s">
        <v>5031</v>
      </c>
      <c r="J1729" s="661" t="s">
        <v>5032</v>
      </c>
      <c r="K1729" s="661" t="s">
        <v>5033</v>
      </c>
      <c r="L1729" s="662">
        <v>210.5</v>
      </c>
      <c r="M1729" s="662">
        <v>421</v>
      </c>
      <c r="N1729" s="661">
        <v>2</v>
      </c>
      <c r="O1729" s="744">
        <v>0.5</v>
      </c>
      <c r="P1729" s="662"/>
      <c r="Q1729" s="677">
        <v>0</v>
      </c>
      <c r="R1729" s="661"/>
      <c r="S1729" s="677">
        <v>0</v>
      </c>
      <c r="T1729" s="744"/>
      <c r="U1729" s="700">
        <v>0</v>
      </c>
    </row>
    <row r="1730" spans="1:21" ht="14.4" customHeight="1" x14ac:dyDescent="0.3">
      <c r="A1730" s="660">
        <v>21</v>
      </c>
      <c r="B1730" s="661" t="s">
        <v>578</v>
      </c>
      <c r="C1730" s="661" t="s">
        <v>3538</v>
      </c>
      <c r="D1730" s="742" t="s">
        <v>5397</v>
      </c>
      <c r="E1730" s="743" t="s">
        <v>3563</v>
      </c>
      <c r="F1730" s="661" t="s">
        <v>3533</v>
      </c>
      <c r="G1730" s="661" t="s">
        <v>3671</v>
      </c>
      <c r="H1730" s="661" t="s">
        <v>579</v>
      </c>
      <c r="I1730" s="661" t="s">
        <v>4272</v>
      </c>
      <c r="J1730" s="661" t="s">
        <v>1634</v>
      </c>
      <c r="K1730" s="661" t="s">
        <v>3674</v>
      </c>
      <c r="L1730" s="662">
        <v>0</v>
      </c>
      <c r="M1730" s="662">
        <v>0</v>
      </c>
      <c r="N1730" s="661">
        <v>4</v>
      </c>
      <c r="O1730" s="744">
        <v>2.5</v>
      </c>
      <c r="P1730" s="662">
        <v>0</v>
      </c>
      <c r="Q1730" s="677"/>
      <c r="R1730" s="661">
        <v>2</v>
      </c>
      <c r="S1730" s="677">
        <v>0.5</v>
      </c>
      <c r="T1730" s="744">
        <v>1.5</v>
      </c>
      <c r="U1730" s="700">
        <v>0.6</v>
      </c>
    </row>
    <row r="1731" spans="1:21" ht="14.4" customHeight="1" x14ac:dyDescent="0.3">
      <c r="A1731" s="660">
        <v>21</v>
      </c>
      <c r="B1731" s="661" t="s">
        <v>578</v>
      </c>
      <c r="C1731" s="661" t="s">
        <v>3538</v>
      </c>
      <c r="D1731" s="742" t="s">
        <v>5397</v>
      </c>
      <c r="E1731" s="743" t="s">
        <v>3563</v>
      </c>
      <c r="F1731" s="661" t="s">
        <v>3533</v>
      </c>
      <c r="G1731" s="661" t="s">
        <v>4558</v>
      </c>
      <c r="H1731" s="661" t="s">
        <v>579</v>
      </c>
      <c r="I1731" s="661" t="s">
        <v>1995</v>
      </c>
      <c r="J1731" s="661" t="s">
        <v>1996</v>
      </c>
      <c r="K1731" s="661" t="s">
        <v>1997</v>
      </c>
      <c r="L1731" s="662">
        <v>115.13</v>
      </c>
      <c r="M1731" s="662">
        <v>115.13</v>
      </c>
      <c r="N1731" s="661">
        <v>1</v>
      </c>
      <c r="O1731" s="744">
        <v>1</v>
      </c>
      <c r="P1731" s="662"/>
      <c r="Q1731" s="677">
        <v>0</v>
      </c>
      <c r="R1731" s="661"/>
      <c r="S1731" s="677">
        <v>0</v>
      </c>
      <c r="T1731" s="744"/>
      <c r="U1731" s="700">
        <v>0</v>
      </c>
    </row>
    <row r="1732" spans="1:21" ht="14.4" customHeight="1" x14ac:dyDescent="0.3">
      <c r="A1732" s="660">
        <v>21</v>
      </c>
      <c r="B1732" s="661" t="s">
        <v>578</v>
      </c>
      <c r="C1732" s="661" t="s">
        <v>3538</v>
      </c>
      <c r="D1732" s="742" t="s">
        <v>5397</v>
      </c>
      <c r="E1732" s="743" t="s">
        <v>3563</v>
      </c>
      <c r="F1732" s="661" t="s">
        <v>3533</v>
      </c>
      <c r="G1732" s="661" t="s">
        <v>3675</v>
      </c>
      <c r="H1732" s="661" t="s">
        <v>1684</v>
      </c>
      <c r="I1732" s="661" t="s">
        <v>3740</v>
      </c>
      <c r="J1732" s="661" t="s">
        <v>1714</v>
      </c>
      <c r="K1732" s="661" t="s">
        <v>3741</v>
      </c>
      <c r="L1732" s="662">
        <v>543.39</v>
      </c>
      <c r="M1732" s="662">
        <v>5433.9</v>
      </c>
      <c r="N1732" s="661">
        <v>10</v>
      </c>
      <c r="O1732" s="744">
        <v>3.5</v>
      </c>
      <c r="P1732" s="662">
        <v>3803.73</v>
      </c>
      <c r="Q1732" s="677">
        <v>0.70000000000000007</v>
      </c>
      <c r="R1732" s="661">
        <v>7</v>
      </c>
      <c r="S1732" s="677">
        <v>0.7</v>
      </c>
      <c r="T1732" s="744">
        <v>2.5</v>
      </c>
      <c r="U1732" s="700">
        <v>0.7142857142857143</v>
      </c>
    </row>
    <row r="1733" spans="1:21" ht="14.4" customHeight="1" x14ac:dyDescent="0.3">
      <c r="A1733" s="660">
        <v>21</v>
      </c>
      <c r="B1733" s="661" t="s">
        <v>578</v>
      </c>
      <c r="C1733" s="661" t="s">
        <v>3538</v>
      </c>
      <c r="D1733" s="742" t="s">
        <v>5397</v>
      </c>
      <c r="E1733" s="743" t="s">
        <v>3563</v>
      </c>
      <c r="F1733" s="661" t="s">
        <v>3533</v>
      </c>
      <c r="G1733" s="661" t="s">
        <v>3675</v>
      </c>
      <c r="H1733" s="661" t="s">
        <v>1684</v>
      </c>
      <c r="I1733" s="661" t="s">
        <v>5034</v>
      </c>
      <c r="J1733" s="661" t="s">
        <v>1714</v>
      </c>
      <c r="K1733" s="661" t="s">
        <v>1905</v>
      </c>
      <c r="L1733" s="662">
        <v>163.01</v>
      </c>
      <c r="M1733" s="662">
        <v>163.01</v>
      </c>
      <c r="N1733" s="661">
        <v>1</v>
      </c>
      <c r="O1733" s="744">
        <v>1</v>
      </c>
      <c r="P1733" s="662">
        <v>163.01</v>
      </c>
      <c r="Q1733" s="677">
        <v>1</v>
      </c>
      <c r="R1733" s="661">
        <v>1</v>
      </c>
      <c r="S1733" s="677">
        <v>1</v>
      </c>
      <c r="T1733" s="744">
        <v>1</v>
      </c>
      <c r="U1733" s="700">
        <v>1</v>
      </c>
    </row>
    <row r="1734" spans="1:21" ht="14.4" customHeight="1" x14ac:dyDescent="0.3">
      <c r="A1734" s="660">
        <v>21</v>
      </c>
      <c r="B1734" s="661" t="s">
        <v>578</v>
      </c>
      <c r="C1734" s="661" t="s">
        <v>3538</v>
      </c>
      <c r="D1734" s="742" t="s">
        <v>5397</v>
      </c>
      <c r="E1734" s="743" t="s">
        <v>3563</v>
      </c>
      <c r="F1734" s="661" t="s">
        <v>3533</v>
      </c>
      <c r="G1734" s="661" t="s">
        <v>3675</v>
      </c>
      <c r="H1734" s="661" t="s">
        <v>1684</v>
      </c>
      <c r="I1734" s="661" t="s">
        <v>3792</v>
      </c>
      <c r="J1734" s="661" t="s">
        <v>1714</v>
      </c>
      <c r="K1734" s="661" t="s">
        <v>623</v>
      </c>
      <c r="L1734" s="662">
        <v>815.1</v>
      </c>
      <c r="M1734" s="662">
        <v>17117.100000000002</v>
      </c>
      <c r="N1734" s="661">
        <v>21</v>
      </c>
      <c r="O1734" s="744">
        <v>6.5</v>
      </c>
      <c r="P1734" s="662">
        <v>9781.2000000000007</v>
      </c>
      <c r="Q1734" s="677">
        <v>0.5714285714285714</v>
      </c>
      <c r="R1734" s="661">
        <v>12</v>
      </c>
      <c r="S1734" s="677">
        <v>0.5714285714285714</v>
      </c>
      <c r="T1734" s="744">
        <v>4.5</v>
      </c>
      <c r="U1734" s="700">
        <v>0.69230769230769229</v>
      </c>
    </row>
    <row r="1735" spans="1:21" ht="14.4" customHeight="1" x14ac:dyDescent="0.3">
      <c r="A1735" s="660">
        <v>21</v>
      </c>
      <c r="B1735" s="661" t="s">
        <v>578</v>
      </c>
      <c r="C1735" s="661" t="s">
        <v>3538</v>
      </c>
      <c r="D1735" s="742" t="s">
        <v>5397</v>
      </c>
      <c r="E1735" s="743" t="s">
        <v>3563</v>
      </c>
      <c r="F1735" s="661" t="s">
        <v>3533</v>
      </c>
      <c r="G1735" s="661" t="s">
        <v>3675</v>
      </c>
      <c r="H1735" s="661" t="s">
        <v>1684</v>
      </c>
      <c r="I1735" s="661" t="s">
        <v>1713</v>
      </c>
      <c r="J1735" s="661" t="s">
        <v>1714</v>
      </c>
      <c r="K1735" s="661" t="s">
        <v>1715</v>
      </c>
      <c r="L1735" s="662">
        <v>923.74</v>
      </c>
      <c r="M1735" s="662">
        <v>2771.2200000000003</v>
      </c>
      <c r="N1735" s="661">
        <v>3</v>
      </c>
      <c r="O1735" s="744">
        <v>1</v>
      </c>
      <c r="P1735" s="662">
        <v>2771.2200000000003</v>
      </c>
      <c r="Q1735" s="677">
        <v>1</v>
      </c>
      <c r="R1735" s="661">
        <v>3</v>
      </c>
      <c r="S1735" s="677">
        <v>1</v>
      </c>
      <c r="T1735" s="744">
        <v>1</v>
      </c>
      <c r="U1735" s="700">
        <v>1</v>
      </c>
    </row>
    <row r="1736" spans="1:21" ht="14.4" customHeight="1" x14ac:dyDescent="0.3">
      <c r="A1736" s="660">
        <v>21</v>
      </c>
      <c r="B1736" s="661" t="s">
        <v>578</v>
      </c>
      <c r="C1736" s="661" t="s">
        <v>3538</v>
      </c>
      <c r="D1736" s="742" t="s">
        <v>5397</v>
      </c>
      <c r="E1736" s="743" t="s">
        <v>3563</v>
      </c>
      <c r="F1736" s="661" t="s">
        <v>3533</v>
      </c>
      <c r="G1736" s="661" t="s">
        <v>3675</v>
      </c>
      <c r="H1736" s="661" t="s">
        <v>1684</v>
      </c>
      <c r="I1736" s="661" t="s">
        <v>3793</v>
      </c>
      <c r="J1736" s="661" t="s">
        <v>1714</v>
      </c>
      <c r="K1736" s="661" t="s">
        <v>3363</v>
      </c>
      <c r="L1736" s="662">
        <v>1154.68</v>
      </c>
      <c r="M1736" s="662">
        <v>3464.04</v>
      </c>
      <c r="N1736" s="661">
        <v>3</v>
      </c>
      <c r="O1736" s="744">
        <v>0.5</v>
      </c>
      <c r="P1736" s="662">
        <v>3464.04</v>
      </c>
      <c r="Q1736" s="677">
        <v>1</v>
      </c>
      <c r="R1736" s="661">
        <v>3</v>
      </c>
      <c r="S1736" s="677">
        <v>1</v>
      </c>
      <c r="T1736" s="744">
        <v>0.5</v>
      </c>
      <c r="U1736" s="700">
        <v>1</v>
      </c>
    </row>
    <row r="1737" spans="1:21" ht="14.4" customHeight="1" x14ac:dyDescent="0.3">
      <c r="A1737" s="660">
        <v>21</v>
      </c>
      <c r="B1737" s="661" t="s">
        <v>578</v>
      </c>
      <c r="C1737" s="661" t="s">
        <v>3538</v>
      </c>
      <c r="D1737" s="742" t="s">
        <v>5397</v>
      </c>
      <c r="E1737" s="743" t="s">
        <v>3563</v>
      </c>
      <c r="F1737" s="661" t="s">
        <v>3533</v>
      </c>
      <c r="G1737" s="661" t="s">
        <v>3675</v>
      </c>
      <c r="H1737" s="661" t="s">
        <v>1684</v>
      </c>
      <c r="I1737" s="661" t="s">
        <v>1763</v>
      </c>
      <c r="J1737" s="661" t="s">
        <v>622</v>
      </c>
      <c r="K1737" s="661" t="s">
        <v>623</v>
      </c>
      <c r="L1737" s="662">
        <v>1385.62</v>
      </c>
      <c r="M1737" s="662">
        <v>18013.060000000001</v>
      </c>
      <c r="N1737" s="661">
        <v>13</v>
      </c>
      <c r="O1737" s="744">
        <v>4.5</v>
      </c>
      <c r="P1737" s="662">
        <v>4156.8599999999997</v>
      </c>
      <c r="Q1737" s="677">
        <v>0.23076923076923073</v>
      </c>
      <c r="R1737" s="661">
        <v>3</v>
      </c>
      <c r="S1737" s="677">
        <v>0.23076923076923078</v>
      </c>
      <c r="T1737" s="744">
        <v>1</v>
      </c>
      <c r="U1737" s="700">
        <v>0.22222222222222221</v>
      </c>
    </row>
    <row r="1738" spans="1:21" ht="14.4" customHeight="1" x14ac:dyDescent="0.3">
      <c r="A1738" s="660">
        <v>21</v>
      </c>
      <c r="B1738" s="661" t="s">
        <v>578</v>
      </c>
      <c r="C1738" s="661" t="s">
        <v>3538</v>
      </c>
      <c r="D1738" s="742" t="s">
        <v>5397</v>
      </c>
      <c r="E1738" s="743" t="s">
        <v>3563</v>
      </c>
      <c r="F1738" s="661" t="s">
        <v>3533</v>
      </c>
      <c r="G1738" s="661" t="s">
        <v>3675</v>
      </c>
      <c r="H1738" s="661" t="s">
        <v>1684</v>
      </c>
      <c r="I1738" s="661" t="s">
        <v>1766</v>
      </c>
      <c r="J1738" s="661" t="s">
        <v>622</v>
      </c>
      <c r="K1738" s="661" t="s">
        <v>1715</v>
      </c>
      <c r="L1738" s="662">
        <v>1847.49</v>
      </c>
      <c r="M1738" s="662">
        <v>20322.39</v>
      </c>
      <c r="N1738" s="661">
        <v>11</v>
      </c>
      <c r="O1738" s="744">
        <v>2</v>
      </c>
      <c r="P1738" s="662">
        <v>11084.94</v>
      </c>
      <c r="Q1738" s="677">
        <v>0.54545454545454553</v>
      </c>
      <c r="R1738" s="661">
        <v>6</v>
      </c>
      <c r="S1738" s="677">
        <v>0.54545454545454541</v>
      </c>
      <c r="T1738" s="744">
        <v>1.5</v>
      </c>
      <c r="U1738" s="700">
        <v>0.75</v>
      </c>
    </row>
    <row r="1739" spans="1:21" ht="14.4" customHeight="1" x14ac:dyDescent="0.3">
      <c r="A1739" s="660">
        <v>21</v>
      </c>
      <c r="B1739" s="661" t="s">
        <v>578</v>
      </c>
      <c r="C1739" s="661" t="s">
        <v>3538</v>
      </c>
      <c r="D1739" s="742" t="s">
        <v>5397</v>
      </c>
      <c r="E1739" s="743" t="s">
        <v>3563</v>
      </c>
      <c r="F1739" s="661" t="s">
        <v>3533</v>
      </c>
      <c r="G1739" s="661" t="s">
        <v>3679</v>
      </c>
      <c r="H1739" s="661" t="s">
        <v>1684</v>
      </c>
      <c r="I1739" s="661" t="s">
        <v>1698</v>
      </c>
      <c r="J1739" s="661" t="s">
        <v>1699</v>
      </c>
      <c r="K1739" s="661" t="s">
        <v>3416</v>
      </c>
      <c r="L1739" s="662">
        <v>48.42</v>
      </c>
      <c r="M1739" s="662">
        <v>290.52</v>
      </c>
      <c r="N1739" s="661">
        <v>6</v>
      </c>
      <c r="O1739" s="744">
        <v>4</v>
      </c>
      <c r="P1739" s="662">
        <v>96.84</v>
      </c>
      <c r="Q1739" s="677">
        <v>0.33333333333333337</v>
      </c>
      <c r="R1739" s="661">
        <v>2</v>
      </c>
      <c r="S1739" s="677">
        <v>0.33333333333333331</v>
      </c>
      <c r="T1739" s="744">
        <v>2</v>
      </c>
      <c r="U1739" s="700">
        <v>0.5</v>
      </c>
    </row>
    <row r="1740" spans="1:21" ht="14.4" customHeight="1" x14ac:dyDescent="0.3">
      <c r="A1740" s="660">
        <v>21</v>
      </c>
      <c r="B1740" s="661" t="s">
        <v>578</v>
      </c>
      <c r="C1740" s="661" t="s">
        <v>3538</v>
      </c>
      <c r="D1740" s="742" t="s">
        <v>5397</v>
      </c>
      <c r="E1740" s="743" t="s">
        <v>3563</v>
      </c>
      <c r="F1740" s="661" t="s">
        <v>3533</v>
      </c>
      <c r="G1740" s="661" t="s">
        <v>3679</v>
      </c>
      <c r="H1740" s="661" t="s">
        <v>1684</v>
      </c>
      <c r="I1740" s="661" t="s">
        <v>4453</v>
      </c>
      <c r="J1740" s="661" t="s">
        <v>1699</v>
      </c>
      <c r="K1740" s="661" t="s">
        <v>4454</v>
      </c>
      <c r="L1740" s="662">
        <v>0</v>
      </c>
      <c r="M1740" s="662">
        <v>0</v>
      </c>
      <c r="N1740" s="661">
        <v>4</v>
      </c>
      <c r="O1740" s="744">
        <v>4</v>
      </c>
      <c r="P1740" s="662">
        <v>0</v>
      </c>
      <c r="Q1740" s="677"/>
      <c r="R1740" s="661">
        <v>1</v>
      </c>
      <c r="S1740" s="677">
        <v>0.25</v>
      </c>
      <c r="T1740" s="744">
        <v>1</v>
      </c>
      <c r="U1740" s="700">
        <v>0.25</v>
      </c>
    </row>
    <row r="1741" spans="1:21" ht="14.4" customHeight="1" x14ac:dyDescent="0.3">
      <c r="A1741" s="660">
        <v>21</v>
      </c>
      <c r="B1741" s="661" t="s">
        <v>578</v>
      </c>
      <c r="C1741" s="661" t="s">
        <v>3538</v>
      </c>
      <c r="D1741" s="742" t="s">
        <v>5397</v>
      </c>
      <c r="E1741" s="743" t="s">
        <v>3563</v>
      </c>
      <c r="F1741" s="661" t="s">
        <v>3533</v>
      </c>
      <c r="G1741" s="661" t="s">
        <v>3679</v>
      </c>
      <c r="H1741" s="661" t="s">
        <v>579</v>
      </c>
      <c r="I1741" s="661" t="s">
        <v>2579</v>
      </c>
      <c r="J1741" s="661" t="s">
        <v>1699</v>
      </c>
      <c r="K1741" s="661" t="s">
        <v>4455</v>
      </c>
      <c r="L1741" s="662">
        <v>48.42</v>
      </c>
      <c r="M1741" s="662">
        <v>774.72</v>
      </c>
      <c r="N1741" s="661">
        <v>16</v>
      </c>
      <c r="O1741" s="744">
        <v>7</v>
      </c>
      <c r="P1741" s="662">
        <v>532.62</v>
      </c>
      <c r="Q1741" s="677">
        <v>0.6875</v>
      </c>
      <c r="R1741" s="661">
        <v>11</v>
      </c>
      <c r="S1741" s="677">
        <v>0.6875</v>
      </c>
      <c r="T1741" s="744">
        <v>5</v>
      </c>
      <c r="U1741" s="700">
        <v>0.7142857142857143</v>
      </c>
    </row>
    <row r="1742" spans="1:21" ht="14.4" customHeight="1" x14ac:dyDescent="0.3">
      <c r="A1742" s="660">
        <v>21</v>
      </c>
      <c r="B1742" s="661" t="s">
        <v>578</v>
      </c>
      <c r="C1742" s="661" t="s">
        <v>3538</v>
      </c>
      <c r="D1742" s="742" t="s">
        <v>5397</v>
      </c>
      <c r="E1742" s="743" t="s">
        <v>3563</v>
      </c>
      <c r="F1742" s="661" t="s">
        <v>3533</v>
      </c>
      <c r="G1742" s="661" t="s">
        <v>3679</v>
      </c>
      <c r="H1742" s="661" t="s">
        <v>579</v>
      </c>
      <c r="I1742" s="661" t="s">
        <v>4456</v>
      </c>
      <c r="J1742" s="661" t="s">
        <v>4457</v>
      </c>
      <c r="K1742" s="661" t="s">
        <v>4458</v>
      </c>
      <c r="L1742" s="662">
        <v>48.42</v>
      </c>
      <c r="M1742" s="662">
        <v>96.84</v>
      </c>
      <c r="N1742" s="661">
        <v>2</v>
      </c>
      <c r="O1742" s="744">
        <v>0.5</v>
      </c>
      <c r="P1742" s="662">
        <v>96.84</v>
      </c>
      <c r="Q1742" s="677">
        <v>1</v>
      </c>
      <c r="R1742" s="661">
        <v>2</v>
      </c>
      <c r="S1742" s="677">
        <v>1</v>
      </c>
      <c r="T1742" s="744">
        <v>0.5</v>
      </c>
      <c r="U1742" s="700">
        <v>1</v>
      </c>
    </row>
    <row r="1743" spans="1:21" ht="14.4" customHeight="1" x14ac:dyDescent="0.3">
      <c r="A1743" s="660">
        <v>21</v>
      </c>
      <c r="B1743" s="661" t="s">
        <v>578</v>
      </c>
      <c r="C1743" s="661" t="s">
        <v>3538</v>
      </c>
      <c r="D1743" s="742" t="s">
        <v>5397</v>
      </c>
      <c r="E1743" s="743" t="s">
        <v>3563</v>
      </c>
      <c r="F1743" s="661" t="s">
        <v>3533</v>
      </c>
      <c r="G1743" s="661" t="s">
        <v>5035</v>
      </c>
      <c r="H1743" s="661" t="s">
        <v>579</v>
      </c>
      <c r="I1743" s="661" t="s">
        <v>5036</v>
      </c>
      <c r="J1743" s="661" t="s">
        <v>5037</v>
      </c>
      <c r="K1743" s="661" t="s">
        <v>5038</v>
      </c>
      <c r="L1743" s="662">
        <v>75.739999999999995</v>
      </c>
      <c r="M1743" s="662">
        <v>75.739999999999995</v>
      </c>
      <c r="N1743" s="661">
        <v>1</v>
      </c>
      <c r="O1743" s="744">
        <v>0.5</v>
      </c>
      <c r="P1743" s="662"/>
      <c r="Q1743" s="677">
        <v>0</v>
      </c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21</v>
      </c>
      <c r="B1744" s="661" t="s">
        <v>578</v>
      </c>
      <c r="C1744" s="661" t="s">
        <v>3538</v>
      </c>
      <c r="D1744" s="742" t="s">
        <v>5397</v>
      </c>
      <c r="E1744" s="743" t="s">
        <v>3563</v>
      </c>
      <c r="F1744" s="661" t="s">
        <v>3533</v>
      </c>
      <c r="G1744" s="661" t="s">
        <v>3605</v>
      </c>
      <c r="H1744" s="661" t="s">
        <v>579</v>
      </c>
      <c r="I1744" s="661" t="s">
        <v>2163</v>
      </c>
      <c r="J1744" s="661" t="s">
        <v>781</v>
      </c>
      <c r="K1744" s="661" t="s">
        <v>2164</v>
      </c>
      <c r="L1744" s="662">
        <v>57.64</v>
      </c>
      <c r="M1744" s="662">
        <v>57.64</v>
      </c>
      <c r="N1744" s="661">
        <v>1</v>
      </c>
      <c r="O1744" s="744">
        <v>0.5</v>
      </c>
      <c r="P1744" s="662">
        <v>57.64</v>
      </c>
      <c r="Q1744" s="677">
        <v>1</v>
      </c>
      <c r="R1744" s="661">
        <v>1</v>
      </c>
      <c r="S1744" s="677">
        <v>1</v>
      </c>
      <c r="T1744" s="744">
        <v>0.5</v>
      </c>
      <c r="U1744" s="700">
        <v>1</v>
      </c>
    </row>
    <row r="1745" spans="1:21" ht="14.4" customHeight="1" x14ac:dyDescent="0.3">
      <c r="A1745" s="660">
        <v>21</v>
      </c>
      <c r="B1745" s="661" t="s">
        <v>578</v>
      </c>
      <c r="C1745" s="661" t="s">
        <v>3538</v>
      </c>
      <c r="D1745" s="742" t="s">
        <v>5397</v>
      </c>
      <c r="E1745" s="743" t="s">
        <v>3563</v>
      </c>
      <c r="F1745" s="661" t="s">
        <v>3533</v>
      </c>
      <c r="G1745" s="661" t="s">
        <v>3605</v>
      </c>
      <c r="H1745" s="661" t="s">
        <v>579</v>
      </c>
      <c r="I1745" s="661" t="s">
        <v>780</v>
      </c>
      <c r="J1745" s="661" t="s">
        <v>781</v>
      </c>
      <c r="K1745" s="661" t="s">
        <v>782</v>
      </c>
      <c r="L1745" s="662">
        <v>301.2</v>
      </c>
      <c r="M1745" s="662">
        <v>5421.5999999999995</v>
      </c>
      <c r="N1745" s="661">
        <v>18</v>
      </c>
      <c r="O1745" s="744">
        <v>11</v>
      </c>
      <c r="P1745" s="662">
        <v>4216.7999999999993</v>
      </c>
      <c r="Q1745" s="677">
        <v>0.77777777777777768</v>
      </c>
      <c r="R1745" s="661">
        <v>14</v>
      </c>
      <c r="S1745" s="677">
        <v>0.77777777777777779</v>
      </c>
      <c r="T1745" s="744">
        <v>8.5</v>
      </c>
      <c r="U1745" s="700">
        <v>0.77272727272727271</v>
      </c>
    </row>
    <row r="1746" spans="1:21" ht="14.4" customHeight="1" x14ac:dyDescent="0.3">
      <c r="A1746" s="660">
        <v>21</v>
      </c>
      <c r="B1746" s="661" t="s">
        <v>578</v>
      </c>
      <c r="C1746" s="661" t="s">
        <v>3538</v>
      </c>
      <c r="D1746" s="742" t="s">
        <v>5397</v>
      </c>
      <c r="E1746" s="743" t="s">
        <v>3563</v>
      </c>
      <c r="F1746" s="661" t="s">
        <v>3533</v>
      </c>
      <c r="G1746" s="661" t="s">
        <v>3605</v>
      </c>
      <c r="H1746" s="661" t="s">
        <v>579</v>
      </c>
      <c r="I1746" s="661" t="s">
        <v>780</v>
      </c>
      <c r="J1746" s="661" t="s">
        <v>781</v>
      </c>
      <c r="K1746" s="661" t="s">
        <v>782</v>
      </c>
      <c r="L1746" s="662">
        <v>185.26</v>
      </c>
      <c r="M1746" s="662">
        <v>2223.12</v>
      </c>
      <c r="N1746" s="661">
        <v>12</v>
      </c>
      <c r="O1746" s="744">
        <v>6.5</v>
      </c>
      <c r="P1746" s="662">
        <v>1852.6</v>
      </c>
      <c r="Q1746" s="677">
        <v>0.83333333333333337</v>
      </c>
      <c r="R1746" s="661">
        <v>10</v>
      </c>
      <c r="S1746" s="677">
        <v>0.83333333333333337</v>
      </c>
      <c r="T1746" s="744">
        <v>5</v>
      </c>
      <c r="U1746" s="700">
        <v>0.76923076923076927</v>
      </c>
    </row>
    <row r="1747" spans="1:21" ht="14.4" customHeight="1" x14ac:dyDescent="0.3">
      <c r="A1747" s="660">
        <v>21</v>
      </c>
      <c r="B1747" s="661" t="s">
        <v>578</v>
      </c>
      <c r="C1747" s="661" t="s">
        <v>3538</v>
      </c>
      <c r="D1747" s="742" t="s">
        <v>5397</v>
      </c>
      <c r="E1747" s="743" t="s">
        <v>3563</v>
      </c>
      <c r="F1747" s="661" t="s">
        <v>3533</v>
      </c>
      <c r="G1747" s="661" t="s">
        <v>3605</v>
      </c>
      <c r="H1747" s="661" t="s">
        <v>579</v>
      </c>
      <c r="I1747" s="661" t="s">
        <v>4781</v>
      </c>
      <c r="J1747" s="661" t="s">
        <v>4782</v>
      </c>
      <c r="K1747" s="661" t="s">
        <v>4783</v>
      </c>
      <c r="L1747" s="662">
        <v>57.64</v>
      </c>
      <c r="M1747" s="662">
        <v>115.28</v>
      </c>
      <c r="N1747" s="661">
        <v>2</v>
      </c>
      <c r="O1747" s="744">
        <v>0.5</v>
      </c>
      <c r="P1747" s="662"/>
      <c r="Q1747" s="677">
        <v>0</v>
      </c>
      <c r="R1747" s="661"/>
      <c r="S1747" s="677">
        <v>0</v>
      </c>
      <c r="T1747" s="744"/>
      <c r="U1747" s="700">
        <v>0</v>
      </c>
    </row>
    <row r="1748" spans="1:21" ht="14.4" customHeight="1" x14ac:dyDescent="0.3">
      <c r="A1748" s="660">
        <v>21</v>
      </c>
      <c r="B1748" s="661" t="s">
        <v>578</v>
      </c>
      <c r="C1748" s="661" t="s">
        <v>3538</v>
      </c>
      <c r="D1748" s="742" t="s">
        <v>5397</v>
      </c>
      <c r="E1748" s="743" t="s">
        <v>3563</v>
      </c>
      <c r="F1748" s="661" t="s">
        <v>3533</v>
      </c>
      <c r="G1748" s="661" t="s">
        <v>3589</v>
      </c>
      <c r="H1748" s="661" t="s">
        <v>1684</v>
      </c>
      <c r="I1748" s="661" t="s">
        <v>1848</v>
      </c>
      <c r="J1748" s="661" t="s">
        <v>1849</v>
      </c>
      <c r="K1748" s="661" t="s">
        <v>1850</v>
      </c>
      <c r="L1748" s="662">
        <v>475.77</v>
      </c>
      <c r="M1748" s="662">
        <v>41391.990000000013</v>
      </c>
      <c r="N1748" s="661">
        <v>87</v>
      </c>
      <c r="O1748" s="744">
        <v>67</v>
      </c>
      <c r="P1748" s="662">
        <v>35206.98000000001</v>
      </c>
      <c r="Q1748" s="677">
        <v>0.85057471264367812</v>
      </c>
      <c r="R1748" s="661">
        <v>74</v>
      </c>
      <c r="S1748" s="677">
        <v>0.85057471264367812</v>
      </c>
      <c r="T1748" s="744">
        <v>58.5</v>
      </c>
      <c r="U1748" s="700">
        <v>0.87313432835820892</v>
      </c>
    </row>
    <row r="1749" spans="1:21" ht="14.4" customHeight="1" x14ac:dyDescent="0.3">
      <c r="A1749" s="660">
        <v>21</v>
      </c>
      <c r="B1749" s="661" t="s">
        <v>578</v>
      </c>
      <c r="C1749" s="661" t="s">
        <v>3538</v>
      </c>
      <c r="D1749" s="742" t="s">
        <v>5397</v>
      </c>
      <c r="E1749" s="743" t="s">
        <v>3563</v>
      </c>
      <c r="F1749" s="661" t="s">
        <v>3533</v>
      </c>
      <c r="G1749" s="661" t="s">
        <v>3589</v>
      </c>
      <c r="H1749" s="661" t="s">
        <v>1684</v>
      </c>
      <c r="I1749" s="661" t="s">
        <v>1867</v>
      </c>
      <c r="J1749" s="661" t="s">
        <v>1868</v>
      </c>
      <c r="K1749" s="661" t="s">
        <v>3353</v>
      </c>
      <c r="L1749" s="662">
        <v>1300.49</v>
      </c>
      <c r="M1749" s="662">
        <v>33812.740000000005</v>
      </c>
      <c r="N1749" s="661">
        <v>26</v>
      </c>
      <c r="O1749" s="744">
        <v>15.5</v>
      </c>
      <c r="P1749" s="662">
        <v>26009.800000000007</v>
      </c>
      <c r="Q1749" s="677">
        <v>0.76923076923076927</v>
      </c>
      <c r="R1749" s="661">
        <v>20</v>
      </c>
      <c r="S1749" s="677">
        <v>0.76923076923076927</v>
      </c>
      <c r="T1749" s="744">
        <v>11.5</v>
      </c>
      <c r="U1749" s="700">
        <v>0.74193548387096775</v>
      </c>
    </row>
    <row r="1750" spans="1:21" ht="14.4" customHeight="1" x14ac:dyDescent="0.3">
      <c r="A1750" s="660">
        <v>21</v>
      </c>
      <c r="B1750" s="661" t="s">
        <v>578</v>
      </c>
      <c r="C1750" s="661" t="s">
        <v>3538</v>
      </c>
      <c r="D1750" s="742" t="s">
        <v>5397</v>
      </c>
      <c r="E1750" s="743" t="s">
        <v>3563</v>
      </c>
      <c r="F1750" s="661" t="s">
        <v>3533</v>
      </c>
      <c r="G1750" s="661" t="s">
        <v>3589</v>
      </c>
      <c r="H1750" s="661" t="s">
        <v>1684</v>
      </c>
      <c r="I1750" s="661" t="s">
        <v>1867</v>
      </c>
      <c r="J1750" s="661" t="s">
        <v>1868</v>
      </c>
      <c r="K1750" s="661" t="s">
        <v>3353</v>
      </c>
      <c r="L1750" s="662">
        <v>668.54</v>
      </c>
      <c r="M1750" s="662">
        <v>13370.800000000001</v>
      </c>
      <c r="N1750" s="661">
        <v>20</v>
      </c>
      <c r="O1750" s="744">
        <v>13</v>
      </c>
      <c r="P1750" s="662">
        <v>9359.5600000000013</v>
      </c>
      <c r="Q1750" s="677">
        <v>0.70000000000000007</v>
      </c>
      <c r="R1750" s="661">
        <v>14</v>
      </c>
      <c r="S1750" s="677">
        <v>0.7</v>
      </c>
      <c r="T1750" s="744">
        <v>8.5</v>
      </c>
      <c r="U1750" s="700">
        <v>0.65384615384615385</v>
      </c>
    </row>
    <row r="1751" spans="1:21" ht="14.4" customHeight="1" x14ac:dyDescent="0.3">
      <c r="A1751" s="660">
        <v>21</v>
      </c>
      <c r="B1751" s="661" t="s">
        <v>578</v>
      </c>
      <c r="C1751" s="661" t="s">
        <v>3538</v>
      </c>
      <c r="D1751" s="742" t="s">
        <v>5397</v>
      </c>
      <c r="E1751" s="743" t="s">
        <v>3563</v>
      </c>
      <c r="F1751" s="661" t="s">
        <v>3533</v>
      </c>
      <c r="G1751" s="661" t="s">
        <v>3589</v>
      </c>
      <c r="H1751" s="661" t="s">
        <v>579</v>
      </c>
      <c r="I1751" s="661" t="s">
        <v>5039</v>
      </c>
      <c r="J1751" s="661" t="s">
        <v>5040</v>
      </c>
      <c r="K1751" s="661" t="s">
        <v>5041</v>
      </c>
      <c r="L1751" s="662">
        <v>1300.49</v>
      </c>
      <c r="M1751" s="662">
        <v>1300.49</v>
      </c>
      <c r="N1751" s="661">
        <v>1</v>
      </c>
      <c r="O1751" s="744">
        <v>1</v>
      </c>
      <c r="P1751" s="662">
        <v>1300.49</v>
      </c>
      <c r="Q1751" s="677">
        <v>1</v>
      </c>
      <c r="R1751" s="661">
        <v>1</v>
      </c>
      <c r="S1751" s="677">
        <v>1</v>
      </c>
      <c r="T1751" s="744">
        <v>1</v>
      </c>
      <c r="U1751" s="700">
        <v>1</v>
      </c>
    </row>
    <row r="1752" spans="1:21" ht="14.4" customHeight="1" x14ac:dyDescent="0.3">
      <c r="A1752" s="660">
        <v>21</v>
      </c>
      <c r="B1752" s="661" t="s">
        <v>578</v>
      </c>
      <c r="C1752" s="661" t="s">
        <v>3538</v>
      </c>
      <c r="D1752" s="742" t="s">
        <v>5397</v>
      </c>
      <c r="E1752" s="743" t="s">
        <v>3563</v>
      </c>
      <c r="F1752" s="661" t="s">
        <v>3533</v>
      </c>
      <c r="G1752" s="661" t="s">
        <v>4562</v>
      </c>
      <c r="H1752" s="661" t="s">
        <v>579</v>
      </c>
      <c r="I1752" s="661" t="s">
        <v>714</v>
      </c>
      <c r="J1752" s="661" t="s">
        <v>4563</v>
      </c>
      <c r="K1752" s="661" t="s">
        <v>3039</v>
      </c>
      <c r="L1752" s="662">
        <v>0</v>
      </c>
      <c r="M1752" s="662">
        <v>0</v>
      </c>
      <c r="N1752" s="661">
        <v>2</v>
      </c>
      <c r="O1752" s="744">
        <v>1</v>
      </c>
      <c r="P1752" s="662"/>
      <c r="Q1752" s="677"/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21</v>
      </c>
      <c r="B1753" s="661" t="s">
        <v>578</v>
      </c>
      <c r="C1753" s="661" t="s">
        <v>3538</v>
      </c>
      <c r="D1753" s="742" t="s">
        <v>5397</v>
      </c>
      <c r="E1753" s="743" t="s">
        <v>3563</v>
      </c>
      <c r="F1753" s="661" t="s">
        <v>3533</v>
      </c>
      <c r="G1753" s="661" t="s">
        <v>4472</v>
      </c>
      <c r="H1753" s="661" t="s">
        <v>579</v>
      </c>
      <c r="I1753" s="661" t="s">
        <v>4473</v>
      </c>
      <c r="J1753" s="661" t="s">
        <v>4474</v>
      </c>
      <c r="K1753" s="661" t="s">
        <v>4475</v>
      </c>
      <c r="L1753" s="662">
        <v>998.95</v>
      </c>
      <c r="M1753" s="662">
        <v>1997.9</v>
      </c>
      <c r="N1753" s="661">
        <v>2</v>
      </c>
      <c r="O1753" s="744">
        <v>1</v>
      </c>
      <c r="P1753" s="662">
        <v>1997.9</v>
      </c>
      <c r="Q1753" s="677">
        <v>1</v>
      </c>
      <c r="R1753" s="661">
        <v>2</v>
      </c>
      <c r="S1753" s="677">
        <v>1</v>
      </c>
      <c r="T1753" s="744">
        <v>1</v>
      </c>
      <c r="U1753" s="700">
        <v>1</v>
      </c>
    </row>
    <row r="1754" spans="1:21" ht="14.4" customHeight="1" x14ac:dyDescent="0.3">
      <c r="A1754" s="660">
        <v>21</v>
      </c>
      <c r="B1754" s="661" t="s">
        <v>578</v>
      </c>
      <c r="C1754" s="661" t="s">
        <v>3538</v>
      </c>
      <c r="D1754" s="742" t="s">
        <v>5397</v>
      </c>
      <c r="E1754" s="743" t="s">
        <v>3563</v>
      </c>
      <c r="F1754" s="661" t="s">
        <v>3533</v>
      </c>
      <c r="G1754" s="661" t="s">
        <v>4472</v>
      </c>
      <c r="H1754" s="661" t="s">
        <v>579</v>
      </c>
      <c r="I1754" s="661" t="s">
        <v>1475</v>
      </c>
      <c r="J1754" s="661" t="s">
        <v>4476</v>
      </c>
      <c r="K1754" s="661" t="s">
        <v>4475</v>
      </c>
      <c r="L1754" s="662">
        <v>998.95</v>
      </c>
      <c r="M1754" s="662">
        <v>13985.3</v>
      </c>
      <c r="N1754" s="661">
        <v>14</v>
      </c>
      <c r="O1754" s="744">
        <v>4</v>
      </c>
      <c r="P1754" s="662">
        <v>7991.5999999999995</v>
      </c>
      <c r="Q1754" s="677">
        <v>0.5714285714285714</v>
      </c>
      <c r="R1754" s="661">
        <v>8</v>
      </c>
      <c r="S1754" s="677">
        <v>0.5714285714285714</v>
      </c>
      <c r="T1754" s="744">
        <v>3.5</v>
      </c>
      <c r="U1754" s="700">
        <v>0.875</v>
      </c>
    </row>
    <row r="1755" spans="1:21" ht="14.4" customHeight="1" x14ac:dyDescent="0.3">
      <c r="A1755" s="660">
        <v>21</v>
      </c>
      <c r="B1755" s="661" t="s">
        <v>578</v>
      </c>
      <c r="C1755" s="661" t="s">
        <v>3538</v>
      </c>
      <c r="D1755" s="742" t="s">
        <v>5397</v>
      </c>
      <c r="E1755" s="743" t="s">
        <v>3563</v>
      </c>
      <c r="F1755" s="661" t="s">
        <v>3533</v>
      </c>
      <c r="G1755" s="661" t="s">
        <v>4037</v>
      </c>
      <c r="H1755" s="661" t="s">
        <v>579</v>
      </c>
      <c r="I1755" s="661" t="s">
        <v>1041</v>
      </c>
      <c r="J1755" s="661" t="s">
        <v>1042</v>
      </c>
      <c r="K1755" s="661" t="s">
        <v>1043</v>
      </c>
      <c r="L1755" s="662">
        <v>0</v>
      </c>
      <c r="M1755" s="662">
        <v>0</v>
      </c>
      <c r="N1755" s="661">
        <v>1</v>
      </c>
      <c r="O1755" s="744">
        <v>1</v>
      </c>
      <c r="P1755" s="662">
        <v>0</v>
      </c>
      <c r="Q1755" s="677"/>
      <c r="R1755" s="661">
        <v>1</v>
      </c>
      <c r="S1755" s="677">
        <v>1</v>
      </c>
      <c r="T1755" s="744">
        <v>1</v>
      </c>
      <c r="U1755" s="700">
        <v>1</v>
      </c>
    </row>
    <row r="1756" spans="1:21" ht="14.4" customHeight="1" x14ac:dyDescent="0.3">
      <c r="A1756" s="660">
        <v>21</v>
      </c>
      <c r="B1756" s="661" t="s">
        <v>578</v>
      </c>
      <c r="C1756" s="661" t="s">
        <v>3538</v>
      </c>
      <c r="D1756" s="742" t="s">
        <v>5397</v>
      </c>
      <c r="E1756" s="743" t="s">
        <v>3563</v>
      </c>
      <c r="F1756" s="661" t="s">
        <v>3533</v>
      </c>
      <c r="G1756" s="661" t="s">
        <v>4037</v>
      </c>
      <c r="H1756" s="661" t="s">
        <v>579</v>
      </c>
      <c r="I1756" s="661" t="s">
        <v>4038</v>
      </c>
      <c r="J1756" s="661" t="s">
        <v>1042</v>
      </c>
      <c r="K1756" s="661" t="s">
        <v>4039</v>
      </c>
      <c r="L1756" s="662">
        <v>0</v>
      </c>
      <c r="M1756" s="662">
        <v>0</v>
      </c>
      <c r="N1756" s="661">
        <v>4</v>
      </c>
      <c r="O1756" s="744">
        <v>2</v>
      </c>
      <c r="P1756" s="662">
        <v>0</v>
      </c>
      <c r="Q1756" s="677"/>
      <c r="R1756" s="661">
        <v>4</v>
      </c>
      <c r="S1756" s="677">
        <v>1</v>
      </c>
      <c r="T1756" s="744">
        <v>2</v>
      </c>
      <c r="U1756" s="700">
        <v>1</v>
      </c>
    </row>
    <row r="1757" spans="1:21" ht="14.4" customHeight="1" x14ac:dyDescent="0.3">
      <c r="A1757" s="660">
        <v>21</v>
      </c>
      <c r="B1757" s="661" t="s">
        <v>578</v>
      </c>
      <c r="C1757" s="661" t="s">
        <v>3538</v>
      </c>
      <c r="D1757" s="742" t="s">
        <v>5397</v>
      </c>
      <c r="E1757" s="743" t="s">
        <v>3563</v>
      </c>
      <c r="F1757" s="661" t="s">
        <v>3533</v>
      </c>
      <c r="G1757" s="661" t="s">
        <v>4484</v>
      </c>
      <c r="H1757" s="661" t="s">
        <v>579</v>
      </c>
      <c r="I1757" s="661" t="s">
        <v>5042</v>
      </c>
      <c r="J1757" s="661" t="s">
        <v>1807</v>
      </c>
      <c r="K1757" s="661" t="s">
        <v>5043</v>
      </c>
      <c r="L1757" s="662">
        <v>0</v>
      </c>
      <c r="M1757" s="662">
        <v>0</v>
      </c>
      <c r="N1757" s="661">
        <v>1</v>
      </c>
      <c r="O1757" s="744">
        <v>1</v>
      </c>
      <c r="P1757" s="662">
        <v>0</v>
      </c>
      <c r="Q1757" s="677"/>
      <c r="R1757" s="661">
        <v>1</v>
      </c>
      <c r="S1757" s="677">
        <v>1</v>
      </c>
      <c r="T1757" s="744">
        <v>1</v>
      </c>
      <c r="U1757" s="700">
        <v>1</v>
      </c>
    </row>
    <row r="1758" spans="1:21" ht="14.4" customHeight="1" x14ac:dyDescent="0.3">
      <c r="A1758" s="660">
        <v>21</v>
      </c>
      <c r="B1758" s="661" t="s">
        <v>578</v>
      </c>
      <c r="C1758" s="661" t="s">
        <v>3538</v>
      </c>
      <c r="D1758" s="742" t="s">
        <v>5397</v>
      </c>
      <c r="E1758" s="743" t="s">
        <v>3563</v>
      </c>
      <c r="F1758" s="661" t="s">
        <v>3533</v>
      </c>
      <c r="G1758" s="661" t="s">
        <v>4484</v>
      </c>
      <c r="H1758" s="661" t="s">
        <v>1684</v>
      </c>
      <c r="I1758" s="661" t="s">
        <v>4883</v>
      </c>
      <c r="J1758" s="661" t="s">
        <v>1807</v>
      </c>
      <c r="K1758" s="661" t="s">
        <v>3982</v>
      </c>
      <c r="L1758" s="662">
        <v>160.88999999999999</v>
      </c>
      <c r="M1758" s="662">
        <v>321.77999999999997</v>
      </c>
      <c r="N1758" s="661">
        <v>2</v>
      </c>
      <c r="O1758" s="744">
        <v>1.5</v>
      </c>
      <c r="P1758" s="662">
        <v>160.88999999999999</v>
      </c>
      <c r="Q1758" s="677">
        <v>0.5</v>
      </c>
      <c r="R1758" s="661">
        <v>1</v>
      </c>
      <c r="S1758" s="677">
        <v>0.5</v>
      </c>
      <c r="T1758" s="744">
        <v>0.5</v>
      </c>
      <c r="U1758" s="700">
        <v>0.33333333333333331</v>
      </c>
    </row>
    <row r="1759" spans="1:21" ht="14.4" customHeight="1" x14ac:dyDescent="0.3">
      <c r="A1759" s="660">
        <v>21</v>
      </c>
      <c r="B1759" s="661" t="s">
        <v>578</v>
      </c>
      <c r="C1759" s="661" t="s">
        <v>3538</v>
      </c>
      <c r="D1759" s="742" t="s">
        <v>5397</v>
      </c>
      <c r="E1759" s="743" t="s">
        <v>3563</v>
      </c>
      <c r="F1759" s="661" t="s">
        <v>3533</v>
      </c>
      <c r="G1759" s="661" t="s">
        <v>3683</v>
      </c>
      <c r="H1759" s="661" t="s">
        <v>1684</v>
      </c>
      <c r="I1759" s="661" t="s">
        <v>5044</v>
      </c>
      <c r="J1759" s="661" t="s">
        <v>5045</v>
      </c>
      <c r="K1759" s="661" t="s">
        <v>942</v>
      </c>
      <c r="L1759" s="662">
        <v>161.44</v>
      </c>
      <c r="M1759" s="662">
        <v>161.44</v>
      </c>
      <c r="N1759" s="661">
        <v>1</v>
      </c>
      <c r="O1759" s="744">
        <v>0.5</v>
      </c>
      <c r="P1759" s="662">
        <v>161.44</v>
      </c>
      <c r="Q1759" s="677">
        <v>1</v>
      </c>
      <c r="R1759" s="661">
        <v>1</v>
      </c>
      <c r="S1759" s="677">
        <v>1</v>
      </c>
      <c r="T1759" s="744">
        <v>0.5</v>
      </c>
      <c r="U1759" s="700">
        <v>1</v>
      </c>
    </row>
    <row r="1760" spans="1:21" ht="14.4" customHeight="1" x14ac:dyDescent="0.3">
      <c r="A1760" s="660">
        <v>21</v>
      </c>
      <c r="B1760" s="661" t="s">
        <v>578</v>
      </c>
      <c r="C1760" s="661" t="s">
        <v>3538</v>
      </c>
      <c r="D1760" s="742" t="s">
        <v>5397</v>
      </c>
      <c r="E1760" s="743" t="s">
        <v>3563</v>
      </c>
      <c r="F1760" s="661" t="s">
        <v>3533</v>
      </c>
      <c r="G1760" s="661" t="s">
        <v>3684</v>
      </c>
      <c r="H1760" s="661" t="s">
        <v>579</v>
      </c>
      <c r="I1760" s="661" t="s">
        <v>1559</v>
      </c>
      <c r="J1760" s="661" t="s">
        <v>1560</v>
      </c>
      <c r="K1760" s="661" t="s">
        <v>1561</v>
      </c>
      <c r="L1760" s="662">
        <v>108.44</v>
      </c>
      <c r="M1760" s="662">
        <v>5530.4400000000014</v>
      </c>
      <c r="N1760" s="661">
        <v>51</v>
      </c>
      <c r="O1760" s="744">
        <v>24</v>
      </c>
      <c r="P1760" s="662">
        <v>4120.7200000000012</v>
      </c>
      <c r="Q1760" s="677">
        <v>0.74509803921568629</v>
      </c>
      <c r="R1760" s="661">
        <v>38</v>
      </c>
      <c r="S1760" s="677">
        <v>0.74509803921568629</v>
      </c>
      <c r="T1760" s="744">
        <v>16</v>
      </c>
      <c r="U1760" s="700">
        <v>0.66666666666666663</v>
      </c>
    </row>
    <row r="1761" spans="1:21" ht="14.4" customHeight="1" x14ac:dyDescent="0.3">
      <c r="A1761" s="660">
        <v>21</v>
      </c>
      <c r="B1761" s="661" t="s">
        <v>578</v>
      </c>
      <c r="C1761" s="661" t="s">
        <v>3538</v>
      </c>
      <c r="D1761" s="742" t="s">
        <v>5397</v>
      </c>
      <c r="E1761" s="743" t="s">
        <v>3563</v>
      </c>
      <c r="F1761" s="661" t="s">
        <v>3533</v>
      </c>
      <c r="G1761" s="661" t="s">
        <v>3684</v>
      </c>
      <c r="H1761" s="661" t="s">
        <v>579</v>
      </c>
      <c r="I1761" s="661" t="s">
        <v>3801</v>
      </c>
      <c r="J1761" s="661" t="s">
        <v>3802</v>
      </c>
      <c r="K1761" s="661" t="s">
        <v>820</v>
      </c>
      <c r="L1761" s="662">
        <v>43.37</v>
      </c>
      <c r="M1761" s="662">
        <v>43.37</v>
      </c>
      <c r="N1761" s="661">
        <v>1</v>
      </c>
      <c r="O1761" s="744">
        <v>1</v>
      </c>
      <c r="P1761" s="662"/>
      <c r="Q1761" s="677">
        <v>0</v>
      </c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21</v>
      </c>
      <c r="B1762" s="661" t="s">
        <v>578</v>
      </c>
      <c r="C1762" s="661" t="s">
        <v>3538</v>
      </c>
      <c r="D1762" s="742" t="s">
        <v>5397</v>
      </c>
      <c r="E1762" s="743" t="s">
        <v>3563</v>
      </c>
      <c r="F1762" s="661" t="s">
        <v>3533</v>
      </c>
      <c r="G1762" s="661" t="s">
        <v>4699</v>
      </c>
      <c r="H1762" s="661" t="s">
        <v>579</v>
      </c>
      <c r="I1762" s="661" t="s">
        <v>2325</v>
      </c>
      <c r="J1762" s="661" t="s">
        <v>2326</v>
      </c>
      <c r="K1762" s="661" t="s">
        <v>2327</v>
      </c>
      <c r="L1762" s="662">
        <v>70.08</v>
      </c>
      <c r="M1762" s="662">
        <v>350.4</v>
      </c>
      <c r="N1762" s="661">
        <v>5</v>
      </c>
      <c r="O1762" s="744">
        <v>3</v>
      </c>
      <c r="P1762" s="662">
        <v>70.08</v>
      </c>
      <c r="Q1762" s="677">
        <v>0.2</v>
      </c>
      <c r="R1762" s="661">
        <v>1</v>
      </c>
      <c r="S1762" s="677">
        <v>0.2</v>
      </c>
      <c r="T1762" s="744">
        <v>1</v>
      </c>
      <c r="U1762" s="700">
        <v>0.33333333333333331</v>
      </c>
    </row>
    <row r="1763" spans="1:21" ht="14.4" customHeight="1" x14ac:dyDescent="0.3">
      <c r="A1763" s="660">
        <v>21</v>
      </c>
      <c r="B1763" s="661" t="s">
        <v>578</v>
      </c>
      <c r="C1763" s="661" t="s">
        <v>3538</v>
      </c>
      <c r="D1763" s="742" t="s">
        <v>5397</v>
      </c>
      <c r="E1763" s="743" t="s">
        <v>3563</v>
      </c>
      <c r="F1763" s="661" t="s">
        <v>3533</v>
      </c>
      <c r="G1763" s="661" t="s">
        <v>3708</v>
      </c>
      <c r="H1763" s="661" t="s">
        <v>579</v>
      </c>
      <c r="I1763" s="661" t="s">
        <v>646</v>
      </c>
      <c r="J1763" s="661" t="s">
        <v>3994</v>
      </c>
      <c r="K1763" s="661" t="s">
        <v>3995</v>
      </c>
      <c r="L1763" s="662">
        <v>24.78</v>
      </c>
      <c r="M1763" s="662">
        <v>272.58000000000004</v>
      </c>
      <c r="N1763" s="661">
        <v>11</v>
      </c>
      <c r="O1763" s="744">
        <v>4.5</v>
      </c>
      <c r="P1763" s="662">
        <v>198.24</v>
      </c>
      <c r="Q1763" s="677">
        <v>0.72727272727272718</v>
      </c>
      <c r="R1763" s="661">
        <v>8</v>
      </c>
      <c r="S1763" s="677">
        <v>0.72727272727272729</v>
      </c>
      <c r="T1763" s="744">
        <v>3</v>
      </c>
      <c r="U1763" s="700">
        <v>0.66666666666666663</v>
      </c>
    </row>
    <row r="1764" spans="1:21" ht="14.4" customHeight="1" x14ac:dyDescent="0.3">
      <c r="A1764" s="660">
        <v>21</v>
      </c>
      <c r="B1764" s="661" t="s">
        <v>578</v>
      </c>
      <c r="C1764" s="661" t="s">
        <v>3538</v>
      </c>
      <c r="D1764" s="742" t="s">
        <v>5397</v>
      </c>
      <c r="E1764" s="743" t="s">
        <v>3563</v>
      </c>
      <c r="F1764" s="661" t="s">
        <v>3533</v>
      </c>
      <c r="G1764" s="661" t="s">
        <v>3708</v>
      </c>
      <c r="H1764" s="661" t="s">
        <v>579</v>
      </c>
      <c r="I1764" s="661" t="s">
        <v>1167</v>
      </c>
      <c r="J1764" s="661" t="s">
        <v>3709</v>
      </c>
      <c r="K1764" s="661" t="s">
        <v>3710</v>
      </c>
      <c r="L1764" s="662">
        <v>99.11</v>
      </c>
      <c r="M1764" s="662">
        <v>1288.4299999999998</v>
      </c>
      <c r="N1764" s="661">
        <v>13</v>
      </c>
      <c r="O1764" s="744">
        <v>6</v>
      </c>
      <c r="P1764" s="662">
        <v>792.88</v>
      </c>
      <c r="Q1764" s="677">
        <v>0.61538461538461542</v>
      </c>
      <c r="R1764" s="661">
        <v>8</v>
      </c>
      <c r="S1764" s="677">
        <v>0.61538461538461542</v>
      </c>
      <c r="T1764" s="744">
        <v>4.5</v>
      </c>
      <c r="U1764" s="700">
        <v>0.75</v>
      </c>
    </row>
    <row r="1765" spans="1:21" ht="14.4" customHeight="1" x14ac:dyDescent="0.3">
      <c r="A1765" s="660">
        <v>21</v>
      </c>
      <c r="B1765" s="661" t="s">
        <v>578</v>
      </c>
      <c r="C1765" s="661" t="s">
        <v>3538</v>
      </c>
      <c r="D1765" s="742" t="s">
        <v>5397</v>
      </c>
      <c r="E1765" s="743" t="s">
        <v>3563</v>
      </c>
      <c r="F1765" s="661" t="s">
        <v>3533</v>
      </c>
      <c r="G1765" s="661" t="s">
        <v>3685</v>
      </c>
      <c r="H1765" s="661" t="s">
        <v>1684</v>
      </c>
      <c r="I1765" s="661" t="s">
        <v>4185</v>
      </c>
      <c r="J1765" s="661" t="s">
        <v>4186</v>
      </c>
      <c r="K1765" s="661" t="s">
        <v>4187</v>
      </c>
      <c r="L1765" s="662">
        <v>1715.48</v>
      </c>
      <c r="M1765" s="662">
        <v>1715.48</v>
      </c>
      <c r="N1765" s="661">
        <v>1</v>
      </c>
      <c r="O1765" s="744">
        <v>1</v>
      </c>
      <c r="P1765" s="662">
        <v>1715.48</v>
      </c>
      <c r="Q1765" s="677">
        <v>1</v>
      </c>
      <c r="R1765" s="661">
        <v>1</v>
      </c>
      <c r="S1765" s="677">
        <v>1</v>
      </c>
      <c r="T1765" s="744">
        <v>1</v>
      </c>
      <c r="U1765" s="700">
        <v>1</v>
      </c>
    </row>
    <row r="1766" spans="1:21" ht="14.4" customHeight="1" x14ac:dyDescent="0.3">
      <c r="A1766" s="660">
        <v>21</v>
      </c>
      <c r="B1766" s="661" t="s">
        <v>578</v>
      </c>
      <c r="C1766" s="661" t="s">
        <v>3538</v>
      </c>
      <c r="D1766" s="742" t="s">
        <v>5397</v>
      </c>
      <c r="E1766" s="743" t="s">
        <v>3563</v>
      </c>
      <c r="F1766" s="661" t="s">
        <v>3533</v>
      </c>
      <c r="G1766" s="661" t="s">
        <v>4884</v>
      </c>
      <c r="H1766" s="661" t="s">
        <v>579</v>
      </c>
      <c r="I1766" s="661" t="s">
        <v>5046</v>
      </c>
      <c r="J1766" s="661" t="s">
        <v>5047</v>
      </c>
      <c r="K1766" s="661" t="s">
        <v>5048</v>
      </c>
      <c r="L1766" s="662">
        <v>70.47</v>
      </c>
      <c r="M1766" s="662">
        <v>70.47</v>
      </c>
      <c r="N1766" s="661">
        <v>1</v>
      </c>
      <c r="O1766" s="744">
        <v>1</v>
      </c>
      <c r="P1766" s="662">
        <v>70.47</v>
      </c>
      <c r="Q1766" s="677">
        <v>1</v>
      </c>
      <c r="R1766" s="661">
        <v>1</v>
      </c>
      <c r="S1766" s="677">
        <v>1</v>
      </c>
      <c r="T1766" s="744">
        <v>1</v>
      </c>
      <c r="U1766" s="700">
        <v>1</v>
      </c>
    </row>
    <row r="1767" spans="1:21" ht="14.4" customHeight="1" x14ac:dyDescent="0.3">
      <c r="A1767" s="660">
        <v>21</v>
      </c>
      <c r="B1767" s="661" t="s">
        <v>578</v>
      </c>
      <c r="C1767" s="661" t="s">
        <v>3538</v>
      </c>
      <c r="D1767" s="742" t="s">
        <v>5397</v>
      </c>
      <c r="E1767" s="743" t="s">
        <v>3563</v>
      </c>
      <c r="F1767" s="661" t="s">
        <v>3533</v>
      </c>
      <c r="G1767" s="661" t="s">
        <v>3888</v>
      </c>
      <c r="H1767" s="661" t="s">
        <v>579</v>
      </c>
      <c r="I1767" s="661" t="s">
        <v>741</v>
      </c>
      <c r="J1767" s="661" t="s">
        <v>742</v>
      </c>
      <c r="K1767" s="661" t="s">
        <v>4197</v>
      </c>
      <c r="L1767" s="662">
        <v>121.96</v>
      </c>
      <c r="M1767" s="662">
        <v>121.96</v>
      </c>
      <c r="N1767" s="661">
        <v>1</v>
      </c>
      <c r="O1767" s="744">
        <v>1</v>
      </c>
      <c r="P1767" s="662">
        <v>121.96</v>
      </c>
      <c r="Q1767" s="677">
        <v>1</v>
      </c>
      <c r="R1767" s="661">
        <v>1</v>
      </c>
      <c r="S1767" s="677">
        <v>1</v>
      </c>
      <c r="T1767" s="744">
        <v>1</v>
      </c>
      <c r="U1767" s="700">
        <v>1</v>
      </c>
    </row>
    <row r="1768" spans="1:21" ht="14.4" customHeight="1" x14ac:dyDescent="0.3">
      <c r="A1768" s="660">
        <v>21</v>
      </c>
      <c r="B1768" s="661" t="s">
        <v>578</v>
      </c>
      <c r="C1768" s="661" t="s">
        <v>3538</v>
      </c>
      <c r="D1768" s="742" t="s">
        <v>5397</v>
      </c>
      <c r="E1768" s="743" t="s">
        <v>3563</v>
      </c>
      <c r="F1768" s="661" t="s">
        <v>3533</v>
      </c>
      <c r="G1768" s="661" t="s">
        <v>3888</v>
      </c>
      <c r="H1768" s="661" t="s">
        <v>579</v>
      </c>
      <c r="I1768" s="661" t="s">
        <v>2434</v>
      </c>
      <c r="J1768" s="661" t="s">
        <v>742</v>
      </c>
      <c r="K1768" s="661" t="s">
        <v>3889</v>
      </c>
      <c r="L1768" s="662">
        <v>609.78</v>
      </c>
      <c r="M1768" s="662">
        <v>609.78</v>
      </c>
      <c r="N1768" s="661">
        <v>1</v>
      </c>
      <c r="O1768" s="744">
        <v>0.5</v>
      </c>
      <c r="P1768" s="662">
        <v>609.78</v>
      </c>
      <c r="Q1768" s="677">
        <v>1</v>
      </c>
      <c r="R1768" s="661">
        <v>1</v>
      </c>
      <c r="S1768" s="677">
        <v>1</v>
      </c>
      <c r="T1768" s="744">
        <v>0.5</v>
      </c>
      <c r="U1768" s="700">
        <v>1</v>
      </c>
    </row>
    <row r="1769" spans="1:21" ht="14.4" customHeight="1" x14ac:dyDescent="0.3">
      <c r="A1769" s="660">
        <v>21</v>
      </c>
      <c r="B1769" s="661" t="s">
        <v>578</v>
      </c>
      <c r="C1769" s="661" t="s">
        <v>3538</v>
      </c>
      <c r="D1769" s="742" t="s">
        <v>5397</v>
      </c>
      <c r="E1769" s="743" t="s">
        <v>3563</v>
      </c>
      <c r="F1769" s="661" t="s">
        <v>3533</v>
      </c>
      <c r="G1769" s="661" t="s">
        <v>3686</v>
      </c>
      <c r="H1769" s="661" t="s">
        <v>579</v>
      </c>
      <c r="I1769" s="661" t="s">
        <v>834</v>
      </c>
      <c r="J1769" s="661" t="s">
        <v>3687</v>
      </c>
      <c r="K1769" s="661" t="s">
        <v>3688</v>
      </c>
      <c r="L1769" s="662">
        <v>0</v>
      </c>
      <c r="M1769" s="662">
        <v>0</v>
      </c>
      <c r="N1769" s="661">
        <v>8</v>
      </c>
      <c r="O1769" s="744">
        <v>2</v>
      </c>
      <c r="P1769" s="662">
        <v>0</v>
      </c>
      <c r="Q1769" s="677"/>
      <c r="R1769" s="661">
        <v>5</v>
      </c>
      <c r="S1769" s="677">
        <v>0.625</v>
      </c>
      <c r="T1769" s="744">
        <v>1</v>
      </c>
      <c r="U1769" s="700">
        <v>0.5</v>
      </c>
    </row>
    <row r="1770" spans="1:21" ht="14.4" customHeight="1" x14ac:dyDescent="0.3">
      <c r="A1770" s="660">
        <v>21</v>
      </c>
      <c r="B1770" s="661" t="s">
        <v>578</v>
      </c>
      <c r="C1770" s="661" t="s">
        <v>3538</v>
      </c>
      <c r="D1770" s="742" t="s">
        <v>5397</v>
      </c>
      <c r="E1770" s="743" t="s">
        <v>3563</v>
      </c>
      <c r="F1770" s="661" t="s">
        <v>3533</v>
      </c>
      <c r="G1770" s="661" t="s">
        <v>5049</v>
      </c>
      <c r="H1770" s="661" t="s">
        <v>579</v>
      </c>
      <c r="I1770" s="661" t="s">
        <v>5050</v>
      </c>
      <c r="J1770" s="661" t="s">
        <v>5051</v>
      </c>
      <c r="K1770" s="661" t="s">
        <v>5052</v>
      </c>
      <c r="L1770" s="662">
        <v>83.74</v>
      </c>
      <c r="M1770" s="662">
        <v>921.13999999999987</v>
      </c>
      <c r="N1770" s="661">
        <v>11</v>
      </c>
      <c r="O1770" s="744">
        <v>1.5</v>
      </c>
      <c r="P1770" s="662"/>
      <c r="Q1770" s="677">
        <v>0</v>
      </c>
      <c r="R1770" s="661"/>
      <c r="S1770" s="677">
        <v>0</v>
      </c>
      <c r="T1770" s="744"/>
      <c r="U1770" s="700">
        <v>0</v>
      </c>
    </row>
    <row r="1771" spans="1:21" ht="14.4" customHeight="1" x14ac:dyDescent="0.3">
      <c r="A1771" s="660">
        <v>21</v>
      </c>
      <c r="B1771" s="661" t="s">
        <v>578</v>
      </c>
      <c r="C1771" s="661" t="s">
        <v>3538</v>
      </c>
      <c r="D1771" s="742" t="s">
        <v>5397</v>
      </c>
      <c r="E1771" s="743" t="s">
        <v>3563</v>
      </c>
      <c r="F1771" s="661" t="s">
        <v>3533</v>
      </c>
      <c r="G1771" s="661" t="s">
        <v>3613</v>
      </c>
      <c r="H1771" s="661" t="s">
        <v>579</v>
      </c>
      <c r="I1771" s="661" t="s">
        <v>2984</v>
      </c>
      <c r="J1771" s="661" t="s">
        <v>2985</v>
      </c>
      <c r="K1771" s="661" t="s">
        <v>3691</v>
      </c>
      <c r="L1771" s="662">
        <v>22.44</v>
      </c>
      <c r="M1771" s="662">
        <v>44.88</v>
      </c>
      <c r="N1771" s="661">
        <v>2</v>
      </c>
      <c r="O1771" s="744">
        <v>2</v>
      </c>
      <c r="P1771" s="662">
        <v>44.88</v>
      </c>
      <c r="Q1771" s="677">
        <v>1</v>
      </c>
      <c r="R1771" s="661">
        <v>2</v>
      </c>
      <c r="S1771" s="677">
        <v>1</v>
      </c>
      <c r="T1771" s="744">
        <v>2</v>
      </c>
      <c r="U1771" s="700">
        <v>1</v>
      </c>
    </row>
    <row r="1772" spans="1:21" ht="14.4" customHeight="1" x14ac:dyDescent="0.3">
      <c r="A1772" s="660">
        <v>21</v>
      </c>
      <c r="B1772" s="661" t="s">
        <v>578</v>
      </c>
      <c r="C1772" s="661" t="s">
        <v>3538</v>
      </c>
      <c r="D1772" s="742" t="s">
        <v>5397</v>
      </c>
      <c r="E1772" s="743" t="s">
        <v>3563</v>
      </c>
      <c r="F1772" s="661" t="s">
        <v>3533</v>
      </c>
      <c r="G1772" s="661" t="s">
        <v>3613</v>
      </c>
      <c r="H1772" s="661" t="s">
        <v>579</v>
      </c>
      <c r="I1772" s="661" t="s">
        <v>1983</v>
      </c>
      <c r="J1772" s="661" t="s">
        <v>1984</v>
      </c>
      <c r="K1772" s="661" t="s">
        <v>3691</v>
      </c>
      <c r="L1772" s="662">
        <v>22.44</v>
      </c>
      <c r="M1772" s="662">
        <v>22.44</v>
      </c>
      <c r="N1772" s="661">
        <v>1</v>
      </c>
      <c r="O1772" s="744"/>
      <c r="P1772" s="662">
        <v>22.44</v>
      </c>
      <c r="Q1772" s="677">
        <v>1</v>
      </c>
      <c r="R1772" s="661">
        <v>1</v>
      </c>
      <c r="S1772" s="677">
        <v>1</v>
      </c>
      <c r="T1772" s="744"/>
      <c r="U1772" s="700"/>
    </row>
    <row r="1773" spans="1:21" ht="14.4" customHeight="1" x14ac:dyDescent="0.3">
      <c r="A1773" s="660">
        <v>21</v>
      </c>
      <c r="B1773" s="661" t="s">
        <v>578</v>
      </c>
      <c r="C1773" s="661" t="s">
        <v>3538</v>
      </c>
      <c r="D1773" s="742" t="s">
        <v>5397</v>
      </c>
      <c r="E1773" s="743" t="s">
        <v>3563</v>
      </c>
      <c r="F1773" s="661" t="s">
        <v>3533</v>
      </c>
      <c r="G1773" s="661" t="s">
        <v>3959</v>
      </c>
      <c r="H1773" s="661" t="s">
        <v>1684</v>
      </c>
      <c r="I1773" s="661" t="s">
        <v>3960</v>
      </c>
      <c r="J1773" s="661" t="s">
        <v>3961</v>
      </c>
      <c r="K1773" s="661" t="s">
        <v>1172</v>
      </c>
      <c r="L1773" s="662">
        <v>0</v>
      </c>
      <c r="M1773" s="662">
        <v>0</v>
      </c>
      <c r="N1773" s="661">
        <v>1</v>
      </c>
      <c r="O1773" s="744">
        <v>1</v>
      </c>
      <c r="P1773" s="662">
        <v>0</v>
      </c>
      <c r="Q1773" s="677"/>
      <c r="R1773" s="661">
        <v>1</v>
      </c>
      <c r="S1773" s="677">
        <v>1</v>
      </c>
      <c r="T1773" s="744">
        <v>1</v>
      </c>
      <c r="U1773" s="700">
        <v>1</v>
      </c>
    </row>
    <row r="1774" spans="1:21" ht="14.4" customHeight="1" x14ac:dyDescent="0.3">
      <c r="A1774" s="660">
        <v>21</v>
      </c>
      <c r="B1774" s="661" t="s">
        <v>578</v>
      </c>
      <c r="C1774" s="661" t="s">
        <v>3538</v>
      </c>
      <c r="D1774" s="742" t="s">
        <v>5397</v>
      </c>
      <c r="E1774" s="743" t="s">
        <v>3563</v>
      </c>
      <c r="F1774" s="661" t="s">
        <v>3533</v>
      </c>
      <c r="G1774" s="661" t="s">
        <v>3959</v>
      </c>
      <c r="H1774" s="661" t="s">
        <v>1684</v>
      </c>
      <c r="I1774" s="661" t="s">
        <v>4206</v>
      </c>
      <c r="J1774" s="661" t="s">
        <v>3961</v>
      </c>
      <c r="K1774" s="661" t="s">
        <v>4207</v>
      </c>
      <c r="L1774" s="662">
        <v>492.3</v>
      </c>
      <c r="M1774" s="662">
        <v>5907.6</v>
      </c>
      <c r="N1774" s="661">
        <v>12</v>
      </c>
      <c r="O1774" s="744">
        <v>12</v>
      </c>
      <c r="P1774" s="662">
        <v>4430.7000000000007</v>
      </c>
      <c r="Q1774" s="677">
        <v>0.75000000000000011</v>
      </c>
      <c r="R1774" s="661">
        <v>9</v>
      </c>
      <c r="S1774" s="677">
        <v>0.75</v>
      </c>
      <c r="T1774" s="744">
        <v>9</v>
      </c>
      <c r="U1774" s="700">
        <v>0.75</v>
      </c>
    </row>
    <row r="1775" spans="1:21" ht="14.4" customHeight="1" x14ac:dyDescent="0.3">
      <c r="A1775" s="660">
        <v>21</v>
      </c>
      <c r="B1775" s="661" t="s">
        <v>578</v>
      </c>
      <c r="C1775" s="661" t="s">
        <v>3538</v>
      </c>
      <c r="D1775" s="742" t="s">
        <v>5397</v>
      </c>
      <c r="E1775" s="743" t="s">
        <v>3563</v>
      </c>
      <c r="F1775" s="661" t="s">
        <v>3533</v>
      </c>
      <c r="G1775" s="661" t="s">
        <v>3813</v>
      </c>
      <c r="H1775" s="661" t="s">
        <v>579</v>
      </c>
      <c r="I1775" s="661" t="s">
        <v>5053</v>
      </c>
      <c r="J1775" s="661" t="s">
        <v>5054</v>
      </c>
      <c r="K1775" s="661" t="s">
        <v>5055</v>
      </c>
      <c r="L1775" s="662">
        <v>0</v>
      </c>
      <c r="M1775" s="662">
        <v>0</v>
      </c>
      <c r="N1775" s="661">
        <v>1</v>
      </c>
      <c r="O1775" s="744">
        <v>0.5</v>
      </c>
      <c r="P1775" s="662"/>
      <c r="Q1775" s="677"/>
      <c r="R1775" s="661"/>
      <c r="S1775" s="677">
        <v>0</v>
      </c>
      <c r="T1775" s="744"/>
      <c r="U1775" s="700">
        <v>0</v>
      </c>
    </row>
    <row r="1776" spans="1:21" ht="14.4" customHeight="1" x14ac:dyDescent="0.3">
      <c r="A1776" s="660">
        <v>21</v>
      </c>
      <c r="B1776" s="661" t="s">
        <v>578</v>
      </c>
      <c r="C1776" s="661" t="s">
        <v>3538</v>
      </c>
      <c r="D1776" s="742" t="s">
        <v>5397</v>
      </c>
      <c r="E1776" s="743" t="s">
        <v>3563</v>
      </c>
      <c r="F1776" s="661" t="s">
        <v>3533</v>
      </c>
      <c r="G1776" s="661" t="s">
        <v>3610</v>
      </c>
      <c r="H1776" s="661" t="s">
        <v>579</v>
      </c>
      <c r="I1776" s="661" t="s">
        <v>1074</v>
      </c>
      <c r="J1776" s="661" t="s">
        <v>730</v>
      </c>
      <c r="K1776" s="661" t="s">
        <v>3611</v>
      </c>
      <c r="L1776" s="662">
        <v>85.76</v>
      </c>
      <c r="M1776" s="662">
        <v>343.04</v>
      </c>
      <c r="N1776" s="661">
        <v>4</v>
      </c>
      <c r="O1776" s="744">
        <v>2.5</v>
      </c>
      <c r="P1776" s="662">
        <v>343.04</v>
      </c>
      <c r="Q1776" s="677">
        <v>1</v>
      </c>
      <c r="R1776" s="661">
        <v>4</v>
      </c>
      <c r="S1776" s="677">
        <v>1</v>
      </c>
      <c r="T1776" s="744">
        <v>2.5</v>
      </c>
      <c r="U1776" s="700">
        <v>1</v>
      </c>
    </row>
    <row r="1777" spans="1:21" ht="14.4" customHeight="1" x14ac:dyDescent="0.3">
      <c r="A1777" s="660">
        <v>21</v>
      </c>
      <c r="B1777" s="661" t="s">
        <v>578</v>
      </c>
      <c r="C1777" s="661" t="s">
        <v>3538</v>
      </c>
      <c r="D1777" s="742" t="s">
        <v>5397</v>
      </c>
      <c r="E1777" s="743" t="s">
        <v>3563</v>
      </c>
      <c r="F1777" s="661" t="s">
        <v>3533</v>
      </c>
      <c r="G1777" s="661" t="s">
        <v>3610</v>
      </c>
      <c r="H1777" s="661" t="s">
        <v>579</v>
      </c>
      <c r="I1777" s="661" t="s">
        <v>729</v>
      </c>
      <c r="J1777" s="661" t="s">
        <v>730</v>
      </c>
      <c r="K1777" s="661" t="s">
        <v>3762</v>
      </c>
      <c r="L1777" s="662">
        <v>55.16</v>
      </c>
      <c r="M1777" s="662">
        <v>441.28</v>
      </c>
      <c r="N1777" s="661">
        <v>8</v>
      </c>
      <c r="O1777" s="744">
        <v>2</v>
      </c>
      <c r="P1777" s="662">
        <v>441.28</v>
      </c>
      <c r="Q1777" s="677">
        <v>1</v>
      </c>
      <c r="R1777" s="661">
        <v>8</v>
      </c>
      <c r="S1777" s="677">
        <v>1</v>
      </c>
      <c r="T1777" s="744">
        <v>2</v>
      </c>
      <c r="U1777" s="700">
        <v>1</v>
      </c>
    </row>
    <row r="1778" spans="1:21" ht="14.4" customHeight="1" x14ac:dyDescent="0.3">
      <c r="A1778" s="660">
        <v>21</v>
      </c>
      <c r="B1778" s="661" t="s">
        <v>578</v>
      </c>
      <c r="C1778" s="661" t="s">
        <v>3538</v>
      </c>
      <c r="D1778" s="742" t="s">
        <v>5397</v>
      </c>
      <c r="E1778" s="743" t="s">
        <v>3563</v>
      </c>
      <c r="F1778" s="661" t="s">
        <v>3533</v>
      </c>
      <c r="G1778" s="661" t="s">
        <v>4208</v>
      </c>
      <c r="H1778" s="661" t="s">
        <v>579</v>
      </c>
      <c r="I1778" s="661" t="s">
        <v>4209</v>
      </c>
      <c r="J1778" s="661" t="s">
        <v>4210</v>
      </c>
      <c r="K1778" s="661" t="s">
        <v>4211</v>
      </c>
      <c r="L1778" s="662">
        <v>132</v>
      </c>
      <c r="M1778" s="662">
        <v>1320</v>
      </c>
      <c r="N1778" s="661">
        <v>10</v>
      </c>
      <c r="O1778" s="744">
        <v>2.5</v>
      </c>
      <c r="P1778" s="662">
        <v>132</v>
      </c>
      <c r="Q1778" s="677">
        <v>0.1</v>
      </c>
      <c r="R1778" s="661">
        <v>1</v>
      </c>
      <c r="S1778" s="677">
        <v>0.1</v>
      </c>
      <c r="T1778" s="744">
        <v>0.5</v>
      </c>
      <c r="U1778" s="700">
        <v>0.2</v>
      </c>
    </row>
    <row r="1779" spans="1:21" ht="14.4" customHeight="1" x14ac:dyDescent="0.3">
      <c r="A1779" s="660">
        <v>21</v>
      </c>
      <c r="B1779" s="661" t="s">
        <v>578</v>
      </c>
      <c r="C1779" s="661" t="s">
        <v>3538</v>
      </c>
      <c r="D1779" s="742" t="s">
        <v>5397</v>
      </c>
      <c r="E1779" s="743" t="s">
        <v>3563</v>
      </c>
      <c r="F1779" s="661" t="s">
        <v>3533</v>
      </c>
      <c r="G1779" s="661" t="s">
        <v>4208</v>
      </c>
      <c r="H1779" s="661" t="s">
        <v>579</v>
      </c>
      <c r="I1779" s="661" t="s">
        <v>5056</v>
      </c>
      <c r="J1779" s="661" t="s">
        <v>5057</v>
      </c>
      <c r="K1779" s="661" t="s">
        <v>5058</v>
      </c>
      <c r="L1779" s="662">
        <v>206.76</v>
      </c>
      <c r="M1779" s="662">
        <v>1860.84</v>
      </c>
      <c r="N1779" s="661">
        <v>9</v>
      </c>
      <c r="O1779" s="744">
        <v>3</v>
      </c>
      <c r="P1779" s="662"/>
      <c r="Q1779" s="677">
        <v>0</v>
      </c>
      <c r="R1779" s="661"/>
      <c r="S1779" s="677">
        <v>0</v>
      </c>
      <c r="T1779" s="744"/>
      <c r="U1779" s="700">
        <v>0</v>
      </c>
    </row>
    <row r="1780" spans="1:21" ht="14.4" customHeight="1" x14ac:dyDescent="0.3">
      <c r="A1780" s="660">
        <v>21</v>
      </c>
      <c r="B1780" s="661" t="s">
        <v>578</v>
      </c>
      <c r="C1780" s="661" t="s">
        <v>3538</v>
      </c>
      <c r="D1780" s="742" t="s">
        <v>5397</v>
      </c>
      <c r="E1780" s="743" t="s">
        <v>3563</v>
      </c>
      <c r="F1780" s="661" t="s">
        <v>3533</v>
      </c>
      <c r="G1780" s="661" t="s">
        <v>5059</v>
      </c>
      <c r="H1780" s="661" t="s">
        <v>579</v>
      </c>
      <c r="I1780" s="661" t="s">
        <v>2197</v>
      </c>
      <c r="J1780" s="661" t="s">
        <v>5060</v>
      </c>
      <c r="K1780" s="661" t="s">
        <v>3348</v>
      </c>
      <c r="L1780" s="662">
        <v>77.13</v>
      </c>
      <c r="M1780" s="662">
        <v>77.13</v>
      </c>
      <c r="N1780" s="661">
        <v>1</v>
      </c>
      <c r="O1780" s="744">
        <v>1</v>
      </c>
      <c r="P1780" s="662"/>
      <c r="Q1780" s="677">
        <v>0</v>
      </c>
      <c r="R1780" s="661"/>
      <c r="S1780" s="677">
        <v>0</v>
      </c>
      <c r="T1780" s="744"/>
      <c r="U1780" s="700">
        <v>0</v>
      </c>
    </row>
    <row r="1781" spans="1:21" ht="14.4" customHeight="1" x14ac:dyDescent="0.3">
      <c r="A1781" s="660">
        <v>21</v>
      </c>
      <c r="B1781" s="661" t="s">
        <v>578</v>
      </c>
      <c r="C1781" s="661" t="s">
        <v>3538</v>
      </c>
      <c r="D1781" s="742" t="s">
        <v>5397</v>
      </c>
      <c r="E1781" s="743" t="s">
        <v>3563</v>
      </c>
      <c r="F1781" s="661" t="s">
        <v>3533</v>
      </c>
      <c r="G1781" s="661" t="s">
        <v>3693</v>
      </c>
      <c r="H1781" s="661" t="s">
        <v>1684</v>
      </c>
      <c r="I1781" s="661" t="s">
        <v>2769</v>
      </c>
      <c r="J1781" s="661" t="s">
        <v>2770</v>
      </c>
      <c r="K1781" s="661" t="s">
        <v>3497</v>
      </c>
      <c r="L1781" s="662">
        <v>140.94999999999999</v>
      </c>
      <c r="M1781" s="662">
        <v>281.89999999999998</v>
      </c>
      <c r="N1781" s="661">
        <v>2</v>
      </c>
      <c r="O1781" s="744">
        <v>1</v>
      </c>
      <c r="P1781" s="662"/>
      <c r="Q1781" s="677">
        <v>0</v>
      </c>
      <c r="R1781" s="661"/>
      <c r="S1781" s="677">
        <v>0</v>
      </c>
      <c r="T1781" s="744"/>
      <c r="U1781" s="700">
        <v>0</v>
      </c>
    </row>
    <row r="1782" spans="1:21" ht="14.4" customHeight="1" x14ac:dyDescent="0.3">
      <c r="A1782" s="660">
        <v>21</v>
      </c>
      <c r="B1782" s="661" t="s">
        <v>578</v>
      </c>
      <c r="C1782" s="661" t="s">
        <v>3538</v>
      </c>
      <c r="D1782" s="742" t="s">
        <v>5397</v>
      </c>
      <c r="E1782" s="743" t="s">
        <v>3563</v>
      </c>
      <c r="F1782" s="661" t="s">
        <v>3533</v>
      </c>
      <c r="G1782" s="661" t="s">
        <v>3693</v>
      </c>
      <c r="H1782" s="661" t="s">
        <v>1684</v>
      </c>
      <c r="I1782" s="661" t="s">
        <v>1897</v>
      </c>
      <c r="J1782" s="661" t="s">
        <v>1898</v>
      </c>
      <c r="K1782" s="661" t="s">
        <v>3419</v>
      </c>
      <c r="L1782" s="662">
        <v>187.92</v>
      </c>
      <c r="M1782" s="662">
        <v>1691.28</v>
      </c>
      <c r="N1782" s="661">
        <v>9</v>
      </c>
      <c r="O1782" s="744">
        <v>1.5</v>
      </c>
      <c r="P1782" s="662">
        <v>1691.28</v>
      </c>
      <c r="Q1782" s="677">
        <v>1</v>
      </c>
      <c r="R1782" s="661">
        <v>9</v>
      </c>
      <c r="S1782" s="677">
        <v>1</v>
      </c>
      <c r="T1782" s="744">
        <v>1.5</v>
      </c>
      <c r="U1782" s="700">
        <v>1</v>
      </c>
    </row>
    <row r="1783" spans="1:21" ht="14.4" customHeight="1" x14ac:dyDescent="0.3">
      <c r="A1783" s="660">
        <v>21</v>
      </c>
      <c r="B1783" s="661" t="s">
        <v>578</v>
      </c>
      <c r="C1783" s="661" t="s">
        <v>3538</v>
      </c>
      <c r="D1783" s="742" t="s">
        <v>5397</v>
      </c>
      <c r="E1783" s="743" t="s">
        <v>3563</v>
      </c>
      <c r="F1783" s="661" t="s">
        <v>3533</v>
      </c>
      <c r="G1783" s="661" t="s">
        <v>3693</v>
      </c>
      <c r="H1783" s="661" t="s">
        <v>579</v>
      </c>
      <c r="I1783" s="661" t="s">
        <v>5061</v>
      </c>
      <c r="J1783" s="661" t="s">
        <v>3815</v>
      </c>
      <c r="K1783" s="661" t="s">
        <v>3420</v>
      </c>
      <c r="L1783" s="662">
        <v>0</v>
      </c>
      <c r="M1783" s="662">
        <v>0</v>
      </c>
      <c r="N1783" s="661">
        <v>2</v>
      </c>
      <c r="O1783" s="744">
        <v>1</v>
      </c>
      <c r="P1783" s="662">
        <v>0</v>
      </c>
      <c r="Q1783" s="677"/>
      <c r="R1783" s="661">
        <v>2</v>
      </c>
      <c r="S1783" s="677">
        <v>1</v>
      </c>
      <c r="T1783" s="744">
        <v>1</v>
      </c>
      <c r="U1783" s="700">
        <v>1</v>
      </c>
    </row>
    <row r="1784" spans="1:21" ht="14.4" customHeight="1" x14ac:dyDescent="0.3">
      <c r="A1784" s="660">
        <v>21</v>
      </c>
      <c r="B1784" s="661" t="s">
        <v>578</v>
      </c>
      <c r="C1784" s="661" t="s">
        <v>3538</v>
      </c>
      <c r="D1784" s="742" t="s">
        <v>5397</v>
      </c>
      <c r="E1784" s="743" t="s">
        <v>3563</v>
      </c>
      <c r="F1784" s="661" t="s">
        <v>3533</v>
      </c>
      <c r="G1784" s="661" t="s">
        <v>3612</v>
      </c>
      <c r="H1784" s="661" t="s">
        <v>579</v>
      </c>
      <c r="I1784" s="661" t="s">
        <v>3694</v>
      </c>
      <c r="J1784" s="661" t="s">
        <v>1672</v>
      </c>
      <c r="K1784" s="661" t="s">
        <v>1129</v>
      </c>
      <c r="L1784" s="662">
        <v>75.22</v>
      </c>
      <c r="M1784" s="662">
        <v>451.32</v>
      </c>
      <c r="N1784" s="661">
        <v>6</v>
      </c>
      <c r="O1784" s="744">
        <v>3.5</v>
      </c>
      <c r="P1784" s="662">
        <v>225.66</v>
      </c>
      <c r="Q1784" s="677">
        <v>0.5</v>
      </c>
      <c r="R1784" s="661">
        <v>3</v>
      </c>
      <c r="S1784" s="677">
        <v>0.5</v>
      </c>
      <c r="T1784" s="744">
        <v>1.5</v>
      </c>
      <c r="U1784" s="700">
        <v>0.42857142857142855</v>
      </c>
    </row>
    <row r="1785" spans="1:21" ht="14.4" customHeight="1" x14ac:dyDescent="0.3">
      <c r="A1785" s="660">
        <v>21</v>
      </c>
      <c r="B1785" s="661" t="s">
        <v>578</v>
      </c>
      <c r="C1785" s="661" t="s">
        <v>3538</v>
      </c>
      <c r="D1785" s="742" t="s">
        <v>5397</v>
      </c>
      <c r="E1785" s="743" t="s">
        <v>3563</v>
      </c>
      <c r="F1785" s="661" t="s">
        <v>3533</v>
      </c>
      <c r="G1785" s="661" t="s">
        <v>3612</v>
      </c>
      <c r="H1785" s="661" t="s">
        <v>579</v>
      </c>
      <c r="I1785" s="661" t="s">
        <v>4713</v>
      </c>
      <c r="J1785" s="661" t="s">
        <v>1672</v>
      </c>
      <c r="K1785" s="661" t="s">
        <v>751</v>
      </c>
      <c r="L1785" s="662">
        <v>150.43</v>
      </c>
      <c r="M1785" s="662">
        <v>5565.91</v>
      </c>
      <c r="N1785" s="661">
        <v>37</v>
      </c>
      <c r="O1785" s="744">
        <v>24.5</v>
      </c>
      <c r="P1785" s="662">
        <v>3309.4599999999991</v>
      </c>
      <c r="Q1785" s="677">
        <v>0.59459459459459441</v>
      </c>
      <c r="R1785" s="661">
        <v>22</v>
      </c>
      <c r="S1785" s="677">
        <v>0.59459459459459463</v>
      </c>
      <c r="T1785" s="744">
        <v>14.5</v>
      </c>
      <c r="U1785" s="700">
        <v>0.59183673469387754</v>
      </c>
    </row>
    <row r="1786" spans="1:21" ht="14.4" customHeight="1" x14ac:dyDescent="0.3">
      <c r="A1786" s="660">
        <v>21</v>
      </c>
      <c r="B1786" s="661" t="s">
        <v>578</v>
      </c>
      <c r="C1786" s="661" t="s">
        <v>3538</v>
      </c>
      <c r="D1786" s="742" t="s">
        <v>5397</v>
      </c>
      <c r="E1786" s="743" t="s">
        <v>3563</v>
      </c>
      <c r="F1786" s="661" t="s">
        <v>3533</v>
      </c>
      <c r="G1786" s="661" t="s">
        <v>3612</v>
      </c>
      <c r="H1786" s="661" t="s">
        <v>579</v>
      </c>
      <c r="I1786" s="661" t="s">
        <v>5062</v>
      </c>
      <c r="J1786" s="661" t="s">
        <v>5063</v>
      </c>
      <c r="K1786" s="661" t="s">
        <v>1129</v>
      </c>
      <c r="L1786" s="662">
        <v>58.32</v>
      </c>
      <c r="M1786" s="662">
        <v>233.28</v>
      </c>
      <c r="N1786" s="661">
        <v>4</v>
      </c>
      <c r="O1786" s="744">
        <v>2</v>
      </c>
      <c r="P1786" s="662">
        <v>174.96</v>
      </c>
      <c r="Q1786" s="677">
        <v>0.75</v>
      </c>
      <c r="R1786" s="661">
        <v>3</v>
      </c>
      <c r="S1786" s="677">
        <v>0.75</v>
      </c>
      <c r="T1786" s="744">
        <v>1</v>
      </c>
      <c r="U1786" s="700">
        <v>0.5</v>
      </c>
    </row>
    <row r="1787" spans="1:21" ht="14.4" customHeight="1" x14ac:dyDescent="0.3">
      <c r="A1787" s="660">
        <v>21</v>
      </c>
      <c r="B1787" s="661" t="s">
        <v>578</v>
      </c>
      <c r="C1787" s="661" t="s">
        <v>3538</v>
      </c>
      <c r="D1787" s="742" t="s">
        <v>5397</v>
      </c>
      <c r="E1787" s="743" t="s">
        <v>3563</v>
      </c>
      <c r="F1787" s="661" t="s">
        <v>3533</v>
      </c>
      <c r="G1787" s="661" t="s">
        <v>3612</v>
      </c>
      <c r="H1787" s="661" t="s">
        <v>579</v>
      </c>
      <c r="I1787" s="661" t="s">
        <v>3937</v>
      </c>
      <c r="J1787" s="661" t="s">
        <v>1444</v>
      </c>
      <c r="K1787" s="661" t="s">
        <v>751</v>
      </c>
      <c r="L1787" s="662">
        <v>0</v>
      </c>
      <c r="M1787" s="662">
        <v>0</v>
      </c>
      <c r="N1787" s="661">
        <v>2</v>
      </c>
      <c r="O1787" s="744">
        <v>2</v>
      </c>
      <c r="P1787" s="662">
        <v>0</v>
      </c>
      <c r="Q1787" s="677"/>
      <c r="R1787" s="661">
        <v>1</v>
      </c>
      <c r="S1787" s="677">
        <v>0.5</v>
      </c>
      <c r="T1787" s="744">
        <v>1</v>
      </c>
      <c r="U1787" s="700">
        <v>0.5</v>
      </c>
    </row>
    <row r="1788" spans="1:21" ht="14.4" customHeight="1" x14ac:dyDescent="0.3">
      <c r="A1788" s="660">
        <v>21</v>
      </c>
      <c r="B1788" s="661" t="s">
        <v>578</v>
      </c>
      <c r="C1788" s="661" t="s">
        <v>3538</v>
      </c>
      <c r="D1788" s="742" t="s">
        <v>5397</v>
      </c>
      <c r="E1788" s="743" t="s">
        <v>3563</v>
      </c>
      <c r="F1788" s="661" t="s">
        <v>3533</v>
      </c>
      <c r="G1788" s="661" t="s">
        <v>3612</v>
      </c>
      <c r="H1788" s="661" t="s">
        <v>579</v>
      </c>
      <c r="I1788" s="661" t="s">
        <v>5064</v>
      </c>
      <c r="J1788" s="661" t="s">
        <v>1444</v>
      </c>
      <c r="K1788" s="661" t="s">
        <v>5065</v>
      </c>
      <c r="L1788" s="662">
        <v>0</v>
      </c>
      <c r="M1788" s="662">
        <v>0</v>
      </c>
      <c r="N1788" s="661">
        <v>1</v>
      </c>
      <c r="O1788" s="744">
        <v>1</v>
      </c>
      <c r="P1788" s="662"/>
      <c r="Q1788" s="677"/>
      <c r="R1788" s="661"/>
      <c r="S1788" s="677">
        <v>0</v>
      </c>
      <c r="T1788" s="744"/>
      <c r="U1788" s="700">
        <v>0</v>
      </c>
    </row>
    <row r="1789" spans="1:21" ht="14.4" customHeight="1" x14ac:dyDescent="0.3">
      <c r="A1789" s="660">
        <v>21</v>
      </c>
      <c r="B1789" s="661" t="s">
        <v>578</v>
      </c>
      <c r="C1789" s="661" t="s">
        <v>3538</v>
      </c>
      <c r="D1789" s="742" t="s">
        <v>5397</v>
      </c>
      <c r="E1789" s="743" t="s">
        <v>3563</v>
      </c>
      <c r="F1789" s="661" t="s">
        <v>3533</v>
      </c>
      <c r="G1789" s="661" t="s">
        <v>3612</v>
      </c>
      <c r="H1789" s="661" t="s">
        <v>579</v>
      </c>
      <c r="I1789" s="661" t="s">
        <v>3897</v>
      </c>
      <c r="J1789" s="661" t="s">
        <v>1672</v>
      </c>
      <c r="K1789" s="661" t="s">
        <v>3758</v>
      </c>
      <c r="L1789" s="662">
        <v>125.36</v>
      </c>
      <c r="M1789" s="662">
        <v>250.72</v>
      </c>
      <c r="N1789" s="661">
        <v>2</v>
      </c>
      <c r="O1789" s="744">
        <v>1.5</v>
      </c>
      <c r="P1789" s="662">
        <v>250.72</v>
      </c>
      <c r="Q1789" s="677">
        <v>1</v>
      </c>
      <c r="R1789" s="661">
        <v>2</v>
      </c>
      <c r="S1789" s="677">
        <v>1</v>
      </c>
      <c r="T1789" s="744">
        <v>1.5</v>
      </c>
      <c r="U1789" s="700">
        <v>1</v>
      </c>
    </row>
    <row r="1790" spans="1:21" ht="14.4" customHeight="1" x14ac:dyDescent="0.3">
      <c r="A1790" s="660">
        <v>21</v>
      </c>
      <c r="B1790" s="661" t="s">
        <v>578</v>
      </c>
      <c r="C1790" s="661" t="s">
        <v>3538</v>
      </c>
      <c r="D1790" s="742" t="s">
        <v>5397</v>
      </c>
      <c r="E1790" s="743" t="s">
        <v>3563</v>
      </c>
      <c r="F1790" s="661" t="s">
        <v>3533</v>
      </c>
      <c r="G1790" s="661" t="s">
        <v>3612</v>
      </c>
      <c r="H1790" s="661" t="s">
        <v>579</v>
      </c>
      <c r="I1790" s="661" t="s">
        <v>5066</v>
      </c>
      <c r="J1790" s="661" t="s">
        <v>1672</v>
      </c>
      <c r="K1790" s="661" t="s">
        <v>5067</v>
      </c>
      <c r="L1790" s="662">
        <v>0</v>
      </c>
      <c r="M1790" s="662">
        <v>0</v>
      </c>
      <c r="N1790" s="661">
        <v>1</v>
      </c>
      <c r="O1790" s="744">
        <v>1</v>
      </c>
      <c r="P1790" s="662">
        <v>0</v>
      </c>
      <c r="Q1790" s="677"/>
      <c r="R1790" s="661">
        <v>1</v>
      </c>
      <c r="S1790" s="677">
        <v>1</v>
      </c>
      <c r="T1790" s="744">
        <v>1</v>
      </c>
      <c r="U1790" s="700">
        <v>1</v>
      </c>
    </row>
    <row r="1791" spans="1:21" ht="14.4" customHeight="1" x14ac:dyDescent="0.3">
      <c r="A1791" s="660">
        <v>21</v>
      </c>
      <c r="B1791" s="661" t="s">
        <v>578</v>
      </c>
      <c r="C1791" s="661" t="s">
        <v>3538</v>
      </c>
      <c r="D1791" s="742" t="s">
        <v>5397</v>
      </c>
      <c r="E1791" s="743" t="s">
        <v>3563</v>
      </c>
      <c r="F1791" s="661" t="s">
        <v>3533</v>
      </c>
      <c r="G1791" s="661" t="s">
        <v>3612</v>
      </c>
      <c r="H1791" s="661" t="s">
        <v>579</v>
      </c>
      <c r="I1791" s="661" t="s">
        <v>4906</v>
      </c>
      <c r="J1791" s="661" t="s">
        <v>1672</v>
      </c>
      <c r="K1791" s="661" t="s">
        <v>751</v>
      </c>
      <c r="L1791" s="662">
        <v>150.43</v>
      </c>
      <c r="M1791" s="662">
        <v>451.29</v>
      </c>
      <c r="N1791" s="661">
        <v>3</v>
      </c>
      <c r="O1791" s="744">
        <v>2.5</v>
      </c>
      <c r="P1791" s="662">
        <v>300.86</v>
      </c>
      <c r="Q1791" s="677">
        <v>0.66666666666666663</v>
      </c>
      <c r="R1791" s="661">
        <v>2</v>
      </c>
      <c r="S1791" s="677">
        <v>0.66666666666666663</v>
      </c>
      <c r="T1791" s="744">
        <v>1.5</v>
      </c>
      <c r="U1791" s="700">
        <v>0.6</v>
      </c>
    </row>
    <row r="1792" spans="1:21" ht="14.4" customHeight="1" x14ac:dyDescent="0.3">
      <c r="A1792" s="660">
        <v>21</v>
      </c>
      <c r="B1792" s="661" t="s">
        <v>578</v>
      </c>
      <c r="C1792" s="661" t="s">
        <v>3538</v>
      </c>
      <c r="D1792" s="742" t="s">
        <v>5397</v>
      </c>
      <c r="E1792" s="743" t="s">
        <v>3563</v>
      </c>
      <c r="F1792" s="661" t="s">
        <v>3533</v>
      </c>
      <c r="G1792" s="661" t="s">
        <v>3612</v>
      </c>
      <c r="H1792" s="661" t="s">
        <v>579</v>
      </c>
      <c r="I1792" s="661" t="s">
        <v>5068</v>
      </c>
      <c r="J1792" s="661" t="s">
        <v>5063</v>
      </c>
      <c r="K1792" s="661" t="s">
        <v>751</v>
      </c>
      <c r="L1792" s="662">
        <v>0</v>
      </c>
      <c r="M1792" s="662">
        <v>0</v>
      </c>
      <c r="N1792" s="661">
        <v>2</v>
      </c>
      <c r="O1792" s="744">
        <v>0.5</v>
      </c>
      <c r="P1792" s="662">
        <v>0</v>
      </c>
      <c r="Q1792" s="677"/>
      <c r="R1792" s="661">
        <v>2</v>
      </c>
      <c r="S1792" s="677">
        <v>1</v>
      </c>
      <c r="T1792" s="744">
        <v>0.5</v>
      </c>
      <c r="U1792" s="700">
        <v>1</v>
      </c>
    </row>
    <row r="1793" spans="1:21" ht="14.4" customHeight="1" x14ac:dyDescent="0.3">
      <c r="A1793" s="660">
        <v>21</v>
      </c>
      <c r="B1793" s="661" t="s">
        <v>578</v>
      </c>
      <c r="C1793" s="661" t="s">
        <v>3538</v>
      </c>
      <c r="D1793" s="742" t="s">
        <v>5397</v>
      </c>
      <c r="E1793" s="743" t="s">
        <v>3563</v>
      </c>
      <c r="F1793" s="661" t="s">
        <v>3533</v>
      </c>
      <c r="G1793" s="661" t="s">
        <v>3612</v>
      </c>
      <c r="H1793" s="661" t="s">
        <v>579</v>
      </c>
      <c r="I1793" s="661" t="s">
        <v>5069</v>
      </c>
      <c r="J1793" s="661" t="s">
        <v>5063</v>
      </c>
      <c r="K1793" s="661" t="s">
        <v>5065</v>
      </c>
      <c r="L1793" s="662">
        <v>0</v>
      </c>
      <c r="M1793" s="662">
        <v>0</v>
      </c>
      <c r="N1793" s="661">
        <v>1</v>
      </c>
      <c r="O1793" s="744">
        <v>0.5</v>
      </c>
      <c r="P1793" s="662"/>
      <c r="Q1793" s="677"/>
      <c r="R1793" s="661"/>
      <c r="S1793" s="677">
        <v>0</v>
      </c>
      <c r="T1793" s="744"/>
      <c r="U1793" s="700">
        <v>0</v>
      </c>
    </row>
    <row r="1794" spans="1:21" ht="14.4" customHeight="1" x14ac:dyDescent="0.3">
      <c r="A1794" s="660">
        <v>21</v>
      </c>
      <c r="B1794" s="661" t="s">
        <v>578</v>
      </c>
      <c r="C1794" s="661" t="s">
        <v>3538</v>
      </c>
      <c r="D1794" s="742" t="s">
        <v>5397</v>
      </c>
      <c r="E1794" s="743" t="s">
        <v>3563</v>
      </c>
      <c r="F1794" s="661" t="s">
        <v>3533</v>
      </c>
      <c r="G1794" s="661" t="s">
        <v>4714</v>
      </c>
      <c r="H1794" s="661" t="s">
        <v>579</v>
      </c>
      <c r="I1794" s="661" t="s">
        <v>5070</v>
      </c>
      <c r="J1794" s="661" t="s">
        <v>5071</v>
      </c>
      <c r="K1794" s="661" t="s">
        <v>5072</v>
      </c>
      <c r="L1794" s="662">
        <v>25.12</v>
      </c>
      <c r="M1794" s="662">
        <v>100.48</v>
      </c>
      <c r="N1794" s="661">
        <v>4</v>
      </c>
      <c r="O1794" s="744">
        <v>1</v>
      </c>
      <c r="P1794" s="662"/>
      <c r="Q1794" s="677">
        <v>0</v>
      </c>
      <c r="R1794" s="661"/>
      <c r="S1794" s="677">
        <v>0</v>
      </c>
      <c r="T1794" s="744"/>
      <c r="U1794" s="700">
        <v>0</v>
      </c>
    </row>
    <row r="1795" spans="1:21" ht="14.4" customHeight="1" x14ac:dyDescent="0.3">
      <c r="A1795" s="660">
        <v>21</v>
      </c>
      <c r="B1795" s="661" t="s">
        <v>578</v>
      </c>
      <c r="C1795" s="661" t="s">
        <v>3538</v>
      </c>
      <c r="D1795" s="742" t="s">
        <v>5397</v>
      </c>
      <c r="E1795" s="743" t="s">
        <v>3563</v>
      </c>
      <c r="F1795" s="661" t="s">
        <v>3533</v>
      </c>
      <c r="G1795" s="661" t="s">
        <v>4714</v>
      </c>
      <c r="H1795" s="661" t="s">
        <v>579</v>
      </c>
      <c r="I1795" s="661" t="s">
        <v>5073</v>
      </c>
      <c r="J1795" s="661" t="s">
        <v>5074</v>
      </c>
      <c r="K1795" s="661" t="s">
        <v>5075</v>
      </c>
      <c r="L1795" s="662">
        <v>25.12</v>
      </c>
      <c r="M1795" s="662">
        <v>50.24</v>
      </c>
      <c r="N1795" s="661">
        <v>2</v>
      </c>
      <c r="O1795" s="744">
        <v>1</v>
      </c>
      <c r="P1795" s="662"/>
      <c r="Q1795" s="677">
        <v>0</v>
      </c>
      <c r="R1795" s="661"/>
      <c r="S1795" s="677">
        <v>0</v>
      </c>
      <c r="T1795" s="744"/>
      <c r="U1795" s="700">
        <v>0</v>
      </c>
    </row>
    <row r="1796" spans="1:21" ht="14.4" customHeight="1" x14ac:dyDescent="0.3">
      <c r="A1796" s="660">
        <v>21</v>
      </c>
      <c r="B1796" s="661" t="s">
        <v>578</v>
      </c>
      <c r="C1796" s="661" t="s">
        <v>3538</v>
      </c>
      <c r="D1796" s="742" t="s">
        <v>5397</v>
      </c>
      <c r="E1796" s="743" t="s">
        <v>3563</v>
      </c>
      <c r="F1796" s="661" t="s">
        <v>3533</v>
      </c>
      <c r="G1796" s="661" t="s">
        <v>3902</v>
      </c>
      <c r="H1796" s="661" t="s">
        <v>579</v>
      </c>
      <c r="I1796" s="661" t="s">
        <v>5076</v>
      </c>
      <c r="J1796" s="661" t="s">
        <v>5077</v>
      </c>
      <c r="K1796" s="661" t="s">
        <v>763</v>
      </c>
      <c r="L1796" s="662">
        <v>79.069999999999993</v>
      </c>
      <c r="M1796" s="662">
        <v>237.20999999999998</v>
      </c>
      <c r="N1796" s="661">
        <v>3</v>
      </c>
      <c r="O1796" s="744">
        <v>1.5</v>
      </c>
      <c r="P1796" s="662">
        <v>79.069999999999993</v>
      </c>
      <c r="Q1796" s="677">
        <v>0.33333333333333331</v>
      </c>
      <c r="R1796" s="661">
        <v>1</v>
      </c>
      <c r="S1796" s="677">
        <v>0.33333333333333331</v>
      </c>
      <c r="T1796" s="744">
        <v>0.5</v>
      </c>
      <c r="U1796" s="700">
        <v>0.33333333333333331</v>
      </c>
    </row>
    <row r="1797" spans="1:21" ht="14.4" customHeight="1" x14ac:dyDescent="0.3">
      <c r="A1797" s="660">
        <v>21</v>
      </c>
      <c r="B1797" s="661" t="s">
        <v>578</v>
      </c>
      <c r="C1797" s="661" t="s">
        <v>3538</v>
      </c>
      <c r="D1797" s="742" t="s">
        <v>5397</v>
      </c>
      <c r="E1797" s="743" t="s">
        <v>3563</v>
      </c>
      <c r="F1797" s="661" t="s">
        <v>3533</v>
      </c>
      <c r="G1797" s="661" t="s">
        <v>5078</v>
      </c>
      <c r="H1797" s="661" t="s">
        <v>579</v>
      </c>
      <c r="I1797" s="661" t="s">
        <v>5079</v>
      </c>
      <c r="J1797" s="661" t="s">
        <v>1038</v>
      </c>
      <c r="K1797" s="661" t="s">
        <v>1652</v>
      </c>
      <c r="L1797" s="662">
        <v>0</v>
      </c>
      <c r="M1797" s="662">
        <v>0</v>
      </c>
      <c r="N1797" s="661">
        <v>1</v>
      </c>
      <c r="O1797" s="744">
        <v>0.5</v>
      </c>
      <c r="P1797" s="662">
        <v>0</v>
      </c>
      <c r="Q1797" s="677"/>
      <c r="R1797" s="661">
        <v>1</v>
      </c>
      <c r="S1797" s="677">
        <v>1</v>
      </c>
      <c r="T1797" s="744">
        <v>0.5</v>
      </c>
      <c r="U1797" s="700">
        <v>1</v>
      </c>
    </row>
    <row r="1798" spans="1:21" ht="14.4" customHeight="1" x14ac:dyDescent="0.3">
      <c r="A1798" s="660">
        <v>21</v>
      </c>
      <c r="B1798" s="661" t="s">
        <v>578</v>
      </c>
      <c r="C1798" s="661" t="s">
        <v>3538</v>
      </c>
      <c r="D1798" s="742" t="s">
        <v>5397</v>
      </c>
      <c r="E1798" s="743" t="s">
        <v>3563</v>
      </c>
      <c r="F1798" s="661" t="s">
        <v>3533</v>
      </c>
      <c r="G1798" s="661" t="s">
        <v>4507</v>
      </c>
      <c r="H1798" s="661" t="s">
        <v>579</v>
      </c>
      <c r="I1798" s="661" t="s">
        <v>5080</v>
      </c>
      <c r="J1798" s="661" t="s">
        <v>2291</v>
      </c>
      <c r="K1798" s="661" t="s">
        <v>1652</v>
      </c>
      <c r="L1798" s="662">
        <v>0</v>
      </c>
      <c r="M1798" s="662">
        <v>0</v>
      </c>
      <c r="N1798" s="661">
        <v>1</v>
      </c>
      <c r="O1798" s="744">
        <v>1</v>
      </c>
      <c r="P1798" s="662">
        <v>0</v>
      </c>
      <c r="Q1798" s="677"/>
      <c r="R1798" s="661">
        <v>1</v>
      </c>
      <c r="S1798" s="677">
        <v>1</v>
      </c>
      <c r="T1798" s="744">
        <v>1</v>
      </c>
      <c r="U1798" s="700">
        <v>1</v>
      </c>
    </row>
    <row r="1799" spans="1:21" ht="14.4" customHeight="1" x14ac:dyDescent="0.3">
      <c r="A1799" s="660">
        <v>21</v>
      </c>
      <c r="B1799" s="661" t="s">
        <v>578</v>
      </c>
      <c r="C1799" s="661" t="s">
        <v>3538</v>
      </c>
      <c r="D1799" s="742" t="s">
        <v>5397</v>
      </c>
      <c r="E1799" s="743" t="s">
        <v>3563</v>
      </c>
      <c r="F1799" s="661" t="s">
        <v>3533</v>
      </c>
      <c r="G1799" s="661" t="s">
        <v>4511</v>
      </c>
      <c r="H1799" s="661" t="s">
        <v>579</v>
      </c>
      <c r="I1799" s="661" t="s">
        <v>5081</v>
      </c>
      <c r="J1799" s="661" t="s">
        <v>5082</v>
      </c>
      <c r="K1799" s="661" t="s">
        <v>5083</v>
      </c>
      <c r="L1799" s="662">
        <v>52.29</v>
      </c>
      <c r="M1799" s="662">
        <v>52.29</v>
      </c>
      <c r="N1799" s="661">
        <v>1</v>
      </c>
      <c r="O1799" s="744">
        <v>0.5</v>
      </c>
      <c r="P1799" s="662">
        <v>52.29</v>
      </c>
      <c r="Q1799" s="677">
        <v>1</v>
      </c>
      <c r="R1799" s="661">
        <v>1</v>
      </c>
      <c r="S1799" s="677">
        <v>1</v>
      </c>
      <c r="T1799" s="744">
        <v>0.5</v>
      </c>
      <c r="U1799" s="700">
        <v>1</v>
      </c>
    </row>
    <row r="1800" spans="1:21" ht="14.4" customHeight="1" x14ac:dyDescent="0.3">
      <c r="A1800" s="660">
        <v>21</v>
      </c>
      <c r="B1800" s="661" t="s">
        <v>578</v>
      </c>
      <c r="C1800" s="661" t="s">
        <v>3538</v>
      </c>
      <c r="D1800" s="742" t="s">
        <v>5397</v>
      </c>
      <c r="E1800" s="743" t="s">
        <v>3563</v>
      </c>
      <c r="F1800" s="661" t="s">
        <v>3533</v>
      </c>
      <c r="G1800" s="661" t="s">
        <v>4511</v>
      </c>
      <c r="H1800" s="661" t="s">
        <v>579</v>
      </c>
      <c r="I1800" s="661" t="s">
        <v>5084</v>
      </c>
      <c r="J1800" s="661" t="s">
        <v>5082</v>
      </c>
      <c r="K1800" s="661" t="s">
        <v>5085</v>
      </c>
      <c r="L1800" s="662">
        <v>0</v>
      </c>
      <c r="M1800" s="662">
        <v>0</v>
      </c>
      <c r="N1800" s="661">
        <v>1</v>
      </c>
      <c r="O1800" s="744">
        <v>0.5</v>
      </c>
      <c r="P1800" s="662"/>
      <c r="Q1800" s="677"/>
      <c r="R1800" s="661"/>
      <c r="S1800" s="677">
        <v>0</v>
      </c>
      <c r="T1800" s="744"/>
      <c r="U1800" s="700">
        <v>0</v>
      </c>
    </row>
    <row r="1801" spans="1:21" ht="14.4" customHeight="1" x14ac:dyDescent="0.3">
      <c r="A1801" s="660">
        <v>21</v>
      </c>
      <c r="B1801" s="661" t="s">
        <v>578</v>
      </c>
      <c r="C1801" s="661" t="s">
        <v>3538</v>
      </c>
      <c r="D1801" s="742" t="s">
        <v>5397</v>
      </c>
      <c r="E1801" s="743" t="s">
        <v>3563</v>
      </c>
      <c r="F1801" s="661" t="s">
        <v>3533</v>
      </c>
      <c r="G1801" s="661" t="s">
        <v>3903</v>
      </c>
      <c r="H1801" s="661" t="s">
        <v>1684</v>
      </c>
      <c r="I1801" s="661" t="s">
        <v>4045</v>
      </c>
      <c r="J1801" s="661" t="s">
        <v>4046</v>
      </c>
      <c r="K1801" s="661" t="s">
        <v>1028</v>
      </c>
      <c r="L1801" s="662">
        <v>184.74</v>
      </c>
      <c r="M1801" s="662">
        <v>184.74</v>
      </c>
      <c r="N1801" s="661">
        <v>1</v>
      </c>
      <c r="O1801" s="744">
        <v>1</v>
      </c>
      <c r="P1801" s="662"/>
      <c r="Q1801" s="677">
        <v>0</v>
      </c>
      <c r="R1801" s="661"/>
      <c r="S1801" s="677">
        <v>0</v>
      </c>
      <c r="T1801" s="744"/>
      <c r="U1801" s="700">
        <v>0</v>
      </c>
    </row>
    <row r="1802" spans="1:21" ht="14.4" customHeight="1" x14ac:dyDescent="0.3">
      <c r="A1802" s="660">
        <v>21</v>
      </c>
      <c r="B1802" s="661" t="s">
        <v>578</v>
      </c>
      <c r="C1802" s="661" t="s">
        <v>3538</v>
      </c>
      <c r="D1802" s="742" t="s">
        <v>5397</v>
      </c>
      <c r="E1802" s="743" t="s">
        <v>3563</v>
      </c>
      <c r="F1802" s="661" t="s">
        <v>3533</v>
      </c>
      <c r="G1802" s="661" t="s">
        <v>3940</v>
      </c>
      <c r="H1802" s="661" t="s">
        <v>579</v>
      </c>
      <c r="I1802" s="661" t="s">
        <v>4216</v>
      </c>
      <c r="J1802" s="661" t="s">
        <v>4217</v>
      </c>
      <c r="K1802" s="661" t="s">
        <v>1606</v>
      </c>
      <c r="L1802" s="662">
        <v>0</v>
      </c>
      <c r="M1802" s="662">
        <v>0</v>
      </c>
      <c r="N1802" s="661">
        <v>1</v>
      </c>
      <c r="O1802" s="744">
        <v>0.5</v>
      </c>
      <c r="P1802" s="662">
        <v>0</v>
      </c>
      <c r="Q1802" s="677"/>
      <c r="R1802" s="661">
        <v>1</v>
      </c>
      <c r="S1802" s="677">
        <v>1</v>
      </c>
      <c r="T1802" s="744">
        <v>0.5</v>
      </c>
      <c r="U1802" s="700">
        <v>1</v>
      </c>
    </row>
    <row r="1803" spans="1:21" ht="14.4" customHeight="1" x14ac:dyDescent="0.3">
      <c r="A1803" s="660">
        <v>21</v>
      </c>
      <c r="B1803" s="661" t="s">
        <v>578</v>
      </c>
      <c r="C1803" s="661" t="s">
        <v>3538</v>
      </c>
      <c r="D1803" s="742" t="s">
        <v>5397</v>
      </c>
      <c r="E1803" s="743" t="s">
        <v>3563</v>
      </c>
      <c r="F1803" s="661" t="s">
        <v>3533</v>
      </c>
      <c r="G1803" s="661" t="s">
        <v>3940</v>
      </c>
      <c r="H1803" s="661" t="s">
        <v>579</v>
      </c>
      <c r="I1803" s="661" t="s">
        <v>5086</v>
      </c>
      <c r="J1803" s="661" t="s">
        <v>4217</v>
      </c>
      <c r="K1803" s="661" t="s">
        <v>2613</v>
      </c>
      <c r="L1803" s="662">
        <v>0</v>
      </c>
      <c r="M1803" s="662">
        <v>0</v>
      </c>
      <c r="N1803" s="661">
        <v>4</v>
      </c>
      <c r="O1803" s="744">
        <v>1.5</v>
      </c>
      <c r="P1803" s="662">
        <v>0</v>
      </c>
      <c r="Q1803" s="677"/>
      <c r="R1803" s="661">
        <v>4</v>
      </c>
      <c r="S1803" s="677">
        <v>1</v>
      </c>
      <c r="T1803" s="744">
        <v>1.5</v>
      </c>
      <c r="U1803" s="700">
        <v>1</v>
      </c>
    </row>
    <row r="1804" spans="1:21" ht="14.4" customHeight="1" x14ac:dyDescent="0.3">
      <c r="A1804" s="660">
        <v>21</v>
      </c>
      <c r="B1804" s="661" t="s">
        <v>578</v>
      </c>
      <c r="C1804" s="661" t="s">
        <v>3538</v>
      </c>
      <c r="D1804" s="742" t="s">
        <v>5397</v>
      </c>
      <c r="E1804" s="743" t="s">
        <v>3563</v>
      </c>
      <c r="F1804" s="661" t="s">
        <v>3533</v>
      </c>
      <c r="G1804" s="661" t="s">
        <v>3940</v>
      </c>
      <c r="H1804" s="661" t="s">
        <v>579</v>
      </c>
      <c r="I1804" s="661" t="s">
        <v>4718</v>
      </c>
      <c r="J1804" s="661" t="s">
        <v>4217</v>
      </c>
      <c r="K1804" s="661" t="s">
        <v>4518</v>
      </c>
      <c r="L1804" s="662">
        <v>0</v>
      </c>
      <c r="M1804" s="662">
        <v>0</v>
      </c>
      <c r="N1804" s="661">
        <v>2</v>
      </c>
      <c r="O1804" s="744">
        <v>1</v>
      </c>
      <c r="P1804" s="662">
        <v>0</v>
      </c>
      <c r="Q1804" s="677"/>
      <c r="R1804" s="661">
        <v>2</v>
      </c>
      <c r="S1804" s="677">
        <v>1</v>
      </c>
      <c r="T1804" s="744">
        <v>1</v>
      </c>
      <c r="U1804" s="700">
        <v>1</v>
      </c>
    </row>
    <row r="1805" spans="1:21" ht="14.4" customHeight="1" x14ac:dyDescent="0.3">
      <c r="A1805" s="660">
        <v>21</v>
      </c>
      <c r="B1805" s="661" t="s">
        <v>578</v>
      </c>
      <c r="C1805" s="661" t="s">
        <v>3538</v>
      </c>
      <c r="D1805" s="742" t="s">
        <v>5397</v>
      </c>
      <c r="E1805" s="743" t="s">
        <v>3563</v>
      </c>
      <c r="F1805" s="661" t="s">
        <v>3533</v>
      </c>
      <c r="G1805" s="661" t="s">
        <v>3940</v>
      </c>
      <c r="H1805" s="661" t="s">
        <v>579</v>
      </c>
      <c r="I1805" s="661" t="s">
        <v>4218</v>
      </c>
      <c r="J1805" s="661" t="s">
        <v>4219</v>
      </c>
      <c r="K1805" s="661" t="s">
        <v>1606</v>
      </c>
      <c r="L1805" s="662">
        <v>0</v>
      </c>
      <c r="M1805" s="662">
        <v>0</v>
      </c>
      <c r="N1805" s="661">
        <v>5</v>
      </c>
      <c r="O1805" s="744">
        <v>2</v>
      </c>
      <c r="P1805" s="662">
        <v>0</v>
      </c>
      <c r="Q1805" s="677"/>
      <c r="R1805" s="661">
        <v>2</v>
      </c>
      <c r="S1805" s="677">
        <v>0.4</v>
      </c>
      <c r="T1805" s="744">
        <v>1</v>
      </c>
      <c r="U1805" s="700">
        <v>0.5</v>
      </c>
    </row>
    <row r="1806" spans="1:21" ht="14.4" customHeight="1" x14ac:dyDescent="0.3">
      <c r="A1806" s="660">
        <v>21</v>
      </c>
      <c r="B1806" s="661" t="s">
        <v>578</v>
      </c>
      <c r="C1806" s="661" t="s">
        <v>3538</v>
      </c>
      <c r="D1806" s="742" t="s">
        <v>5397</v>
      </c>
      <c r="E1806" s="743" t="s">
        <v>3563</v>
      </c>
      <c r="F1806" s="661" t="s">
        <v>3533</v>
      </c>
      <c r="G1806" s="661" t="s">
        <v>3940</v>
      </c>
      <c r="H1806" s="661" t="s">
        <v>579</v>
      </c>
      <c r="I1806" s="661" t="s">
        <v>5087</v>
      </c>
      <c r="J1806" s="661" t="s">
        <v>4520</v>
      </c>
      <c r="K1806" s="661" t="s">
        <v>1606</v>
      </c>
      <c r="L1806" s="662">
        <v>0</v>
      </c>
      <c r="M1806" s="662">
        <v>0</v>
      </c>
      <c r="N1806" s="661">
        <v>1</v>
      </c>
      <c r="O1806" s="744">
        <v>0.5</v>
      </c>
      <c r="P1806" s="662">
        <v>0</v>
      </c>
      <c r="Q1806" s="677"/>
      <c r="R1806" s="661">
        <v>1</v>
      </c>
      <c r="S1806" s="677">
        <v>1</v>
      </c>
      <c r="T1806" s="744">
        <v>0.5</v>
      </c>
      <c r="U1806" s="700">
        <v>1</v>
      </c>
    </row>
    <row r="1807" spans="1:21" ht="14.4" customHeight="1" x14ac:dyDescent="0.3">
      <c r="A1807" s="660">
        <v>21</v>
      </c>
      <c r="B1807" s="661" t="s">
        <v>578</v>
      </c>
      <c r="C1807" s="661" t="s">
        <v>3538</v>
      </c>
      <c r="D1807" s="742" t="s">
        <v>5397</v>
      </c>
      <c r="E1807" s="743" t="s">
        <v>3563</v>
      </c>
      <c r="F1807" s="661" t="s">
        <v>3533</v>
      </c>
      <c r="G1807" s="661" t="s">
        <v>3940</v>
      </c>
      <c r="H1807" s="661" t="s">
        <v>579</v>
      </c>
      <c r="I1807" s="661" t="s">
        <v>4754</v>
      </c>
      <c r="J1807" s="661" t="s">
        <v>4520</v>
      </c>
      <c r="K1807" s="661" t="s">
        <v>2644</v>
      </c>
      <c r="L1807" s="662">
        <v>0</v>
      </c>
      <c r="M1807" s="662">
        <v>0</v>
      </c>
      <c r="N1807" s="661">
        <v>2</v>
      </c>
      <c r="O1807" s="744">
        <v>1</v>
      </c>
      <c r="P1807" s="662">
        <v>0</v>
      </c>
      <c r="Q1807" s="677"/>
      <c r="R1807" s="661">
        <v>2</v>
      </c>
      <c r="S1807" s="677">
        <v>1</v>
      </c>
      <c r="T1807" s="744">
        <v>1</v>
      </c>
      <c r="U1807" s="700">
        <v>1</v>
      </c>
    </row>
    <row r="1808" spans="1:21" ht="14.4" customHeight="1" x14ac:dyDescent="0.3">
      <c r="A1808" s="660">
        <v>21</v>
      </c>
      <c r="B1808" s="661" t="s">
        <v>578</v>
      </c>
      <c r="C1808" s="661" t="s">
        <v>3538</v>
      </c>
      <c r="D1808" s="742" t="s">
        <v>5397</v>
      </c>
      <c r="E1808" s="743" t="s">
        <v>3563</v>
      </c>
      <c r="F1808" s="661" t="s">
        <v>3533</v>
      </c>
      <c r="G1808" s="661" t="s">
        <v>3940</v>
      </c>
      <c r="H1808" s="661" t="s">
        <v>579</v>
      </c>
      <c r="I1808" s="661" t="s">
        <v>4517</v>
      </c>
      <c r="J1808" s="661" t="s">
        <v>4516</v>
      </c>
      <c r="K1808" s="661" t="s">
        <v>4518</v>
      </c>
      <c r="L1808" s="662">
        <v>0</v>
      </c>
      <c r="M1808" s="662">
        <v>0</v>
      </c>
      <c r="N1808" s="661">
        <v>1</v>
      </c>
      <c r="O1808" s="744">
        <v>0.5</v>
      </c>
      <c r="P1808" s="662"/>
      <c r="Q1808" s="677"/>
      <c r="R1808" s="661"/>
      <c r="S1808" s="677">
        <v>0</v>
      </c>
      <c r="T1808" s="744"/>
      <c r="U1808" s="700">
        <v>0</v>
      </c>
    </row>
    <row r="1809" spans="1:21" ht="14.4" customHeight="1" x14ac:dyDescent="0.3">
      <c r="A1809" s="660">
        <v>21</v>
      </c>
      <c r="B1809" s="661" t="s">
        <v>578</v>
      </c>
      <c r="C1809" s="661" t="s">
        <v>3538</v>
      </c>
      <c r="D1809" s="742" t="s">
        <v>5397</v>
      </c>
      <c r="E1809" s="743" t="s">
        <v>3563</v>
      </c>
      <c r="F1809" s="661" t="s">
        <v>3533</v>
      </c>
      <c r="G1809" s="661" t="s">
        <v>3940</v>
      </c>
      <c r="H1809" s="661" t="s">
        <v>579</v>
      </c>
      <c r="I1809" s="661" t="s">
        <v>4519</v>
      </c>
      <c r="J1809" s="661" t="s">
        <v>4520</v>
      </c>
      <c r="K1809" s="661" t="s">
        <v>1742</v>
      </c>
      <c r="L1809" s="662">
        <v>0</v>
      </c>
      <c r="M1809" s="662">
        <v>0</v>
      </c>
      <c r="N1809" s="661">
        <v>5</v>
      </c>
      <c r="O1809" s="744">
        <v>3.5</v>
      </c>
      <c r="P1809" s="662">
        <v>0</v>
      </c>
      <c r="Q1809" s="677"/>
      <c r="R1809" s="661">
        <v>4</v>
      </c>
      <c r="S1809" s="677">
        <v>0.8</v>
      </c>
      <c r="T1809" s="744">
        <v>2.5</v>
      </c>
      <c r="U1809" s="700">
        <v>0.7142857142857143</v>
      </c>
    </row>
    <row r="1810" spans="1:21" ht="14.4" customHeight="1" x14ac:dyDescent="0.3">
      <c r="A1810" s="660">
        <v>21</v>
      </c>
      <c r="B1810" s="661" t="s">
        <v>578</v>
      </c>
      <c r="C1810" s="661" t="s">
        <v>3538</v>
      </c>
      <c r="D1810" s="742" t="s">
        <v>5397</v>
      </c>
      <c r="E1810" s="743" t="s">
        <v>3563</v>
      </c>
      <c r="F1810" s="661" t="s">
        <v>3533</v>
      </c>
      <c r="G1810" s="661" t="s">
        <v>3940</v>
      </c>
      <c r="H1810" s="661" t="s">
        <v>579</v>
      </c>
      <c r="I1810" s="661" t="s">
        <v>4521</v>
      </c>
      <c r="J1810" s="661" t="s">
        <v>4217</v>
      </c>
      <c r="K1810" s="661" t="s">
        <v>1742</v>
      </c>
      <c r="L1810" s="662">
        <v>0</v>
      </c>
      <c r="M1810" s="662">
        <v>0</v>
      </c>
      <c r="N1810" s="661">
        <v>6</v>
      </c>
      <c r="O1810" s="744">
        <v>3</v>
      </c>
      <c r="P1810" s="662">
        <v>0</v>
      </c>
      <c r="Q1810" s="677"/>
      <c r="R1810" s="661">
        <v>5</v>
      </c>
      <c r="S1810" s="677">
        <v>0.83333333333333337</v>
      </c>
      <c r="T1810" s="744">
        <v>2.5</v>
      </c>
      <c r="U1810" s="700">
        <v>0.83333333333333337</v>
      </c>
    </row>
    <row r="1811" spans="1:21" ht="14.4" customHeight="1" x14ac:dyDescent="0.3">
      <c r="A1811" s="660">
        <v>21</v>
      </c>
      <c r="B1811" s="661" t="s">
        <v>578</v>
      </c>
      <c r="C1811" s="661" t="s">
        <v>3538</v>
      </c>
      <c r="D1811" s="742" t="s">
        <v>5397</v>
      </c>
      <c r="E1811" s="743" t="s">
        <v>3563</v>
      </c>
      <c r="F1811" s="661" t="s">
        <v>3533</v>
      </c>
      <c r="G1811" s="661" t="s">
        <v>3940</v>
      </c>
      <c r="H1811" s="661" t="s">
        <v>579</v>
      </c>
      <c r="I1811" s="661" t="s">
        <v>5088</v>
      </c>
      <c r="J1811" s="661" t="s">
        <v>4217</v>
      </c>
      <c r="K1811" s="661" t="s">
        <v>2644</v>
      </c>
      <c r="L1811" s="662">
        <v>0</v>
      </c>
      <c r="M1811" s="662">
        <v>0</v>
      </c>
      <c r="N1811" s="661">
        <v>2</v>
      </c>
      <c r="O1811" s="744">
        <v>2</v>
      </c>
      <c r="P1811" s="662">
        <v>0</v>
      </c>
      <c r="Q1811" s="677"/>
      <c r="R1811" s="661">
        <v>1</v>
      </c>
      <c r="S1811" s="677">
        <v>0.5</v>
      </c>
      <c r="T1811" s="744">
        <v>1</v>
      </c>
      <c r="U1811" s="700">
        <v>0.5</v>
      </c>
    </row>
    <row r="1812" spans="1:21" ht="14.4" customHeight="1" x14ac:dyDescent="0.3">
      <c r="A1812" s="660">
        <v>21</v>
      </c>
      <c r="B1812" s="661" t="s">
        <v>578</v>
      </c>
      <c r="C1812" s="661" t="s">
        <v>3538</v>
      </c>
      <c r="D1812" s="742" t="s">
        <v>5397</v>
      </c>
      <c r="E1812" s="743" t="s">
        <v>3563</v>
      </c>
      <c r="F1812" s="661" t="s">
        <v>3533</v>
      </c>
      <c r="G1812" s="661" t="s">
        <v>3940</v>
      </c>
      <c r="H1812" s="661" t="s">
        <v>579</v>
      </c>
      <c r="I1812" s="661" t="s">
        <v>5089</v>
      </c>
      <c r="J1812" s="661" t="s">
        <v>4219</v>
      </c>
      <c r="K1812" s="661" t="s">
        <v>1606</v>
      </c>
      <c r="L1812" s="662">
        <v>0</v>
      </c>
      <c r="M1812" s="662">
        <v>0</v>
      </c>
      <c r="N1812" s="661">
        <v>1</v>
      </c>
      <c r="O1812" s="744">
        <v>0.5</v>
      </c>
      <c r="P1812" s="662"/>
      <c r="Q1812" s="677"/>
      <c r="R1812" s="661"/>
      <c r="S1812" s="677">
        <v>0</v>
      </c>
      <c r="T1812" s="744"/>
      <c r="U1812" s="700">
        <v>0</v>
      </c>
    </row>
    <row r="1813" spans="1:21" ht="14.4" customHeight="1" x14ac:dyDescent="0.3">
      <c r="A1813" s="660">
        <v>21</v>
      </c>
      <c r="B1813" s="661" t="s">
        <v>578</v>
      </c>
      <c r="C1813" s="661" t="s">
        <v>3538</v>
      </c>
      <c r="D1813" s="742" t="s">
        <v>5397</v>
      </c>
      <c r="E1813" s="743" t="s">
        <v>3563</v>
      </c>
      <c r="F1813" s="661" t="s">
        <v>3533</v>
      </c>
      <c r="G1813" s="661" t="s">
        <v>3940</v>
      </c>
      <c r="H1813" s="661" t="s">
        <v>579</v>
      </c>
      <c r="I1813" s="661" t="s">
        <v>2694</v>
      </c>
      <c r="J1813" s="661" t="s">
        <v>1605</v>
      </c>
      <c r="K1813" s="661" t="s">
        <v>2644</v>
      </c>
      <c r="L1813" s="662">
        <v>0</v>
      </c>
      <c r="M1813" s="662">
        <v>0</v>
      </c>
      <c r="N1813" s="661">
        <v>1</v>
      </c>
      <c r="O1813" s="744">
        <v>0.5</v>
      </c>
      <c r="P1813" s="662"/>
      <c r="Q1813" s="677"/>
      <c r="R1813" s="661"/>
      <c r="S1813" s="677">
        <v>0</v>
      </c>
      <c r="T1813" s="744"/>
      <c r="U1813" s="700">
        <v>0</v>
      </c>
    </row>
    <row r="1814" spans="1:21" ht="14.4" customHeight="1" x14ac:dyDescent="0.3">
      <c r="A1814" s="660">
        <v>21</v>
      </c>
      <c r="B1814" s="661" t="s">
        <v>578</v>
      </c>
      <c r="C1814" s="661" t="s">
        <v>3538</v>
      </c>
      <c r="D1814" s="742" t="s">
        <v>5397</v>
      </c>
      <c r="E1814" s="743" t="s">
        <v>3563</v>
      </c>
      <c r="F1814" s="661" t="s">
        <v>3533</v>
      </c>
      <c r="G1814" s="661" t="s">
        <v>3940</v>
      </c>
      <c r="H1814" s="661" t="s">
        <v>579</v>
      </c>
      <c r="I1814" s="661" t="s">
        <v>5090</v>
      </c>
      <c r="J1814" s="661" t="s">
        <v>4520</v>
      </c>
      <c r="K1814" s="661" t="s">
        <v>1742</v>
      </c>
      <c r="L1814" s="662">
        <v>0</v>
      </c>
      <c r="M1814" s="662">
        <v>0</v>
      </c>
      <c r="N1814" s="661">
        <v>2</v>
      </c>
      <c r="O1814" s="744">
        <v>2</v>
      </c>
      <c r="P1814" s="662"/>
      <c r="Q1814" s="677"/>
      <c r="R1814" s="661"/>
      <c r="S1814" s="677">
        <v>0</v>
      </c>
      <c r="T1814" s="744"/>
      <c r="U1814" s="700">
        <v>0</v>
      </c>
    </row>
    <row r="1815" spans="1:21" ht="14.4" customHeight="1" x14ac:dyDescent="0.3">
      <c r="A1815" s="660">
        <v>21</v>
      </c>
      <c r="B1815" s="661" t="s">
        <v>578</v>
      </c>
      <c r="C1815" s="661" t="s">
        <v>3538</v>
      </c>
      <c r="D1815" s="742" t="s">
        <v>5397</v>
      </c>
      <c r="E1815" s="743" t="s">
        <v>3563</v>
      </c>
      <c r="F1815" s="661" t="s">
        <v>3533</v>
      </c>
      <c r="G1815" s="661" t="s">
        <v>4911</v>
      </c>
      <c r="H1815" s="661" t="s">
        <v>579</v>
      </c>
      <c r="I1815" s="661" t="s">
        <v>5091</v>
      </c>
      <c r="J1815" s="661" t="s">
        <v>5092</v>
      </c>
      <c r="K1815" s="661" t="s">
        <v>5093</v>
      </c>
      <c r="L1815" s="662">
        <v>0</v>
      </c>
      <c r="M1815" s="662">
        <v>0</v>
      </c>
      <c r="N1815" s="661">
        <v>2</v>
      </c>
      <c r="O1815" s="744">
        <v>1</v>
      </c>
      <c r="P1815" s="662">
        <v>0</v>
      </c>
      <c r="Q1815" s="677"/>
      <c r="R1815" s="661">
        <v>2</v>
      </c>
      <c r="S1815" s="677">
        <v>1</v>
      </c>
      <c r="T1815" s="744">
        <v>1</v>
      </c>
      <c r="U1815" s="700">
        <v>1</v>
      </c>
    </row>
    <row r="1816" spans="1:21" ht="14.4" customHeight="1" x14ac:dyDescent="0.3">
      <c r="A1816" s="660">
        <v>21</v>
      </c>
      <c r="B1816" s="661" t="s">
        <v>578</v>
      </c>
      <c r="C1816" s="661" t="s">
        <v>3538</v>
      </c>
      <c r="D1816" s="742" t="s">
        <v>5397</v>
      </c>
      <c r="E1816" s="743" t="s">
        <v>3563</v>
      </c>
      <c r="F1816" s="661" t="s">
        <v>3534</v>
      </c>
      <c r="G1816" s="661" t="s">
        <v>3700</v>
      </c>
      <c r="H1816" s="661" t="s">
        <v>579</v>
      </c>
      <c r="I1816" s="661" t="s">
        <v>3942</v>
      </c>
      <c r="J1816" s="661" t="s">
        <v>3702</v>
      </c>
      <c r="K1816" s="661"/>
      <c r="L1816" s="662">
        <v>0</v>
      </c>
      <c r="M1816" s="662">
        <v>0</v>
      </c>
      <c r="N1816" s="661">
        <v>19</v>
      </c>
      <c r="O1816" s="744">
        <v>19</v>
      </c>
      <c r="P1816" s="662">
        <v>0</v>
      </c>
      <c r="Q1816" s="677"/>
      <c r="R1816" s="661">
        <v>17</v>
      </c>
      <c r="S1816" s="677">
        <v>0.89473684210526316</v>
      </c>
      <c r="T1816" s="744">
        <v>17</v>
      </c>
      <c r="U1816" s="700">
        <v>0.89473684210526316</v>
      </c>
    </row>
    <row r="1817" spans="1:21" ht="14.4" customHeight="1" x14ac:dyDescent="0.3">
      <c r="A1817" s="660">
        <v>21</v>
      </c>
      <c r="B1817" s="661" t="s">
        <v>578</v>
      </c>
      <c r="C1817" s="661" t="s">
        <v>3538</v>
      </c>
      <c r="D1817" s="742" t="s">
        <v>5397</v>
      </c>
      <c r="E1817" s="743" t="s">
        <v>3563</v>
      </c>
      <c r="F1817" s="661" t="s">
        <v>3534</v>
      </c>
      <c r="G1817" s="661" t="s">
        <v>3700</v>
      </c>
      <c r="H1817" s="661" t="s">
        <v>579</v>
      </c>
      <c r="I1817" s="661" t="s">
        <v>3703</v>
      </c>
      <c r="J1817" s="661" t="s">
        <v>3702</v>
      </c>
      <c r="K1817" s="661"/>
      <c r="L1817" s="662">
        <v>0</v>
      </c>
      <c r="M1817" s="662">
        <v>0</v>
      </c>
      <c r="N1817" s="661">
        <v>9</v>
      </c>
      <c r="O1817" s="744">
        <v>9</v>
      </c>
      <c r="P1817" s="662">
        <v>0</v>
      </c>
      <c r="Q1817" s="677"/>
      <c r="R1817" s="661">
        <v>5</v>
      </c>
      <c r="S1817" s="677">
        <v>0.55555555555555558</v>
      </c>
      <c r="T1817" s="744">
        <v>5</v>
      </c>
      <c r="U1817" s="700">
        <v>0.55555555555555558</v>
      </c>
    </row>
    <row r="1818" spans="1:21" ht="14.4" customHeight="1" x14ac:dyDescent="0.3">
      <c r="A1818" s="660">
        <v>21</v>
      </c>
      <c r="B1818" s="661" t="s">
        <v>578</v>
      </c>
      <c r="C1818" s="661" t="s">
        <v>3538</v>
      </c>
      <c r="D1818" s="742" t="s">
        <v>5397</v>
      </c>
      <c r="E1818" s="743" t="s">
        <v>3563</v>
      </c>
      <c r="F1818" s="661" t="s">
        <v>3535</v>
      </c>
      <c r="G1818" s="661" t="s">
        <v>3700</v>
      </c>
      <c r="H1818" s="661" t="s">
        <v>579</v>
      </c>
      <c r="I1818" s="661" t="s">
        <v>4252</v>
      </c>
      <c r="J1818" s="661" t="s">
        <v>3702</v>
      </c>
      <c r="K1818" s="661"/>
      <c r="L1818" s="662">
        <v>0</v>
      </c>
      <c r="M1818" s="662">
        <v>0</v>
      </c>
      <c r="N1818" s="661">
        <v>66</v>
      </c>
      <c r="O1818" s="744">
        <v>46</v>
      </c>
      <c r="P1818" s="662">
        <v>0</v>
      </c>
      <c r="Q1818" s="677"/>
      <c r="R1818" s="661">
        <v>62</v>
      </c>
      <c r="S1818" s="677">
        <v>0.93939393939393945</v>
      </c>
      <c r="T1818" s="744">
        <v>42</v>
      </c>
      <c r="U1818" s="700">
        <v>0.91304347826086951</v>
      </c>
    </row>
    <row r="1819" spans="1:21" ht="14.4" customHeight="1" x14ac:dyDescent="0.3">
      <c r="A1819" s="660">
        <v>21</v>
      </c>
      <c r="B1819" s="661" t="s">
        <v>578</v>
      </c>
      <c r="C1819" s="661" t="s">
        <v>3538</v>
      </c>
      <c r="D1819" s="742" t="s">
        <v>5397</v>
      </c>
      <c r="E1819" s="743" t="s">
        <v>3563</v>
      </c>
      <c r="F1819" s="661" t="s">
        <v>3535</v>
      </c>
      <c r="G1819" s="661" t="s">
        <v>4284</v>
      </c>
      <c r="H1819" s="661" t="s">
        <v>579</v>
      </c>
      <c r="I1819" s="661" t="s">
        <v>4285</v>
      </c>
      <c r="J1819" s="661" t="s">
        <v>4286</v>
      </c>
      <c r="K1819" s="661" t="s">
        <v>4287</v>
      </c>
      <c r="L1819" s="662">
        <v>774.12</v>
      </c>
      <c r="M1819" s="662">
        <v>1548.24</v>
      </c>
      <c r="N1819" s="661">
        <v>2</v>
      </c>
      <c r="O1819" s="744">
        <v>2</v>
      </c>
      <c r="P1819" s="662">
        <v>774.12</v>
      </c>
      <c r="Q1819" s="677">
        <v>0.5</v>
      </c>
      <c r="R1819" s="661">
        <v>1</v>
      </c>
      <c r="S1819" s="677">
        <v>0.5</v>
      </c>
      <c r="T1819" s="744">
        <v>1</v>
      </c>
      <c r="U1819" s="700">
        <v>0.5</v>
      </c>
    </row>
    <row r="1820" spans="1:21" ht="14.4" customHeight="1" x14ac:dyDescent="0.3">
      <c r="A1820" s="660">
        <v>21</v>
      </c>
      <c r="B1820" s="661" t="s">
        <v>578</v>
      </c>
      <c r="C1820" s="661" t="s">
        <v>3538</v>
      </c>
      <c r="D1820" s="742" t="s">
        <v>5397</v>
      </c>
      <c r="E1820" s="743" t="s">
        <v>3563</v>
      </c>
      <c r="F1820" s="661" t="s">
        <v>3535</v>
      </c>
      <c r="G1820" s="661" t="s">
        <v>4284</v>
      </c>
      <c r="H1820" s="661" t="s">
        <v>579</v>
      </c>
      <c r="I1820" s="661" t="s">
        <v>4312</v>
      </c>
      <c r="J1820" s="661" t="s">
        <v>4313</v>
      </c>
      <c r="K1820" s="661" t="s">
        <v>4301</v>
      </c>
      <c r="L1820" s="662">
        <v>741</v>
      </c>
      <c r="M1820" s="662">
        <v>741</v>
      </c>
      <c r="N1820" s="661">
        <v>1</v>
      </c>
      <c r="O1820" s="744">
        <v>1</v>
      </c>
      <c r="P1820" s="662">
        <v>741</v>
      </c>
      <c r="Q1820" s="677">
        <v>1</v>
      </c>
      <c r="R1820" s="661">
        <v>1</v>
      </c>
      <c r="S1820" s="677">
        <v>1</v>
      </c>
      <c r="T1820" s="744">
        <v>1</v>
      </c>
      <c r="U1820" s="700">
        <v>1</v>
      </c>
    </row>
    <row r="1821" spans="1:21" ht="14.4" customHeight="1" x14ac:dyDescent="0.3">
      <c r="A1821" s="660">
        <v>21</v>
      </c>
      <c r="B1821" s="661" t="s">
        <v>578</v>
      </c>
      <c r="C1821" s="661" t="s">
        <v>3538</v>
      </c>
      <c r="D1821" s="742" t="s">
        <v>5397</v>
      </c>
      <c r="E1821" s="743" t="s">
        <v>3563</v>
      </c>
      <c r="F1821" s="661" t="s">
        <v>3535</v>
      </c>
      <c r="G1821" s="661" t="s">
        <v>4284</v>
      </c>
      <c r="H1821" s="661" t="s">
        <v>579</v>
      </c>
      <c r="I1821" s="661" t="s">
        <v>5094</v>
      </c>
      <c r="J1821" s="661" t="s">
        <v>5095</v>
      </c>
      <c r="K1821" s="661" t="s">
        <v>5096</v>
      </c>
      <c r="L1821" s="662">
        <v>1512.58</v>
      </c>
      <c r="M1821" s="662">
        <v>1512.58</v>
      </c>
      <c r="N1821" s="661">
        <v>1</v>
      </c>
      <c r="O1821" s="744">
        <v>1</v>
      </c>
      <c r="P1821" s="662">
        <v>1512.58</v>
      </c>
      <c r="Q1821" s="677">
        <v>1</v>
      </c>
      <c r="R1821" s="661">
        <v>1</v>
      </c>
      <c r="S1821" s="677">
        <v>1</v>
      </c>
      <c r="T1821" s="744">
        <v>1</v>
      </c>
      <c r="U1821" s="700">
        <v>1</v>
      </c>
    </row>
    <row r="1822" spans="1:21" ht="14.4" customHeight="1" x14ac:dyDescent="0.3">
      <c r="A1822" s="660">
        <v>21</v>
      </c>
      <c r="B1822" s="661" t="s">
        <v>578</v>
      </c>
      <c r="C1822" s="661" t="s">
        <v>3538</v>
      </c>
      <c r="D1822" s="742" t="s">
        <v>5397</v>
      </c>
      <c r="E1822" s="743" t="s">
        <v>3563</v>
      </c>
      <c r="F1822" s="661" t="s">
        <v>3535</v>
      </c>
      <c r="G1822" s="661" t="s">
        <v>4284</v>
      </c>
      <c r="H1822" s="661" t="s">
        <v>579</v>
      </c>
      <c r="I1822" s="661" t="s">
        <v>5097</v>
      </c>
      <c r="J1822" s="661" t="s">
        <v>5098</v>
      </c>
      <c r="K1822" s="661" t="s">
        <v>5099</v>
      </c>
      <c r="L1822" s="662">
        <v>173.96</v>
      </c>
      <c r="M1822" s="662">
        <v>173.96</v>
      </c>
      <c r="N1822" s="661">
        <v>1</v>
      </c>
      <c r="O1822" s="744">
        <v>1</v>
      </c>
      <c r="P1822" s="662">
        <v>173.96</v>
      </c>
      <c r="Q1822" s="677">
        <v>1</v>
      </c>
      <c r="R1822" s="661">
        <v>1</v>
      </c>
      <c r="S1822" s="677">
        <v>1</v>
      </c>
      <c r="T1822" s="744">
        <v>1</v>
      </c>
      <c r="U1822" s="700">
        <v>1</v>
      </c>
    </row>
    <row r="1823" spans="1:21" ht="14.4" customHeight="1" x14ac:dyDescent="0.3">
      <c r="A1823" s="660">
        <v>21</v>
      </c>
      <c r="B1823" s="661" t="s">
        <v>578</v>
      </c>
      <c r="C1823" s="661" t="s">
        <v>3538</v>
      </c>
      <c r="D1823" s="742" t="s">
        <v>5397</v>
      </c>
      <c r="E1823" s="743" t="s">
        <v>3563</v>
      </c>
      <c r="F1823" s="661" t="s">
        <v>3535</v>
      </c>
      <c r="G1823" s="661" t="s">
        <v>4284</v>
      </c>
      <c r="H1823" s="661" t="s">
        <v>579</v>
      </c>
      <c r="I1823" s="661" t="s">
        <v>4291</v>
      </c>
      <c r="J1823" s="661" t="s">
        <v>4292</v>
      </c>
      <c r="K1823" s="661" t="s">
        <v>4293</v>
      </c>
      <c r="L1823" s="662">
        <v>1600</v>
      </c>
      <c r="M1823" s="662">
        <v>3200</v>
      </c>
      <c r="N1823" s="661">
        <v>2</v>
      </c>
      <c r="O1823" s="744">
        <v>2</v>
      </c>
      <c r="P1823" s="662">
        <v>3200</v>
      </c>
      <c r="Q1823" s="677">
        <v>1</v>
      </c>
      <c r="R1823" s="661">
        <v>2</v>
      </c>
      <c r="S1823" s="677">
        <v>1</v>
      </c>
      <c r="T1823" s="744">
        <v>2</v>
      </c>
      <c r="U1823" s="700">
        <v>1</v>
      </c>
    </row>
    <row r="1824" spans="1:21" ht="14.4" customHeight="1" x14ac:dyDescent="0.3">
      <c r="A1824" s="660">
        <v>21</v>
      </c>
      <c r="B1824" s="661" t="s">
        <v>578</v>
      </c>
      <c r="C1824" s="661" t="s">
        <v>3538</v>
      </c>
      <c r="D1824" s="742" t="s">
        <v>5397</v>
      </c>
      <c r="E1824" s="743" t="s">
        <v>3563</v>
      </c>
      <c r="F1824" s="661" t="s">
        <v>3535</v>
      </c>
      <c r="G1824" s="661" t="s">
        <v>4284</v>
      </c>
      <c r="H1824" s="661" t="s">
        <v>579</v>
      </c>
      <c r="I1824" s="661" t="s">
        <v>1493</v>
      </c>
      <c r="J1824" s="661" t="s">
        <v>4294</v>
      </c>
      <c r="K1824" s="661" t="s">
        <v>4295</v>
      </c>
      <c r="L1824" s="662">
        <v>1197.75</v>
      </c>
      <c r="M1824" s="662">
        <v>1197.75</v>
      </c>
      <c r="N1824" s="661">
        <v>1</v>
      </c>
      <c r="O1824" s="744">
        <v>1</v>
      </c>
      <c r="P1824" s="662">
        <v>1197.75</v>
      </c>
      <c r="Q1824" s="677">
        <v>1</v>
      </c>
      <c r="R1824" s="661">
        <v>1</v>
      </c>
      <c r="S1824" s="677">
        <v>1</v>
      </c>
      <c r="T1824" s="744">
        <v>1</v>
      </c>
      <c r="U1824" s="700">
        <v>1</v>
      </c>
    </row>
    <row r="1825" spans="1:21" ht="14.4" customHeight="1" x14ac:dyDescent="0.3">
      <c r="A1825" s="660">
        <v>21</v>
      </c>
      <c r="B1825" s="661" t="s">
        <v>578</v>
      </c>
      <c r="C1825" s="661" t="s">
        <v>3538</v>
      </c>
      <c r="D1825" s="742" t="s">
        <v>5397</v>
      </c>
      <c r="E1825" s="743" t="s">
        <v>3563</v>
      </c>
      <c r="F1825" s="661" t="s">
        <v>3535</v>
      </c>
      <c r="G1825" s="661" t="s">
        <v>4284</v>
      </c>
      <c r="H1825" s="661" t="s">
        <v>579</v>
      </c>
      <c r="I1825" s="661" t="s">
        <v>5100</v>
      </c>
      <c r="J1825" s="661" t="s">
        <v>5101</v>
      </c>
      <c r="K1825" s="661" t="s">
        <v>5102</v>
      </c>
      <c r="L1825" s="662">
        <v>625.39</v>
      </c>
      <c r="M1825" s="662">
        <v>625.39</v>
      </c>
      <c r="N1825" s="661">
        <v>1</v>
      </c>
      <c r="O1825" s="744">
        <v>1</v>
      </c>
      <c r="P1825" s="662">
        <v>625.39</v>
      </c>
      <c r="Q1825" s="677">
        <v>1</v>
      </c>
      <c r="R1825" s="661">
        <v>1</v>
      </c>
      <c r="S1825" s="677">
        <v>1</v>
      </c>
      <c r="T1825" s="744">
        <v>1</v>
      </c>
      <c r="U1825" s="700">
        <v>1</v>
      </c>
    </row>
    <row r="1826" spans="1:21" ht="14.4" customHeight="1" x14ac:dyDescent="0.3">
      <c r="A1826" s="660">
        <v>21</v>
      </c>
      <c r="B1826" s="661" t="s">
        <v>578</v>
      </c>
      <c r="C1826" s="661" t="s">
        <v>3538</v>
      </c>
      <c r="D1826" s="742" t="s">
        <v>5397</v>
      </c>
      <c r="E1826" s="743" t="s">
        <v>3563</v>
      </c>
      <c r="F1826" s="661" t="s">
        <v>3535</v>
      </c>
      <c r="G1826" s="661" t="s">
        <v>4221</v>
      </c>
      <c r="H1826" s="661" t="s">
        <v>579</v>
      </c>
      <c r="I1826" s="661" t="s">
        <v>4225</v>
      </c>
      <c r="J1826" s="661" t="s">
        <v>4226</v>
      </c>
      <c r="K1826" s="661" t="s">
        <v>4227</v>
      </c>
      <c r="L1826" s="662">
        <v>1800</v>
      </c>
      <c r="M1826" s="662">
        <v>5400</v>
      </c>
      <c r="N1826" s="661">
        <v>3</v>
      </c>
      <c r="O1826" s="744">
        <v>3</v>
      </c>
      <c r="P1826" s="662">
        <v>1800</v>
      </c>
      <c r="Q1826" s="677">
        <v>0.33333333333333331</v>
      </c>
      <c r="R1826" s="661">
        <v>1</v>
      </c>
      <c r="S1826" s="677">
        <v>0.33333333333333331</v>
      </c>
      <c r="T1826" s="744">
        <v>1</v>
      </c>
      <c r="U1826" s="700">
        <v>0.33333333333333331</v>
      </c>
    </row>
    <row r="1827" spans="1:21" ht="14.4" customHeight="1" x14ac:dyDescent="0.3">
      <c r="A1827" s="660">
        <v>21</v>
      </c>
      <c r="B1827" s="661" t="s">
        <v>578</v>
      </c>
      <c r="C1827" s="661" t="s">
        <v>3538</v>
      </c>
      <c r="D1827" s="742" t="s">
        <v>5397</v>
      </c>
      <c r="E1827" s="743" t="s">
        <v>3563</v>
      </c>
      <c r="F1827" s="661" t="s">
        <v>3535</v>
      </c>
      <c r="G1827" s="661" t="s">
        <v>4221</v>
      </c>
      <c r="H1827" s="661" t="s">
        <v>579</v>
      </c>
      <c r="I1827" s="661" t="s">
        <v>4585</v>
      </c>
      <c r="J1827" s="661" t="s">
        <v>3702</v>
      </c>
      <c r="K1827" s="661"/>
      <c r="L1827" s="662">
        <v>1800</v>
      </c>
      <c r="M1827" s="662">
        <v>1800</v>
      </c>
      <c r="N1827" s="661">
        <v>1</v>
      </c>
      <c r="O1827" s="744">
        <v>1</v>
      </c>
      <c r="P1827" s="662"/>
      <c r="Q1827" s="677">
        <v>0</v>
      </c>
      <c r="R1827" s="661"/>
      <c r="S1827" s="677">
        <v>0</v>
      </c>
      <c r="T1827" s="744"/>
      <c r="U1827" s="700">
        <v>0</v>
      </c>
    </row>
    <row r="1828" spans="1:21" ht="14.4" customHeight="1" x14ac:dyDescent="0.3">
      <c r="A1828" s="660">
        <v>21</v>
      </c>
      <c r="B1828" s="661" t="s">
        <v>578</v>
      </c>
      <c r="C1828" s="661" t="s">
        <v>3538</v>
      </c>
      <c r="D1828" s="742" t="s">
        <v>5397</v>
      </c>
      <c r="E1828" s="743" t="s">
        <v>3563</v>
      </c>
      <c r="F1828" s="661" t="s">
        <v>3535</v>
      </c>
      <c r="G1828" s="661" t="s">
        <v>3704</v>
      </c>
      <c r="H1828" s="661" t="s">
        <v>579</v>
      </c>
      <c r="I1828" s="661" t="s">
        <v>3705</v>
      </c>
      <c r="J1828" s="661" t="s">
        <v>3706</v>
      </c>
      <c r="K1828" s="661" t="s">
        <v>3707</v>
      </c>
      <c r="L1828" s="662">
        <v>1000</v>
      </c>
      <c r="M1828" s="662">
        <v>5000</v>
      </c>
      <c r="N1828" s="661">
        <v>5</v>
      </c>
      <c r="O1828" s="744">
        <v>5</v>
      </c>
      <c r="P1828" s="662"/>
      <c r="Q1828" s="677">
        <v>0</v>
      </c>
      <c r="R1828" s="661"/>
      <c r="S1828" s="677">
        <v>0</v>
      </c>
      <c r="T1828" s="744"/>
      <c r="U1828" s="700">
        <v>0</v>
      </c>
    </row>
    <row r="1829" spans="1:21" ht="14.4" customHeight="1" x14ac:dyDescent="0.3">
      <c r="A1829" s="660">
        <v>21</v>
      </c>
      <c r="B1829" s="661" t="s">
        <v>578</v>
      </c>
      <c r="C1829" s="661" t="s">
        <v>3538</v>
      </c>
      <c r="D1829" s="742" t="s">
        <v>5397</v>
      </c>
      <c r="E1829" s="743" t="s">
        <v>3564</v>
      </c>
      <c r="F1829" s="661" t="s">
        <v>3533</v>
      </c>
      <c r="G1829" s="661" t="s">
        <v>3953</v>
      </c>
      <c r="H1829" s="661" t="s">
        <v>1684</v>
      </c>
      <c r="I1829" s="661" t="s">
        <v>1926</v>
      </c>
      <c r="J1829" s="661" t="s">
        <v>1927</v>
      </c>
      <c r="K1829" s="661" t="s">
        <v>3413</v>
      </c>
      <c r="L1829" s="662">
        <v>769.6</v>
      </c>
      <c r="M1829" s="662">
        <v>2308.8000000000002</v>
      </c>
      <c r="N1829" s="661">
        <v>3</v>
      </c>
      <c r="O1829" s="744">
        <v>1</v>
      </c>
      <c r="P1829" s="662">
        <v>2308.8000000000002</v>
      </c>
      <c r="Q1829" s="677">
        <v>1</v>
      </c>
      <c r="R1829" s="661">
        <v>3</v>
      </c>
      <c r="S1829" s="677">
        <v>1</v>
      </c>
      <c r="T1829" s="744">
        <v>1</v>
      </c>
      <c r="U1829" s="700">
        <v>1</v>
      </c>
    </row>
    <row r="1830" spans="1:21" ht="14.4" customHeight="1" x14ac:dyDescent="0.3">
      <c r="A1830" s="660">
        <v>21</v>
      </c>
      <c r="B1830" s="661" t="s">
        <v>578</v>
      </c>
      <c r="C1830" s="661" t="s">
        <v>3538</v>
      </c>
      <c r="D1830" s="742" t="s">
        <v>5397</v>
      </c>
      <c r="E1830" s="743" t="s">
        <v>3564</v>
      </c>
      <c r="F1830" s="661" t="s">
        <v>3533</v>
      </c>
      <c r="G1830" s="661" t="s">
        <v>3953</v>
      </c>
      <c r="H1830" s="661" t="s">
        <v>1684</v>
      </c>
      <c r="I1830" s="661" t="s">
        <v>1926</v>
      </c>
      <c r="J1830" s="661" t="s">
        <v>1927</v>
      </c>
      <c r="K1830" s="661" t="s">
        <v>3413</v>
      </c>
      <c r="L1830" s="662">
        <v>550.39</v>
      </c>
      <c r="M1830" s="662">
        <v>1651.17</v>
      </c>
      <c r="N1830" s="661">
        <v>3</v>
      </c>
      <c r="O1830" s="744">
        <v>1</v>
      </c>
      <c r="P1830" s="662">
        <v>1651.17</v>
      </c>
      <c r="Q1830" s="677">
        <v>1</v>
      </c>
      <c r="R1830" s="661">
        <v>3</v>
      </c>
      <c r="S1830" s="677">
        <v>1</v>
      </c>
      <c r="T1830" s="744">
        <v>1</v>
      </c>
      <c r="U1830" s="700">
        <v>1</v>
      </c>
    </row>
    <row r="1831" spans="1:21" ht="14.4" customHeight="1" x14ac:dyDescent="0.3">
      <c r="A1831" s="660">
        <v>21</v>
      </c>
      <c r="B1831" s="661" t="s">
        <v>578</v>
      </c>
      <c r="C1831" s="661" t="s">
        <v>3538</v>
      </c>
      <c r="D1831" s="742" t="s">
        <v>5397</v>
      </c>
      <c r="E1831" s="743" t="s">
        <v>3565</v>
      </c>
      <c r="F1831" s="661" t="s">
        <v>3533</v>
      </c>
      <c r="G1831" s="661" t="s">
        <v>4529</v>
      </c>
      <c r="H1831" s="661" t="s">
        <v>579</v>
      </c>
      <c r="I1831" s="661" t="s">
        <v>2194</v>
      </c>
      <c r="J1831" s="661" t="s">
        <v>850</v>
      </c>
      <c r="K1831" s="661" t="s">
        <v>4530</v>
      </c>
      <c r="L1831" s="662">
        <v>0</v>
      </c>
      <c r="M1831" s="662">
        <v>0</v>
      </c>
      <c r="N1831" s="661">
        <v>1</v>
      </c>
      <c r="O1831" s="744">
        <v>1</v>
      </c>
      <c r="P1831" s="662">
        <v>0</v>
      </c>
      <c r="Q1831" s="677"/>
      <c r="R1831" s="661">
        <v>1</v>
      </c>
      <c r="S1831" s="677">
        <v>1</v>
      </c>
      <c r="T1831" s="744">
        <v>1</v>
      </c>
      <c r="U1831" s="700">
        <v>1</v>
      </c>
    </row>
    <row r="1832" spans="1:21" ht="14.4" customHeight="1" x14ac:dyDescent="0.3">
      <c r="A1832" s="660">
        <v>21</v>
      </c>
      <c r="B1832" s="661" t="s">
        <v>578</v>
      </c>
      <c r="C1832" s="661" t="s">
        <v>3538</v>
      </c>
      <c r="D1832" s="742" t="s">
        <v>5397</v>
      </c>
      <c r="E1832" s="743" t="s">
        <v>3565</v>
      </c>
      <c r="F1832" s="661" t="s">
        <v>3533</v>
      </c>
      <c r="G1832" s="661" t="s">
        <v>3622</v>
      </c>
      <c r="H1832" s="661" t="s">
        <v>579</v>
      </c>
      <c r="I1832" s="661" t="s">
        <v>5103</v>
      </c>
      <c r="J1832" s="661" t="s">
        <v>3624</v>
      </c>
      <c r="K1832" s="661" t="s">
        <v>5104</v>
      </c>
      <c r="L1832" s="662">
        <v>0</v>
      </c>
      <c r="M1832" s="662">
        <v>0</v>
      </c>
      <c r="N1832" s="661">
        <v>1</v>
      </c>
      <c r="O1832" s="744">
        <v>1</v>
      </c>
      <c r="P1832" s="662">
        <v>0</v>
      </c>
      <c r="Q1832" s="677"/>
      <c r="R1832" s="661">
        <v>1</v>
      </c>
      <c r="S1832" s="677">
        <v>1</v>
      </c>
      <c r="T1832" s="744">
        <v>1</v>
      </c>
      <c r="U1832" s="700">
        <v>1</v>
      </c>
    </row>
    <row r="1833" spans="1:21" ht="14.4" customHeight="1" x14ac:dyDescent="0.3">
      <c r="A1833" s="660">
        <v>21</v>
      </c>
      <c r="B1833" s="661" t="s">
        <v>578</v>
      </c>
      <c r="C1833" s="661" t="s">
        <v>3538</v>
      </c>
      <c r="D1833" s="742" t="s">
        <v>5397</v>
      </c>
      <c r="E1833" s="743" t="s">
        <v>3565</v>
      </c>
      <c r="F1833" s="661" t="s">
        <v>3533</v>
      </c>
      <c r="G1833" s="661" t="s">
        <v>3622</v>
      </c>
      <c r="H1833" s="661" t="s">
        <v>579</v>
      </c>
      <c r="I1833" s="661" t="s">
        <v>5105</v>
      </c>
      <c r="J1833" s="661" t="s">
        <v>3624</v>
      </c>
      <c r="K1833" s="661" t="s">
        <v>5104</v>
      </c>
      <c r="L1833" s="662">
        <v>0</v>
      </c>
      <c r="M1833" s="662">
        <v>0</v>
      </c>
      <c r="N1833" s="661">
        <v>1</v>
      </c>
      <c r="O1833" s="744">
        <v>0.5</v>
      </c>
      <c r="P1833" s="662">
        <v>0</v>
      </c>
      <c r="Q1833" s="677"/>
      <c r="R1833" s="661">
        <v>1</v>
      </c>
      <c r="S1833" s="677">
        <v>1</v>
      </c>
      <c r="T1833" s="744">
        <v>0.5</v>
      </c>
      <c r="U1833" s="700">
        <v>1</v>
      </c>
    </row>
    <row r="1834" spans="1:21" ht="14.4" customHeight="1" x14ac:dyDescent="0.3">
      <c r="A1834" s="660">
        <v>21</v>
      </c>
      <c r="B1834" s="661" t="s">
        <v>578</v>
      </c>
      <c r="C1834" s="661" t="s">
        <v>3538</v>
      </c>
      <c r="D1834" s="742" t="s">
        <v>5397</v>
      </c>
      <c r="E1834" s="743" t="s">
        <v>3565</v>
      </c>
      <c r="F1834" s="661" t="s">
        <v>3533</v>
      </c>
      <c r="G1834" s="661" t="s">
        <v>3591</v>
      </c>
      <c r="H1834" s="661" t="s">
        <v>579</v>
      </c>
      <c r="I1834" s="661" t="s">
        <v>5106</v>
      </c>
      <c r="J1834" s="661" t="s">
        <v>1013</v>
      </c>
      <c r="K1834" s="661" t="s">
        <v>3631</v>
      </c>
      <c r="L1834" s="662">
        <v>0</v>
      </c>
      <c r="M1834" s="662">
        <v>0</v>
      </c>
      <c r="N1834" s="661">
        <v>3</v>
      </c>
      <c r="O1834" s="744">
        <v>2</v>
      </c>
      <c r="P1834" s="662">
        <v>0</v>
      </c>
      <c r="Q1834" s="677"/>
      <c r="R1834" s="661">
        <v>1</v>
      </c>
      <c r="S1834" s="677">
        <v>0.33333333333333331</v>
      </c>
      <c r="T1834" s="744">
        <v>1</v>
      </c>
      <c r="U1834" s="700">
        <v>0.5</v>
      </c>
    </row>
    <row r="1835" spans="1:21" ht="14.4" customHeight="1" x14ac:dyDescent="0.3">
      <c r="A1835" s="660">
        <v>21</v>
      </c>
      <c r="B1835" s="661" t="s">
        <v>578</v>
      </c>
      <c r="C1835" s="661" t="s">
        <v>3538</v>
      </c>
      <c r="D1835" s="742" t="s">
        <v>5397</v>
      </c>
      <c r="E1835" s="743" t="s">
        <v>3565</v>
      </c>
      <c r="F1835" s="661" t="s">
        <v>3533</v>
      </c>
      <c r="G1835" s="661" t="s">
        <v>3591</v>
      </c>
      <c r="H1835" s="661" t="s">
        <v>579</v>
      </c>
      <c r="I1835" s="661" t="s">
        <v>710</v>
      </c>
      <c r="J1835" s="661" t="s">
        <v>3630</v>
      </c>
      <c r="K1835" s="661" t="s">
        <v>3631</v>
      </c>
      <c r="L1835" s="662">
        <v>42.85</v>
      </c>
      <c r="M1835" s="662">
        <v>85.7</v>
      </c>
      <c r="N1835" s="661">
        <v>2</v>
      </c>
      <c r="O1835" s="744">
        <v>1</v>
      </c>
      <c r="P1835" s="662"/>
      <c r="Q1835" s="677">
        <v>0</v>
      </c>
      <c r="R1835" s="661"/>
      <c r="S1835" s="677">
        <v>0</v>
      </c>
      <c r="T1835" s="744"/>
      <c r="U1835" s="700">
        <v>0</v>
      </c>
    </row>
    <row r="1836" spans="1:21" ht="14.4" customHeight="1" x14ac:dyDescent="0.3">
      <c r="A1836" s="660">
        <v>21</v>
      </c>
      <c r="B1836" s="661" t="s">
        <v>578</v>
      </c>
      <c r="C1836" s="661" t="s">
        <v>3538</v>
      </c>
      <c r="D1836" s="742" t="s">
        <v>5397</v>
      </c>
      <c r="E1836" s="743" t="s">
        <v>3565</v>
      </c>
      <c r="F1836" s="661" t="s">
        <v>3533</v>
      </c>
      <c r="G1836" s="661" t="s">
        <v>3767</v>
      </c>
      <c r="H1836" s="661" t="s">
        <v>1684</v>
      </c>
      <c r="I1836" s="661" t="s">
        <v>1852</v>
      </c>
      <c r="J1836" s="661" t="s">
        <v>3436</v>
      </c>
      <c r="K1836" s="661" t="s">
        <v>3437</v>
      </c>
      <c r="L1836" s="662">
        <v>10.26</v>
      </c>
      <c r="M1836" s="662">
        <v>51.3</v>
      </c>
      <c r="N1836" s="661">
        <v>5</v>
      </c>
      <c r="O1836" s="744">
        <v>2.5</v>
      </c>
      <c r="P1836" s="662">
        <v>10.26</v>
      </c>
      <c r="Q1836" s="677">
        <v>0.2</v>
      </c>
      <c r="R1836" s="661">
        <v>1</v>
      </c>
      <c r="S1836" s="677">
        <v>0.2</v>
      </c>
      <c r="T1836" s="744">
        <v>0.5</v>
      </c>
      <c r="U1836" s="700">
        <v>0.2</v>
      </c>
    </row>
    <row r="1837" spans="1:21" ht="14.4" customHeight="1" x14ac:dyDescent="0.3">
      <c r="A1837" s="660">
        <v>21</v>
      </c>
      <c r="B1837" s="661" t="s">
        <v>578</v>
      </c>
      <c r="C1837" s="661" t="s">
        <v>3538</v>
      </c>
      <c r="D1837" s="742" t="s">
        <v>5397</v>
      </c>
      <c r="E1837" s="743" t="s">
        <v>3565</v>
      </c>
      <c r="F1837" s="661" t="s">
        <v>3533</v>
      </c>
      <c r="G1837" s="661" t="s">
        <v>3632</v>
      </c>
      <c r="H1837" s="661" t="s">
        <v>579</v>
      </c>
      <c r="I1837" s="661" t="s">
        <v>3976</v>
      </c>
      <c r="J1837" s="661" t="s">
        <v>3977</v>
      </c>
      <c r="K1837" s="661" t="s">
        <v>3978</v>
      </c>
      <c r="L1837" s="662">
        <v>154.36000000000001</v>
      </c>
      <c r="M1837" s="662">
        <v>463.08000000000004</v>
      </c>
      <c r="N1837" s="661">
        <v>3</v>
      </c>
      <c r="O1837" s="744">
        <v>3</v>
      </c>
      <c r="P1837" s="662">
        <v>308.72000000000003</v>
      </c>
      <c r="Q1837" s="677">
        <v>0.66666666666666663</v>
      </c>
      <c r="R1837" s="661">
        <v>2</v>
      </c>
      <c r="S1837" s="677">
        <v>0.66666666666666663</v>
      </c>
      <c r="T1837" s="744">
        <v>2</v>
      </c>
      <c r="U1837" s="700">
        <v>0.66666666666666663</v>
      </c>
    </row>
    <row r="1838" spans="1:21" ht="14.4" customHeight="1" x14ac:dyDescent="0.3">
      <c r="A1838" s="660">
        <v>21</v>
      </c>
      <c r="B1838" s="661" t="s">
        <v>578</v>
      </c>
      <c r="C1838" s="661" t="s">
        <v>3538</v>
      </c>
      <c r="D1838" s="742" t="s">
        <v>5397</v>
      </c>
      <c r="E1838" s="743" t="s">
        <v>3565</v>
      </c>
      <c r="F1838" s="661" t="s">
        <v>3533</v>
      </c>
      <c r="G1838" s="661" t="s">
        <v>4066</v>
      </c>
      <c r="H1838" s="661" t="s">
        <v>579</v>
      </c>
      <c r="I1838" s="661" t="s">
        <v>4070</v>
      </c>
      <c r="J1838" s="661" t="s">
        <v>4068</v>
      </c>
      <c r="K1838" s="661" t="s">
        <v>4071</v>
      </c>
      <c r="L1838" s="662">
        <v>0</v>
      </c>
      <c r="M1838" s="662">
        <v>0</v>
      </c>
      <c r="N1838" s="661">
        <v>1</v>
      </c>
      <c r="O1838" s="744">
        <v>1</v>
      </c>
      <c r="P1838" s="662">
        <v>0</v>
      </c>
      <c r="Q1838" s="677"/>
      <c r="R1838" s="661">
        <v>1</v>
      </c>
      <c r="S1838" s="677">
        <v>1</v>
      </c>
      <c r="T1838" s="744">
        <v>1</v>
      </c>
      <c r="U1838" s="700">
        <v>1</v>
      </c>
    </row>
    <row r="1839" spans="1:21" ht="14.4" customHeight="1" x14ac:dyDescent="0.3">
      <c r="A1839" s="660">
        <v>21</v>
      </c>
      <c r="B1839" s="661" t="s">
        <v>578</v>
      </c>
      <c r="C1839" s="661" t="s">
        <v>3538</v>
      </c>
      <c r="D1839" s="742" t="s">
        <v>5397</v>
      </c>
      <c r="E1839" s="743" t="s">
        <v>3565</v>
      </c>
      <c r="F1839" s="661" t="s">
        <v>3533</v>
      </c>
      <c r="G1839" s="661" t="s">
        <v>3578</v>
      </c>
      <c r="H1839" s="661" t="s">
        <v>579</v>
      </c>
      <c r="I1839" s="661" t="s">
        <v>3579</v>
      </c>
      <c r="J1839" s="661" t="s">
        <v>3580</v>
      </c>
      <c r="K1839" s="661" t="s">
        <v>3581</v>
      </c>
      <c r="L1839" s="662">
        <v>1540.82</v>
      </c>
      <c r="M1839" s="662">
        <v>4622.46</v>
      </c>
      <c r="N1839" s="661">
        <v>3</v>
      </c>
      <c r="O1839" s="744">
        <v>0.5</v>
      </c>
      <c r="P1839" s="662">
        <v>4622.46</v>
      </c>
      <c r="Q1839" s="677">
        <v>1</v>
      </c>
      <c r="R1839" s="661">
        <v>3</v>
      </c>
      <c r="S1839" s="677">
        <v>1</v>
      </c>
      <c r="T1839" s="744">
        <v>0.5</v>
      </c>
      <c r="U1839" s="700">
        <v>1</v>
      </c>
    </row>
    <row r="1840" spans="1:21" ht="14.4" customHeight="1" x14ac:dyDescent="0.3">
      <c r="A1840" s="660">
        <v>21</v>
      </c>
      <c r="B1840" s="661" t="s">
        <v>578</v>
      </c>
      <c r="C1840" s="661" t="s">
        <v>3538</v>
      </c>
      <c r="D1840" s="742" t="s">
        <v>5397</v>
      </c>
      <c r="E1840" s="743" t="s">
        <v>3565</v>
      </c>
      <c r="F1840" s="661" t="s">
        <v>3533</v>
      </c>
      <c r="G1840" s="661" t="s">
        <v>5107</v>
      </c>
      <c r="H1840" s="661" t="s">
        <v>1684</v>
      </c>
      <c r="I1840" s="661" t="s">
        <v>5108</v>
      </c>
      <c r="J1840" s="661" t="s">
        <v>5109</v>
      </c>
      <c r="K1840" s="661" t="s">
        <v>1652</v>
      </c>
      <c r="L1840" s="662">
        <v>0</v>
      </c>
      <c r="M1840" s="662">
        <v>0</v>
      </c>
      <c r="N1840" s="661">
        <v>1</v>
      </c>
      <c r="O1840" s="744">
        <v>1</v>
      </c>
      <c r="P1840" s="662">
        <v>0</v>
      </c>
      <c r="Q1840" s="677"/>
      <c r="R1840" s="661">
        <v>1</v>
      </c>
      <c r="S1840" s="677">
        <v>1</v>
      </c>
      <c r="T1840" s="744">
        <v>1</v>
      </c>
      <c r="U1840" s="700">
        <v>1</v>
      </c>
    </row>
    <row r="1841" spans="1:21" ht="14.4" customHeight="1" x14ac:dyDescent="0.3">
      <c r="A1841" s="660">
        <v>21</v>
      </c>
      <c r="B1841" s="661" t="s">
        <v>578</v>
      </c>
      <c r="C1841" s="661" t="s">
        <v>3538</v>
      </c>
      <c r="D1841" s="742" t="s">
        <v>5397</v>
      </c>
      <c r="E1841" s="743" t="s">
        <v>3565</v>
      </c>
      <c r="F1841" s="661" t="s">
        <v>3533</v>
      </c>
      <c r="G1841" s="661" t="s">
        <v>5110</v>
      </c>
      <c r="H1841" s="661" t="s">
        <v>1684</v>
      </c>
      <c r="I1841" s="661" t="s">
        <v>1137</v>
      </c>
      <c r="J1841" s="661" t="s">
        <v>5111</v>
      </c>
      <c r="K1841" s="661" t="s">
        <v>5112</v>
      </c>
      <c r="L1841" s="662">
        <v>103.8</v>
      </c>
      <c r="M1841" s="662">
        <v>103.8</v>
      </c>
      <c r="N1841" s="661">
        <v>1</v>
      </c>
      <c r="O1841" s="744">
        <v>1</v>
      </c>
      <c r="P1841" s="662">
        <v>103.8</v>
      </c>
      <c r="Q1841" s="677">
        <v>1</v>
      </c>
      <c r="R1841" s="661">
        <v>1</v>
      </c>
      <c r="S1841" s="677">
        <v>1</v>
      </c>
      <c r="T1841" s="744">
        <v>1</v>
      </c>
      <c r="U1841" s="700">
        <v>1</v>
      </c>
    </row>
    <row r="1842" spans="1:21" ht="14.4" customHeight="1" x14ac:dyDescent="0.3">
      <c r="A1842" s="660">
        <v>21</v>
      </c>
      <c r="B1842" s="661" t="s">
        <v>578</v>
      </c>
      <c r="C1842" s="661" t="s">
        <v>3538</v>
      </c>
      <c r="D1842" s="742" t="s">
        <v>5397</v>
      </c>
      <c r="E1842" s="743" t="s">
        <v>3565</v>
      </c>
      <c r="F1842" s="661" t="s">
        <v>3533</v>
      </c>
      <c r="G1842" s="661" t="s">
        <v>4000</v>
      </c>
      <c r="H1842" s="661" t="s">
        <v>579</v>
      </c>
      <c r="I1842" s="661" t="s">
        <v>904</v>
      </c>
      <c r="J1842" s="661" t="s">
        <v>4001</v>
      </c>
      <c r="K1842" s="661" t="s">
        <v>4002</v>
      </c>
      <c r="L1842" s="662">
        <v>0</v>
      </c>
      <c r="M1842" s="662">
        <v>0</v>
      </c>
      <c r="N1842" s="661">
        <v>1</v>
      </c>
      <c r="O1842" s="744">
        <v>1</v>
      </c>
      <c r="P1842" s="662"/>
      <c r="Q1842" s="677"/>
      <c r="R1842" s="661"/>
      <c r="S1842" s="677">
        <v>0</v>
      </c>
      <c r="T1842" s="744"/>
      <c r="U1842" s="700">
        <v>0</v>
      </c>
    </row>
    <row r="1843" spans="1:21" ht="14.4" customHeight="1" x14ac:dyDescent="0.3">
      <c r="A1843" s="660">
        <v>21</v>
      </c>
      <c r="B1843" s="661" t="s">
        <v>578</v>
      </c>
      <c r="C1843" s="661" t="s">
        <v>3538</v>
      </c>
      <c r="D1843" s="742" t="s">
        <v>5397</v>
      </c>
      <c r="E1843" s="743" t="s">
        <v>3565</v>
      </c>
      <c r="F1843" s="661" t="s">
        <v>3533</v>
      </c>
      <c r="G1843" s="661" t="s">
        <v>4000</v>
      </c>
      <c r="H1843" s="661" t="s">
        <v>579</v>
      </c>
      <c r="I1843" s="661" t="s">
        <v>5113</v>
      </c>
      <c r="J1843" s="661" t="s">
        <v>4089</v>
      </c>
      <c r="K1843" s="661" t="s">
        <v>1804</v>
      </c>
      <c r="L1843" s="662">
        <v>0</v>
      </c>
      <c r="M1843" s="662">
        <v>0</v>
      </c>
      <c r="N1843" s="661">
        <v>1</v>
      </c>
      <c r="O1843" s="744">
        <v>0.5</v>
      </c>
      <c r="P1843" s="662">
        <v>0</v>
      </c>
      <c r="Q1843" s="677"/>
      <c r="R1843" s="661">
        <v>1</v>
      </c>
      <c r="S1843" s="677">
        <v>1</v>
      </c>
      <c r="T1843" s="744">
        <v>0.5</v>
      </c>
      <c r="U1843" s="700">
        <v>1</v>
      </c>
    </row>
    <row r="1844" spans="1:21" ht="14.4" customHeight="1" x14ac:dyDescent="0.3">
      <c r="A1844" s="660">
        <v>21</v>
      </c>
      <c r="B1844" s="661" t="s">
        <v>578</v>
      </c>
      <c r="C1844" s="661" t="s">
        <v>3538</v>
      </c>
      <c r="D1844" s="742" t="s">
        <v>5397</v>
      </c>
      <c r="E1844" s="743" t="s">
        <v>3565</v>
      </c>
      <c r="F1844" s="661" t="s">
        <v>3533</v>
      </c>
      <c r="G1844" s="661" t="s">
        <v>4935</v>
      </c>
      <c r="H1844" s="661" t="s">
        <v>579</v>
      </c>
      <c r="I1844" s="661" t="s">
        <v>5114</v>
      </c>
      <c r="J1844" s="661" t="s">
        <v>5115</v>
      </c>
      <c r="K1844" s="661" t="s">
        <v>5116</v>
      </c>
      <c r="L1844" s="662">
        <v>0</v>
      </c>
      <c r="M1844" s="662">
        <v>0</v>
      </c>
      <c r="N1844" s="661">
        <v>1</v>
      </c>
      <c r="O1844" s="744">
        <v>1</v>
      </c>
      <c r="P1844" s="662"/>
      <c r="Q1844" s="677"/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21</v>
      </c>
      <c r="B1845" s="661" t="s">
        <v>578</v>
      </c>
      <c r="C1845" s="661" t="s">
        <v>3538</v>
      </c>
      <c r="D1845" s="742" t="s">
        <v>5397</v>
      </c>
      <c r="E1845" s="743" t="s">
        <v>3565</v>
      </c>
      <c r="F1845" s="661" t="s">
        <v>3533</v>
      </c>
      <c r="G1845" s="661" t="s">
        <v>4935</v>
      </c>
      <c r="H1845" s="661" t="s">
        <v>579</v>
      </c>
      <c r="I1845" s="661" t="s">
        <v>5117</v>
      </c>
      <c r="J1845" s="661" t="s">
        <v>5118</v>
      </c>
      <c r="K1845" s="661" t="s">
        <v>1198</v>
      </c>
      <c r="L1845" s="662">
        <v>0</v>
      </c>
      <c r="M1845" s="662">
        <v>0</v>
      </c>
      <c r="N1845" s="661">
        <v>1</v>
      </c>
      <c r="O1845" s="744">
        <v>1</v>
      </c>
      <c r="P1845" s="662"/>
      <c r="Q1845" s="677"/>
      <c r="R1845" s="661"/>
      <c r="S1845" s="677">
        <v>0</v>
      </c>
      <c r="T1845" s="744"/>
      <c r="U1845" s="700">
        <v>0</v>
      </c>
    </row>
    <row r="1846" spans="1:21" ht="14.4" customHeight="1" x14ac:dyDescent="0.3">
      <c r="A1846" s="660">
        <v>21</v>
      </c>
      <c r="B1846" s="661" t="s">
        <v>578</v>
      </c>
      <c r="C1846" s="661" t="s">
        <v>3538</v>
      </c>
      <c r="D1846" s="742" t="s">
        <v>5397</v>
      </c>
      <c r="E1846" s="743" t="s">
        <v>3565</v>
      </c>
      <c r="F1846" s="661" t="s">
        <v>3533</v>
      </c>
      <c r="G1846" s="661" t="s">
        <v>4625</v>
      </c>
      <c r="H1846" s="661" t="s">
        <v>579</v>
      </c>
      <c r="I1846" s="661" t="s">
        <v>4626</v>
      </c>
      <c r="J1846" s="661" t="s">
        <v>4627</v>
      </c>
      <c r="K1846" s="661" t="s">
        <v>4628</v>
      </c>
      <c r="L1846" s="662">
        <v>6299.34</v>
      </c>
      <c r="M1846" s="662">
        <v>6299.34</v>
      </c>
      <c r="N1846" s="661">
        <v>1</v>
      </c>
      <c r="O1846" s="744">
        <v>1</v>
      </c>
      <c r="P1846" s="662">
        <v>6299.34</v>
      </c>
      <c r="Q1846" s="677">
        <v>1</v>
      </c>
      <c r="R1846" s="661">
        <v>1</v>
      </c>
      <c r="S1846" s="677">
        <v>1</v>
      </c>
      <c r="T1846" s="744">
        <v>1</v>
      </c>
      <c r="U1846" s="700">
        <v>1</v>
      </c>
    </row>
    <row r="1847" spans="1:21" ht="14.4" customHeight="1" x14ac:dyDescent="0.3">
      <c r="A1847" s="660">
        <v>21</v>
      </c>
      <c r="B1847" s="661" t="s">
        <v>578</v>
      </c>
      <c r="C1847" s="661" t="s">
        <v>3538</v>
      </c>
      <c r="D1847" s="742" t="s">
        <v>5397</v>
      </c>
      <c r="E1847" s="743" t="s">
        <v>3565</v>
      </c>
      <c r="F1847" s="661" t="s">
        <v>3533</v>
      </c>
      <c r="G1847" s="661" t="s">
        <v>3594</v>
      </c>
      <c r="H1847" s="661" t="s">
        <v>579</v>
      </c>
      <c r="I1847" s="661" t="s">
        <v>3595</v>
      </c>
      <c r="J1847" s="661" t="s">
        <v>3596</v>
      </c>
      <c r="K1847" s="661" t="s">
        <v>3597</v>
      </c>
      <c r="L1847" s="662">
        <v>78.33</v>
      </c>
      <c r="M1847" s="662">
        <v>78.33</v>
      </c>
      <c r="N1847" s="661">
        <v>1</v>
      </c>
      <c r="O1847" s="744">
        <v>1</v>
      </c>
      <c r="P1847" s="662">
        <v>78.33</v>
      </c>
      <c r="Q1847" s="677">
        <v>1</v>
      </c>
      <c r="R1847" s="661">
        <v>1</v>
      </c>
      <c r="S1847" s="677">
        <v>1</v>
      </c>
      <c r="T1847" s="744">
        <v>1</v>
      </c>
      <c r="U1847" s="700">
        <v>1</v>
      </c>
    </row>
    <row r="1848" spans="1:21" ht="14.4" customHeight="1" x14ac:dyDescent="0.3">
      <c r="A1848" s="660">
        <v>21</v>
      </c>
      <c r="B1848" s="661" t="s">
        <v>578</v>
      </c>
      <c r="C1848" s="661" t="s">
        <v>3538</v>
      </c>
      <c r="D1848" s="742" t="s">
        <v>5397</v>
      </c>
      <c r="E1848" s="743" t="s">
        <v>3565</v>
      </c>
      <c r="F1848" s="661" t="s">
        <v>3533</v>
      </c>
      <c r="G1848" s="661" t="s">
        <v>3638</v>
      </c>
      <c r="H1848" s="661" t="s">
        <v>1684</v>
      </c>
      <c r="I1848" s="661" t="s">
        <v>1813</v>
      </c>
      <c r="J1848" s="661" t="s">
        <v>1814</v>
      </c>
      <c r="K1848" s="661" t="s">
        <v>3372</v>
      </c>
      <c r="L1848" s="662">
        <v>65.989999999999995</v>
      </c>
      <c r="M1848" s="662">
        <v>329.94999999999993</v>
      </c>
      <c r="N1848" s="661">
        <v>5</v>
      </c>
      <c r="O1848" s="744">
        <v>1.5</v>
      </c>
      <c r="P1848" s="662">
        <v>131.97999999999999</v>
      </c>
      <c r="Q1848" s="677">
        <v>0.40000000000000008</v>
      </c>
      <c r="R1848" s="661">
        <v>2</v>
      </c>
      <c r="S1848" s="677">
        <v>0.4</v>
      </c>
      <c r="T1848" s="744">
        <v>0.5</v>
      </c>
      <c r="U1848" s="700">
        <v>0.33333333333333331</v>
      </c>
    </row>
    <row r="1849" spans="1:21" ht="14.4" customHeight="1" x14ac:dyDescent="0.3">
      <c r="A1849" s="660">
        <v>21</v>
      </c>
      <c r="B1849" s="661" t="s">
        <v>578</v>
      </c>
      <c r="C1849" s="661" t="s">
        <v>3538</v>
      </c>
      <c r="D1849" s="742" t="s">
        <v>5397</v>
      </c>
      <c r="E1849" s="743" t="s">
        <v>3565</v>
      </c>
      <c r="F1849" s="661" t="s">
        <v>3533</v>
      </c>
      <c r="G1849" s="661" t="s">
        <v>3598</v>
      </c>
      <c r="H1849" s="661" t="s">
        <v>579</v>
      </c>
      <c r="I1849" s="661" t="s">
        <v>1200</v>
      </c>
      <c r="J1849" s="661" t="s">
        <v>1201</v>
      </c>
      <c r="K1849" s="661" t="s">
        <v>1202</v>
      </c>
      <c r="L1849" s="662">
        <v>344</v>
      </c>
      <c r="M1849" s="662">
        <v>344</v>
      </c>
      <c r="N1849" s="661">
        <v>1</v>
      </c>
      <c r="O1849" s="744">
        <v>0.5</v>
      </c>
      <c r="P1849" s="662">
        <v>344</v>
      </c>
      <c r="Q1849" s="677">
        <v>1</v>
      </c>
      <c r="R1849" s="661">
        <v>1</v>
      </c>
      <c r="S1849" s="677">
        <v>1</v>
      </c>
      <c r="T1849" s="744">
        <v>0.5</v>
      </c>
      <c r="U1849" s="700">
        <v>1</v>
      </c>
    </row>
    <row r="1850" spans="1:21" ht="14.4" customHeight="1" x14ac:dyDescent="0.3">
      <c r="A1850" s="660">
        <v>21</v>
      </c>
      <c r="B1850" s="661" t="s">
        <v>578</v>
      </c>
      <c r="C1850" s="661" t="s">
        <v>3538</v>
      </c>
      <c r="D1850" s="742" t="s">
        <v>5397</v>
      </c>
      <c r="E1850" s="743" t="s">
        <v>3565</v>
      </c>
      <c r="F1850" s="661" t="s">
        <v>3533</v>
      </c>
      <c r="G1850" s="661" t="s">
        <v>3598</v>
      </c>
      <c r="H1850" s="661" t="s">
        <v>579</v>
      </c>
      <c r="I1850" s="661" t="s">
        <v>3617</v>
      </c>
      <c r="J1850" s="661" t="s">
        <v>1201</v>
      </c>
      <c r="K1850" s="661" t="s">
        <v>1808</v>
      </c>
      <c r="L1850" s="662">
        <v>0</v>
      </c>
      <c r="M1850" s="662">
        <v>0</v>
      </c>
      <c r="N1850" s="661">
        <v>1</v>
      </c>
      <c r="O1850" s="744">
        <v>1</v>
      </c>
      <c r="P1850" s="662">
        <v>0</v>
      </c>
      <c r="Q1850" s="677"/>
      <c r="R1850" s="661">
        <v>1</v>
      </c>
      <c r="S1850" s="677">
        <v>1</v>
      </c>
      <c r="T1850" s="744">
        <v>1</v>
      </c>
      <c r="U1850" s="700">
        <v>1</v>
      </c>
    </row>
    <row r="1851" spans="1:21" ht="14.4" customHeight="1" x14ac:dyDescent="0.3">
      <c r="A1851" s="660">
        <v>21</v>
      </c>
      <c r="B1851" s="661" t="s">
        <v>578</v>
      </c>
      <c r="C1851" s="661" t="s">
        <v>3538</v>
      </c>
      <c r="D1851" s="742" t="s">
        <v>5397</v>
      </c>
      <c r="E1851" s="743" t="s">
        <v>3565</v>
      </c>
      <c r="F1851" s="661" t="s">
        <v>3533</v>
      </c>
      <c r="G1851" s="661" t="s">
        <v>3598</v>
      </c>
      <c r="H1851" s="661" t="s">
        <v>579</v>
      </c>
      <c r="I1851" s="661" t="s">
        <v>3981</v>
      </c>
      <c r="J1851" s="661" t="s">
        <v>1201</v>
      </c>
      <c r="K1851" s="661" t="s">
        <v>3982</v>
      </c>
      <c r="L1851" s="662">
        <v>0</v>
      </c>
      <c r="M1851" s="662">
        <v>0</v>
      </c>
      <c r="N1851" s="661">
        <v>1</v>
      </c>
      <c r="O1851" s="744">
        <v>0.5</v>
      </c>
      <c r="P1851" s="662">
        <v>0</v>
      </c>
      <c r="Q1851" s="677"/>
      <c r="R1851" s="661">
        <v>1</v>
      </c>
      <c r="S1851" s="677">
        <v>1</v>
      </c>
      <c r="T1851" s="744">
        <v>0.5</v>
      </c>
      <c r="U1851" s="700">
        <v>1</v>
      </c>
    </row>
    <row r="1852" spans="1:21" ht="14.4" customHeight="1" x14ac:dyDescent="0.3">
      <c r="A1852" s="660">
        <v>21</v>
      </c>
      <c r="B1852" s="661" t="s">
        <v>578</v>
      </c>
      <c r="C1852" s="661" t="s">
        <v>3538</v>
      </c>
      <c r="D1852" s="742" t="s">
        <v>5397</v>
      </c>
      <c r="E1852" s="743" t="s">
        <v>3565</v>
      </c>
      <c r="F1852" s="661" t="s">
        <v>3533</v>
      </c>
      <c r="G1852" s="661" t="s">
        <v>3912</v>
      </c>
      <c r="H1852" s="661" t="s">
        <v>579</v>
      </c>
      <c r="I1852" s="661" t="s">
        <v>693</v>
      </c>
      <c r="J1852" s="661" t="s">
        <v>4742</v>
      </c>
      <c r="K1852" s="661" t="s">
        <v>3995</v>
      </c>
      <c r="L1852" s="662">
        <v>13.58</v>
      </c>
      <c r="M1852" s="662">
        <v>13.58</v>
      </c>
      <c r="N1852" s="661">
        <v>1</v>
      </c>
      <c r="O1852" s="744">
        <v>0.5</v>
      </c>
      <c r="P1852" s="662">
        <v>13.58</v>
      </c>
      <c r="Q1852" s="677">
        <v>1</v>
      </c>
      <c r="R1852" s="661">
        <v>1</v>
      </c>
      <c r="S1852" s="677">
        <v>1</v>
      </c>
      <c r="T1852" s="744">
        <v>0.5</v>
      </c>
      <c r="U1852" s="700">
        <v>1</v>
      </c>
    </row>
    <row r="1853" spans="1:21" ht="14.4" customHeight="1" x14ac:dyDescent="0.3">
      <c r="A1853" s="660">
        <v>21</v>
      </c>
      <c r="B1853" s="661" t="s">
        <v>578</v>
      </c>
      <c r="C1853" s="661" t="s">
        <v>3538</v>
      </c>
      <c r="D1853" s="742" t="s">
        <v>5397</v>
      </c>
      <c r="E1853" s="743" t="s">
        <v>3565</v>
      </c>
      <c r="F1853" s="661" t="s">
        <v>3533</v>
      </c>
      <c r="G1853" s="661" t="s">
        <v>3827</v>
      </c>
      <c r="H1853" s="661" t="s">
        <v>579</v>
      </c>
      <c r="I1853" s="661" t="s">
        <v>4539</v>
      </c>
      <c r="J1853" s="661" t="s">
        <v>1326</v>
      </c>
      <c r="K1853" s="661" t="s">
        <v>4540</v>
      </c>
      <c r="L1853" s="662">
        <v>0</v>
      </c>
      <c r="M1853" s="662">
        <v>0</v>
      </c>
      <c r="N1853" s="661">
        <v>1</v>
      </c>
      <c r="O1853" s="744">
        <v>0.5</v>
      </c>
      <c r="P1853" s="662">
        <v>0</v>
      </c>
      <c r="Q1853" s="677"/>
      <c r="R1853" s="661">
        <v>1</v>
      </c>
      <c r="S1853" s="677">
        <v>1</v>
      </c>
      <c r="T1853" s="744">
        <v>0.5</v>
      </c>
      <c r="U1853" s="700">
        <v>1</v>
      </c>
    </row>
    <row r="1854" spans="1:21" ht="14.4" customHeight="1" x14ac:dyDescent="0.3">
      <c r="A1854" s="660">
        <v>21</v>
      </c>
      <c r="B1854" s="661" t="s">
        <v>578</v>
      </c>
      <c r="C1854" s="661" t="s">
        <v>3538</v>
      </c>
      <c r="D1854" s="742" t="s">
        <v>5397</v>
      </c>
      <c r="E1854" s="743" t="s">
        <v>3565</v>
      </c>
      <c r="F1854" s="661" t="s">
        <v>3533</v>
      </c>
      <c r="G1854" s="661" t="s">
        <v>3714</v>
      </c>
      <c r="H1854" s="661" t="s">
        <v>579</v>
      </c>
      <c r="I1854" s="661" t="s">
        <v>3915</v>
      </c>
      <c r="J1854" s="661" t="s">
        <v>750</v>
      </c>
      <c r="K1854" s="661" t="s">
        <v>3462</v>
      </c>
      <c r="L1854" s="662">
        <v>110.28</v>
      </c>
      <c r="M1854" s="662">
        <v>110.28</v>
      </c>
      <c r="N1854" s="661">
        <v>1</v>
      </c>
      <c r="O1854" s="744">
        <v>1</v>
      </c>
      <c r="P1854" s="662">
        <v>110.28</v>
      </c>
      <c r="Q1854" s="677">
        <v>1</v>
      </c>
      <c r="R1854" s="661">
        <v>1</v>
      </c>
      <c r="S1854" s="677">
        <v>1</v>
      </c>
      <c r="T1854" s="744">
        <v>1</v>
      </c>
      <c r="U1854" s="700">
        <v>1</v>
      </c>
    </row>
    <row r="1855" spans="1:21" ht="14.4" customHeight="1" x14ac:dyDescent="0.3">
      <c r="A1855" s="660">
        <v>21</v>
      </c>
      <c r="B1855" s="661" t="s">
        <v>578</v>
      </c>
      <c r="C1855" s="661" t="s">
        <v>3538</v>
      </c>
      <c r="D1855" s="742" t="s">
        <v>5397</v>
      </c>
      <c r="E1855" s="743" t="s">
        <v>3565</v>
      </c>
      <c r="F1855" s="661" t="s">
        <v>3533</v>
      </c>
      <c r="G1855" s="661" t="s">
        <v>4955</v>
      </c>
      <c r="H1855" s="661" t="s">
        <v>579</v>
      </c>
      <c r="I1855" s="661" t="s">
        <v>2296</v>
      </c>
      <c r="J1855" s="661" t="s">
        <v>2297</v>
      </c>
      <c r="K1855" s="661" t="s">
        <v>2298</v>
      </c>
      <c r="L1855" s="662">
        <v>49.63</v>
      </c>
      <c r="M1855" s="662">
        <v>49.63</v>
      </c>
      <c r="N1855" s="661">
        <v>1</v>
      </c>
      <c r="O1855" s="744">
        <v>0.5</v>
      </c>
      <c r="P1855" s="662">
        <v>49.63</v>
      </c>
      <c r="Q1855" s="677">
        <v>1</v>
      </c>
      <c r="R1855" s="661">
        <v>1</v>
      </c>
      <c r="S1855" s="677">
        <v>1</v>
      </c>
      <c r="T1855" s="744">
        <v>0.5</v>
      </c>
      <c r="U1855" s="700">
        <v>1</v>
      </c>
    </row>
    <row r="1856" spans="1:21" ht="14.4" customHeight="1" x14ac:dyDescent="0.3">
      <c r="A1856" s="660">
        <v>21</v>
      </c>
      <c r="B1856" s="661" t="s">
        <v>578</v>
      </c>
      <c r="C1856" s="661" t="s">
        <v>3538</v>
      </c>
      <c r="D1856" s="742" t="s">
        <v>5397</v>
      </c>
      <c r="E1856" s="743" t="s">
        <v>3565</v>
      </c>
      <c r="F1856" s="661" t="s">
        <v>3533</v>
      </c>
      <c r="G1856" s="661" t="s">
        <v>3844</v>
      </c>
      <c r="H1856" s="661" t="s">
        <v>579</v>
      </c>
      <c r="I1856" s="661" t="s">
        <v>1297</v>
      </c>
      <c r="J1856" s="661" t="s">
        <v>3845</v>
      </c>
      <c r="K1856" s="661" t="s">
        <v>3846</v>
      </c>
      <c r="L1856" s="662">
        <v>0</v>
      </c>
      <c r="M1856" s="662">
        <v>0</v>
      </c>
      <c r="N1856" s="661">
        <v>1</v>
      </c>
      <c r="O1856" s="744">
        <v>0.5</v>
      </c>
      <c r="P1856" s="662">
        <v>0</v>
      </c>
      <c r="Q1856" s="677"/>
      <c r="R1856" s="661">
        <v>1</v>
      </c>
      <c r="S1856" s="677">
        <v>1</v>
      </c>
      <c r="T1856" s="744">
        <v>0.5</v>
      </c>
      <c r="U1856" s="700">
        <v>1</v>
      </c>
    </row>
    <row r="1857" spans="1:21" ht="14.4" customHeight="1" x14ac:dyDescent="0.3">
      <c r="A1857" s="660">
        <v>21</v>
      </c>
      <c r="B1857" s="661" t="s">
        <v>578</v>
      </c>
      <c r="C1857" s="661" t="s">
        <v>3538</v>
      </c>
      <c r="D1857" s="742" t="s">
        <v>5397</v>
      </c>
      <c r="E1857" s="743" t="s">
        <v>3565</v>
      </c>
      <c r="F1857" s="661" t="s">
        <v>3533</v>
      </c>
      <c r="G1857" s="661" t="s">
        <v>3718</v>
      </c>
      <c r="H1857" s="661" t="s">
        <v>579</v>
      </c>
      <c r="I1857" s="661" t="s">
        <v>4237</v>
      </c>
      <c r="J1857" s="661" t="s">
        <v>4238</v>
      </c>
      <c r="K1857" s="661" t="s">
        <v>4239</v>
      </c>
      <c r="L1857" s="662">
        <v>232.68</v>
      </c>
      <c r="M1857" s="662">
        <v>465.36</v>
      </c>
      <c r="N1857" s="661">
        <v>2</v>
      </c>
      <c r="O1857" s="744">
        <v>0.5</v>
      </c>
      <c r="P1857" s="662">
        <v>465.36</v>
      </c>
      <c r="Q1857" s="677">
        <v>1</v>
      </c>
      <c r="R1857" s="661">
        <v>2</v>
      </c>
      <c r="S1857" s="677">
        <v>1</v>
      </c>
      <c r="T1857" s="744">
        <v>0.5</v>
      </c>
      <c r="U1857" s="700">
        <v>1</v>
      </c>
    </row>
    <row r="1858" spans="1:21" ht="14.4" customHeight="1" x14ac:dyDescent="0.3">
      <c r="A1858" s="660">
        <v>21</v>
      </c>
      <c r="B1858" s="661" t="s">
        <v>578</v>
      </c>
      <c r="C1858" s="661" t="s">
        <v>3538</v>
      </c>
      <c r="D1858" s="742" t="s">
        <v>5397</v>
      </c>
      <c r="E1858" s="743" t="s">
        <v>3565</v>
      </c>
      <c r="F1858" s="661" t="s">
        <v>3533</v>
      </c>
      <c r="G1858" s="661" t="s">
        <v>3582</v>
      </c>
      <c r="H1858" s="661" t="s">
        <v>579</v>
      </c>
      <c r="I1858" s="661" t="s">
        <v>3644</v>
      </c>
      <c r="J1858" s="661" t="s">
        <v>3645</v>
      </c>
      <c r="K1858" s="661" t="s">
        <v>3646</v>
      </c>
      <c r="L1858" s="662">
        <v>0</v>
      </c>
      <c r="M1858" s="662">
        <v>0</v>
      </c>
      <c r="N1858" s="661">
        <v>5</v>
      </c>
      <c r="O1858" s="744">
        <v>3</v>
      </c>
      <c r="P1858" s="662">
        <v>0</v>
      </c>
      <c r="Q1858" s="677"/>
      <c r="R1858" s="661">
        <v>3</v>
      </c>
      <c r="S1858" s="677">
        <v>0.6</v>
      </c>
      <c r="T1858" s="744">
        <v>1.5</v>
      </c>
      <c r="U1858" s="700">
        <v>0.5</v>
      </c>
    </row>
    <row r="1859" spans="1:21" ht="14.4" customHeight="1" x14ac:dyDescent="0.3">
      <c r="A1859" s="660">
        <v>21</v>
      </c>
      <c r="B1859" s="661" t="s">
        <v>578</v>
      </c>
      <c r="C1859" s="661" t="s">
        <v>3538</v>
      </c>
      <c r="D1859" s="742" t="s">
        <v>5397</v>
      </c>
      <c r="E1859" s="743" t="s">
        <v>3565</v>
      </c>
      <c r="F1859" s="661" t="s">
        <v>3533</v>
      </c>
      <c r="G1859" s="661" t="s">
        <v>3582</v>
      </c>
      <c r="H1859" s="661" t="s">
        <v>579</v>
      </c>
      <c r="I1859" s="661" t="s">
        <v>960</v>
      </c>
      <c r="J1859" s="661" t="s">
        <v>3645</v>
      </c>
      <c r="K1859" s="661" t="s">
        <v>3647</v>
      </c>
      <c r="L1859" s="662">
        <v>63.7</v>
      </c>
      <c r="M1859" s="662">
        <v>127.4</v>
      </c>
      <c r="N1859" s="661">
        <v>2</v>
      </c>
      <c r="O1859" s="744">
        <v>1.5</v>
      </c>
      <c r="P1859" s="662">
        <v>63.7</v>
      </c>
      <c r="Q1859" s="677">
        <v>0.5</v>
      </c>
      <c r="R1859" s="661">
        <v>1</v>
      </c>
      <c r="S1859" s="677">
        <v>0.5</v>
      </c>
      <c r="T1859" s="744">
        <v>0.5</v>
      </c>
      <c r="U1859" s="700">
        <v>0.33333333333333331</v>
      </c>
    </row>
    <row r="1860" spans="1:21" ht="14.4" customHeight="1" x14ac:dyDescent="0.3">
      <c r="A1860" s="660">
        <v>21</v>
      </c>
      <c r="B1860" s="661" t="s">
        <v>578</v>
      </c>
      <c r="C1860" s="661" t="s">
        <v>3538</v>
      </c>
      <c r="D1860" s="742" t="s">
        <v>5397</v>
      </c>
      <c r="E1860" s="743" t="s">
        <v>3565</v>
      </c>
      <c r="F1860" s="661" t="s">
        <v>3533</v>
      </c>
      <c r="G1860" s="661" t="s">
        <v>3603</v>
      </c>
      <c r="H1860" s="661" t="s">
        <v>579</v>
      </c>
      <c r="I1860" s="661" t="s">
        <v>869</v>
      </c>
      <c r="J1860" s="661" t="s">
        <v>870</v>
      </c>
      <c r="K1860" s="661" t="s">
        <v>3604</v>
      </c>
      <c r="L1860" s="662">
        <v>156.77000000000001</v>
      </c>
      <c r="M1860" s="662">
        <v>156.77000000000001</v>
      </c>
      <c r="N1860" s="661">
        <v>1</v>
      </c>
      <c r="O1860" s="744">
        <v>1</v>
      </c>
      <c r="P1860" s="662"/>
      <c r="Q1860" s="677">
        <v>0</v>
      </c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21</v>
      </c>
      <c r="B1861" s="661" t="s">
        <v>578</v>
      </c>
      <c r="C1861" s="661" t="s">
        <v>3538</v>
      </c>
      <c r="D1861" s="742" t="s">
        <v>5397</v>
      </c>
      <c r="E1861" s="743" t="s">
        <v>3565</v>
      </c>
      <c r="F1861" s="661" t="s">
        <v>3533</v>
      </c>
      <c r="G1861" s="661" t="s">
        <v>3587</v>
      </c>
      <c r="H1861" s="661" t="s">
        <v>579</v>
      </c>
      <c r="I1861" s="661" t="s">
        <v>2259</v>
      </c>
      <c r="J1861" s="661" t="s">
        <v>2260</v>
      </c>
      <c r="K1861" s="661" t="s">
        <v>2261</v>
      </c>
      <c r="L1861" s="662">
        <v>33</v>
      </c>
      <c r="M1861" s="662">
        <v>33</v>
      </c>
      <c r="N1861" s="661">
        <v>1</v>
      </c>
      <c r="O1861" s="744">
        <v>0.5</v>
      </c>
      <c r="P1861" s="662">
        <v>33</v>
      </c>
      <c r="Q1861" s="677">
        <v>1</v>
      </c>
      <c r="R1861" s="661">
        <v>1</v>
      </c>
      <c r="S1861" s="677">
        <v>1</v>
      </c>
      <c r="T1861" s="744">
        <v>0.5</v>
      </c>
      <c r="U1861" s="700">
        <v>1</v>
      </c>
    </row>
    <row r="1862" spans="1:21" ht="14.4" customHeight="1" x14ac:dyDescent="0.3">
      <c r="A1862" s="660">
        <v>21</v>
      </c>
      <c r="B1862" s="661" t="s">
        <v>578</v>
      </c>
      <c r="C1862" s="661" t="s">
        <v>3538</v>
      </c>
      <c r="D1862" s="742" t="s">
        <v>5397</v>
      </c>
      <c r="E1862" s="743" t="s">
        <v>3565</v>
      </c>
      <c r="F1862" s="661" t="s">
        <v>3533</v>
      </c>
      <c r="G1862" s="661" t="s">
        <v>3587</v>
      </c>
      <c r="H1862" s="661" t="s">
        <v>579</v>
      </c>
      <c r="I1862" s="661" t="s">
        <v>3855</v>
      </c>
      <c r="J1862" s="661" t="s">
        <v>3124</v>
      </c>
      <c r="K1862" s="661" t="s">
        <v>3856</v>
      </c>
      <c r="L1862" s="662">
        <v>0</v>
      </c>
      <c r="M1862" s="662">
        <v>0</v>
      </c>
      <c r="N1862" s="661">
        <v>2</v>
      </c>
      <c r="O1862" s="744">
        <v>1</v>
      </c>
      <c r="P1862" s="662">
        <v>0</v>
      </c>
      <c r="Q1862" s="677"/>
      <c r="R1862" s="661">
        <v>1</v>
      </c>
      <c r="S1862" s="677">
        <v>0.5</v>
      </c>
      <c r="T1862" s="744">
        <v>0.5</v>
      </c>
      <c r="U1862" s="700">
        <v>0.5</v>
      </c>
    </row>
    <row r="1863" spans="1:21" ht="14.4" customHeight="1" x14ac:dyDescent="0.3">
      <c r="A1863" s="660">
        <v>21</v>
      </c>
      <c r="B1863" s="661" t="s">
        <v>578</v>
      </c>
      <c r="C1863" s="661" t="s">
        <v>3538</v>
      </c>
      <c r="D1863" s="742" t="s">
        <v>5397</v>
      </c>
      <c r="E1863" s="743" t="s">
        <v>3565</v>
      </c>
      <c r="F1863" s="661" t="s">
        <v>3533</v>
      </c>
      <c r="G1863" s="661" t="s">
        <v>3587</v>
      </c>
      <c r="H1863" s="661" t="s">
        <v>579</v>
      </c>
      <c r="I1863" s="661" t="s">
        <v>3123</v>
      </c>
      <c r="J1863" s="661" t="s">
        <v>3124</v>
      </c>
      <c r="K1863" s="661" t="s">
        <v>3650</v>
      </c>
      <c r="L1863" s="662">
        <v>55.01</v>
      </c>
      <c r="M1863" s="662">
        <v>55.01</v>
      </c>
      <c r="N1863" s="661">
        <v>1</v>
      </c>
      <c r="O1863" s="744">
        <v>0.5</v>
      </c>
      <c r="P1863" s="662">
        <v>55.01</v>
      </c>
      <c r="Q1863" s="677">
        <v>1</v>
      </c>
      <c r="R1863" s="661">
        <v>1</v>
      </c>
      <c r="S1863" s="677">
        <v>1</v>
      </c>
      <c r="T1863" s="744">
        <v>0.5</v>
      </c>
      <c r="U1863" s="700">
        <v>1</v>
      </c>
    </row>
    <row r="1864" spans="1:21" ht="14.4" customHeight="1" x14ac:dyDescent="0.3">
      <c r="A1864" s="660">
        <v>21</v>
      </c>
      <c r="B1864" s="661" t="s">
        <v>578</v>
      </c>
      <c r="C1864" s="661" t="s">
        <v>3538</v>
      </c>
      <c r="D1864" s="742" t="s">
        <v>5397</v>
      </c>
      <c r="E1864" s="743" t="s">
        <v>3565</v>
      </c>
      <c r="F1864" s="661" t="s">
        <v>3533</v>
      </c>
      <c r="G1864" s="661" t="s">
        <v>3949</v>
      </c>
      <c r="H1864" s="661" t="s">
        <v>579</v>
      </c>
      <c r="I1864" s="661" t="s">
        <v>1216</v>
      </c>
      <c r="J1864" s="661" t="s">
        <v>1217</v>
      </c>
      <c r="K1864" s="661" t="s">
        <v>3950</v>
      </c>
      <c r="L1864" s="662">
        <v>30.46</v>
      </c>
      <c r="M1864" s="662">
        <v>152.30000000000001</v>
      </c>
      <c r="N1864" s="661">
        <v>5</v>
      </c>
      <c r="O1864" s="744">
        <v>3.5</v>
      </c>
      <c r="P1864" s="662">
        <v>30.46</v>
      </c>
      <c r="Q1864" s="677">
        <v>0.19999999999999998</v>
      </c>
      <c r="R1864" s="661">
        <v>1</v>
      </c>
      <c r="S1864" s="677">
        <v>0.2</v>
      </c>
      <c r="T1864" s="744">
        <v>1</v>
      </c>
      <c r="U1864" s="700">
        <v>0.2857142857142857</v>
      </c>
    </row>
    <row r="1865" spans="1:21" ht="14.4" customHeight="1" x14ac:dyDescent="0.3">
      <c r="A1865" s="660">
        <v>21</v>
      </c>
      <c r="B1865" s="661" t="s">
        <v>578</v>
      </c>
      <c r="C1865" s="661" t="s">
        <v>3538</v>
      </c>
      <c r="D1865" s="742" t="s">
        <v>5397</v>
      </c>
      <c r="E1865" s="743" t="s">
        <v>3565</v>
      </c>
      <c r="F1865" s="661" t="s">
        <v>3533</v>
      </c>
      <c r="G1865" s="661" t="s">
        <v>3949</v>
      </c>
      <c r="H1865" s="661" t="s">
        <v>579</v>
      </c>
      <c r="I1865" s="661" t="s">
        <v>1106</v>
      </c>
      <c r="J1865" s="661" t="s">
        <v>1107</v>
      </c>
      <c r="K1865" s="661" t="s">
        <v>3966</v>
      </c>
      <c r="L1865" s="662">
        <v>60.9</v>
      </c>
      <c r="M1865" s="662">
        <v>426.3</v>
      </c>
      <c r="N1865" s="661">
        <v>7</v>
      </c>
      <c r="O1865" s="744">
        <v>2.5</v>
      </c>
      <c r="P1865" s="662"/>
      <c r="Q1865" s="677">
        <v>0</v>
      </c>
      <c r="R1865" s="661"/>
      <c r="S1865" s="677">
        <v>0</v>
      </c>
      <c r="T1865" s="744"/>
      <c r="U1865" s="700">
        <v>0</v>
      </c>
    </row>
    <row r="1866" spans="1:21" ht="14.4" customHeight="1" x14ac:dyDescent="0.3">
      <c r="A1866" s="660">
        <v>21</v>
      </c>
      <c r="B1866" s="661" t="s">
        <v>578</v>
      </c>
      <c r="C1866" s="661" t="s">
        <v>3538</v>
      </c>
      <c r="D1866" s="742" t="s">
        <v>5397</v>
      </c>
      <c r="E1866" s="743" t="s">
        <v>3565</v>
      </c>
      <c r="F1866" s="661" t="s">
        <v>3533</v>
      </c>
      <c r="G1866" s="661" t="s">
        <v>4115</v>
      </c>
      <c r="H1866" s="661" t="s">
        <v>1684</v>
      </c>
      <c r="I1866" s="661" t="s">
        <v>4116</v>
      </c>
      <c r="J1866" s="661" t="s">
        <v>4117</v>
      </c>
      <c r="K1866" s="661" t="s">
        <v>4118</v>
      </c>
      <c r="L1866" s="662">
        <v>2179.9299999999998</v>
      </c>
      <c r="M1866" s="662">
        <v>111176.43</v>
      </c>
      <c r="N1866" s="661">
        <v>51</v>
      </c>
      <c r="O1866" s="744">
        <v>18.5</v>
      </c>
      <c r="P1866" s="662">
        <v>76297.549999999988</v>
      </c>
      <c r="Q1866" s="677">
        <v>0.68627450980392146</v>
      </c>
      <c r="R1866" s="661">
        <v>35</v>
      </c>
      <c r="S1866" s="677">
        <v>0.68627450980392157</v>
      </c>
      <c r="T1866" s="744">
        <v>12</v>
      </c>
      <c r="U1866" s="700">
        <v>0.64864864864864868</v>
      </c>
    </row>
    <row r="1867" spans="1:21" ht="14.4" customHeight="1" x14ac:dyDescent="0.3">
      <c r="A1867" s="660">
        <v>21</v>
      </c>
      <c r="B1867" s="661" t="s">
        <v>578</v>
      </c>
      <c r="C1867" s="661" t="s">
        <v>3538</v>
      </c>
      <c r="D1867" s="742" t="s">
        <v>5397</v>
      </c>
      <c r="E1867" s="743" t="s">
        <v>3565</v>
      </c>
      <c r="F1867" s="661" t="s">
        <v>3533</v>
      </c>
      <c r="G1867" s="661" t="s">
        <v>4253</v>
      </c>
      <c r="H1867" s="661" t="s">
        <v>579</v>
      </c>
      <c r="I1867" s="661" t="s">
        <v>1976</v>
      </c>
      <c r="J1867" s="661" t="s">
        <v>1977</v>
      </c>
      <c r="K1867" s="661" t="s">
        <v>4254</v>
      </c>
      <c r="L1867" s="662">
        <v>48.09</v>
      </c>
      <c r="M1867" s="662">
        <v>48.09</v>
      </c>
      <c r="N1867" s="661">
        <v>1</v>
      </c>
      <c r="O1867" s="744">
        <v>0.5</v>
      </c>
      <c r="P1867" s="662">
        <v>48.09</v>
      </c>
      <c r="Q1867" s="677">
        <v>1</v>
      </c>
      <c r="R1867" s="661">
        <v>1</v>
      </c>
      <c r="S1867" s="677">
        <v>1</v>
      </c>
      <c r="T1867" s="744">
        <v>0.5</v>
      </c>
      <c r="U1867" s="700">
        <v>1</v>
      </c>
    </row>
    <row r="1868" spans="1:21" ht="14.4" customHeight="1" x14ac:dyDescent="0.3">
      <c r="A1868" s="660">
        <v>21</v>
      </c>
      <c r="B1868" s="661" t="s">
        <v>578</v>
      </c>
      <c r="C1868" s="661" t="s">
        <v>3538</v>
      </c>
      <c r="D1868" s="742" t="s">
        <v>5397</v>
      </c>
      <c r="E1868" s="743" t="s">
        <v>3565</v>
      </c>
      <c r="F1868" s="661" t="s">
        <v>3533</v>
      </c>
      <c r="G1868" s="661" t="s">
        <v>3858</v>
      </c>
      <c r="H1868" s="661" t="s">
        <v>579</v>
      </c>
      <c r="I1868" s="661" t="s">
        <v>699</v>
      </c>
      <c r="J1868" s="661" t="s">
        <v>700</v>
      </c>
      <c r="K1868" s="661" t="s">
        <v>3859</v>
      </c>
      <c r="L1868" s="662">
        <v>27.28</v>
      </c>
      <c r="M1868" s="662">
        <v>81.84</v>
      </c>
      <c r="N1868" s="661">
        <v>3</v>
      </c>
      <c r="O1868" s="744">
        <v>3</v>
      </c>
      <c r="P1868" s="662">
        <v>54.56</v>
      </c>
      <c r="Q1868" s="677">
        <v>0.66666666666666663</v>
      </c>
      <c r="R1868" s="661">
        <v>2</v>
      </c>
      <c r="S1868" s="677">
        <v>0.66666666666666663</v>
      </c>
      <c r="T1868" s="744">
        <v>2</v>
      </c>
      <c r="U1868" s="700">
        <v>0.66666666666666663</v>
      </c>
    </row>
    <row r="1869" spans="1:21" ht="14.4" customHeight="1" x14ac:dyDescent="0.3">
      <c r="A1869" s="660">
        <v>21</v>
      </c>
      <c r="B1869" s="661" t="s">
        <v>578</v>
      </c>
      <c r="C1869" s="661" t="s">
        <v>3538</v>
      </c>
      <c r="D1869" s="742" t="s">
        <v>5397</v>
      </c>
      <c r="E1869" s="743" t="s">
        <v>3565</v>
      </c>
      <c r="F1869" s="661" t="s">
        <v>3533</v>
      </c>
      <c r="G1869" s="661" t="s">
        <v>4652</v>
      </c>
      <c r="H1869" s="661" t="s">
        <v>579</v>
      </c>
      <c r="I1869" s="661" t="s">
        <v>865</v>
      </c>
      <c r="J1869" s="661" t="s">
        <v>2205</v>
      </c>
      <c r="K1869" s="661" t="s">
        <v>5119</v>
      </c>
      <c r="L1869" s="662">
        <v>0</v>
      </c>
      <c r="M1869" s="662">
        <v>0</v>
      </c>
      <c r="N1869" s="661">
        <v>1</v>
      </c>
      <c r="O1869" s="744">
        <v>0.5</v>
      </c>
      <c r="P1869" s="662"/>
      <c r="Q1869" s="677"/>
      <c r="R1869" s="661"/>
      <c r="S1869" s="677">
        <v>0</v>
      </c>
      <c r="T1869" s="744"/>
      <c r="U1869" s="700">
        <v>0</v>
      </c>
    </row>
    <row r="1870" spans="1:21" ht="14.4" customHeight="1" x14ac:dyDescent="0.3">
      <c r="A1870" s="660">
        <v>21</v>
      </c>
      <c r="B1870" s="661" t="s">
        <v>578</v>
      </c>
      <c r="C1870" s="661" t="s">
        <v>3538</v>
      </c>
      <c r="D1870" s="742" t="s">
        <v>5397</v>
      </c>
      <c r="E1870" s="743" t="s">
        <v>3565</v>
      </c>
      <c r="F1870" s="661" t="s">
        <v>3533</v>
      </c>
      <c r="G1870" s="661" t="s">
        <v>3784</v>
      </c>
      <c r="H1870" s="661" t="s">
        <v>1684</v>
      </c>
      <c r="I1870" s="661" t="s">
        <v>4119</v>
      </c>
      <c r="J1870" s="661" t="s">
        <v>4120</v>
      </c>
      <c r="K1870" s="661" t="s">
        <v>1599</v>
      </c>
      <c r="L1870" s="662">
        <v>9810.82</v>
      </c>
      <c r="M1870" s="662">
        <v>19621.64</v>
      </c>
      <c r="N1870" s="661">
        <v>2</v>
      </c>
      <c r="O1870" s="744">
        <v>2</v>
      </c>
      <c r="P1870" s="662">
        <v>19621.64</v>
      </c>
      <c r="Q1870" s="677">
        <v>1</v>
      </c>
      <c r="R1870" s="661">
        <v>2</v>
      </c>
      <c r="S1870" s="677">
        <v>1</v>
      </c>
      <c r="T1870" s="744">
        <v>2</v>
      </c>
      <c r="U1870" s="700">
        <v>1</v>
      </c>
    </row>
    <row r="1871" spans="1:21" ht="14.4" customHeight="1" x14ac:dyDescent="0.3">
      <c r="A1871" s="660">
        <v>21</v>
      </c>
      <c r="B1871" s="661" t="s">
        <v>578</v>
      </c>
      <c r="C1871" s="661" t="s">
        <v>3538</v>
      </c>
      <c r="D1871" s="742" t="s">
        <v>5397</v>
      </c>
      <c r="E1871" s="743" t="s">
        <v>3565</v>
      </c>
      <c r="F1871" s="661" t="s">
        <v>3533</v>
      </c>
      <c r="G1871" s="661" t="s">
        <v>3784</v>
      </c>
      <c r="H1871" s="661" t="s">
        <v>1684</v>
      </c>
      <c r="I1871" s="661" t="s">
        <v>4255</v>
      </c>
      <c r="J1871" s="661" t="s">
        <v>4120</v>
      </c>
      <c r="K1871" s="661" t="s">
        <v>1599</v>
      </c>
      <c r="L1871" s="662">
        <v>9810.82</v>
      </c>
      <c r="M1871" s="662">
        <v>49054.1</v>
      </c>
      <c r="N1871" s="661">
        <v>5</v>
      </c>
      <c r="O1871" s="744">
        <v>5</v>
      </c>
      <c r="P1871" s="662">
        <v>29432.46</v>
      </c>
      <c r="Q1871" s="677">
        <v>0.6</v>
      </c>
      <c r="R1871" s="661">
        <v>3</v>
      </c>
      <c r="S1871" s="677">
        <v>0.6</v>
      </c>
      <c r="T1871" s="744">
        <v>3</v>
      </c>
      <c r="U1871" s="700">
        <v>0.6</v>
      </c>
    </row>
    <row r="1872" spans="1:21" ht="14.4" customHeight="1" x14ac:dyDescent="0.3">
      <c r="A1872" s="660">
        <v>21</v>
      </c>
      <c r="B1872" s="661" t="s">
        <v>578</v>
      </c>
      <c r="C1872" s="661" t="s">
        <v>3538</v>
      </c>
      <c r="D1872" s="742" t="s">
        <v>5397</v>
      </c>
      <c r="E1872" s="743" t="s">
        <v>3565</v>
      </c>
      <c r="F1872" s="661" t="s">
        <v>3533</v>
      </c>
      <c r="G1872" s="661" t="s">
        <v>3784</v>
      </c>
      <c r="H1872" s="661" t="s">
        <v>1684</v>
      </c>
      <c r="I1872" s="661" t="s">
        <v>4654</v>
      </c>
      <c r="J1872" s="661" t="s">
        <v>4655</v>
      </c>
      <c r="K1872" s="661" t="s">
        <v>4656</v>
      </c>
      <c r="L1872" s="662">
        <v>5886.49</v>
      </c>
      <c r="M1872" s="662">
        <v>5886.49</v>
      </c>
      <c r="N1872" s="661">
        <v>1</v>
      </c>
      <c r="O1872" s="744">
        <v>1</v>
      </c>
      <c r="P1872" s="662"/>
      <c r="Q1872" s="677">
        <v>0</v>
      </c>
      <c r="R1872" s="661"/>
      <c r="S1872" s="677">
        <v>0</v>
      </c>
      <c r="T1872" s="744"/>
      <c r="U1872" s="700">
        <v>0</v>
      </c>
    </row>
    <row r="1873" spans="1:21" ht="14.4" customHeight="1" x14ac:dyDescent="0.3">
      <c r="A1873" s="660">
        <v>21</v>
      </c>
      <c r="B1873" s="661" t="s">
        <v>578</v>
      </c>
      <c r="C1873" s="661" t="s">
        <v>3538</v>
      </c>
      <c r="D1873" s="742" t="s">
        <v>5397</v>
      </c>
      <c r="E1873" s="743" t="s">
        <v>3565</v>
      </c>
      <c r="F1873" s="661" t="s">
        <v>3533</v>
      </c>
      <c r="G1873" s="661" t="s">
        <v>3983</v>
      </c>
      <c r="H1873" s="661" t="s">
        <v>579</v>
      </c>
      <c r="I1873" s="661" t="s">
        <v>1991</v>
      </c>
      <c r="J1873" s="661" t="s">
        <v>1992</v>
      </c>
      <c r="K1873" s="661" t="s">
        <v>2978</v>
      </c>
      <c r="L1873" s="662">
        <v>111.72</v>
      </c>
      <c r="M1873" s="662">
        <v>111.72</v>
      </c>
      <c r="N1873" s="661">
        <v>1</v>
      </c>
      <c r="O1873" s="744">
        <v>1</v>
      </c>
      <c r="P1873" s="662"/>
      <c r="Q1873" s="677">
        <v>0</v>
      </c>
      <c r="R1873" s="661"/>
      <c r="S1873" s="677">
        <v>0</v>
      </c>
      <c r="T1873" s="744"/>
      <c r="U1873" s="700">
        <v>0</v>
      </c>
    </row>
    <row r="1874" spans="1:21" ht="14.4" customHeight="1" x14ac:dyDescent="0.3">
      <c r="A1874" s="660">
        <v>21</v>
      </c>
      <c r="B1874" s="661" t="s">
        <v>578</v>
      </c>
      <c r="C1874" s="661" t="s">
        <v>3538</v>
      </c>
      <c r="D1874" s="742" t="s">
        <v>5397</v>
      </c>
      <c r="E1874" s="743" t="s">
        <v>3565</v>
      </c>
      <c r="F1874" s="661" t="s">
        <v>3533</v>
      </c>
      <c r="G1874" s="661" t="s">
        <v>3656</v>
      </c>
      <c r="H1874" s="661" t="s">
        <v>579</v>
      </c>
      <c r="I1874" s="661" t="s">
        <v>5120</v>
      </c>
      <c r="J1874" s="661" t="s">
        <v>5121</v>
      </c>
      <c r="K1874" s="661" t="s">
        <v>5122</v>
      </c>
      <c r="L1874" s="662">
        <v>31.29</v>
      </c>
      <c r="M1874" s="662">
        <v>31.29</v>
      </c>
      <c r="N1874" s="661">
        <v>1</v>
      </c>
      <c r="O1874" s="744">
        <v>1</v>
      </c>
      <c r="P1874" s="662">
        <v>31.29</v>
      </c>
      <c r="Q1874" s="677">
        <v>1</v>
      </c>
      <c r="R1874" s="661">
        <v>1</v>
      </c>
      <c r="S1874" s="677">
        <v>1</v>
      </c>
      <c r="T1874" s="744">
        <v>1</v>
      </c>
      <c r="U1874" s="700">
        <v>1</v>
      </c>
    </row>
    <row r="1875" spans="1:21" ht="14.4" customHeight="1" x14ac:dyDescent="0.3">
      <c r="A1875" s="660">
        <v>21</v>
      </c>
      <c r="B1875" s="661" t="s">
        <v>578</v>
      </c>
      <c r="C1875" s="661" t="s">
        <v>3538</v>
      </c>
      <c r="D1875" s="742" t="s">
        <v>5397</v>
      </c>
      <c r="E1875" s="743" t="s">
        <v>3565</v>
      </c>
      <c r="F1875" s="661" t="s">
        <v>3533</v>
      </c>
      <c r="G1875" s="661" t="s">
        <v>5123</v>
      </c>
      <c r="H1875" s="661" t="s">
        <v>579</v>
      </c>
      <c r="I1875" s="661" t="s">
        <v>5124</v>
      </c>
      <c r="J1875" s="661" t="s">
        <v>5125</v>
      </c>
      <c r="K1875" s="661" t="s">
        <v>5126</v>
      </c>
      <c r="L1875" s="662">
        <v>44.59</v>
      </c>
      <c r="M1875" s="662">
        <v>44.59</v>
      </c>
      <c r="N1875" s="661">
        <v>1</v>
      </c>
      <c r="O1875" s="744">
        <v>0.5</v>
      </c>
      <c r="P1875" s="662">
        <v>44.59</v>
      </c>
      <c r="Q1875" s="677">
        <v>1</v>
      </c>
      <c r="R1875" s="661">
        <v>1</v>
      </c>
      <c r="S1875" s="677">
        <v>1</v>
      </c>
      <c r="T1875" s="744">
        <v>0.5</v>
      </c>
      <c r="U1875" s="700">
        <v>1</v>
      </c>
    </row>
    <row r="1876" spans="1:21" ht="14.4" customHeight="1" x14ac:dyDescent="0.3">
      <c r="A1876" s="660">
        <v>21</v>
      </c>
      <c r="B1876" s="661" t="s">
        <v>578</v>
      </c>
      <c r="C1876" s="661" t="s">
        <v>3538</v>
      </c>
      <c r="D1876" s="742" t="s">
        <v>5397</v>
      </c>
      <c r="E1876" s="743" t="s">
        <v>3565</v>
      </c>
      <c r="F1876" s="661" t="s">
        <v>3533</v>
      </c>
      <c r="G1876" s="661" t="s">
        <v>3732</v>
      </c>
      <c r="H1876" s="661" t="s">
        <v>579</v>
      </c>
      <c r="I1876" s="661" t="s">
        <v>3734</v>
      </c>
      <c r="J1876" s="661" t="s">
        <v>1182</v>
      </c>
      <c r="K1876" s="661" t="s">
        <v>3669</v>
      </c>
      <c r="L1876" s="662">
        <v>0</v>
      </c>
      <c r="M1876" s="662">
        <v>0</v>
      </c>
      <c r="N1876" s="661">
        <v>1</v>
      </c>
      <c r="O1876" s="744">
        <v>0.5</v>
      </c>
      <c r="P1876" s="662">
        <v>0</v>
      </c>
      <c r="Q1876" s="677"/>
      <c r="R1876" s="661">
        <v>1</v>
      </c>
      <c r="S1876" s="677">
        <v>1</v>
      </c>
      <c r="T1876" s="744">
        <v>0.5</v>
      </c>
      <c r="U1876" s="700">
        <v>1</v>
      </c>
    </row>
    <row r="1877" spans="1:21" ht="14.4" customHeight="1" x14ac:dyDescent="0.3">
      <c r="A1877" s="660">
        <v>21</v>
      </c>
      <c r="B1877" s="661" t="s">
        <v>578</v>
      </c>
      <c r="C1877" s="661" t="s">
        <v>3538</v>
      </c>
      <c r="D1877" s="742" t="s">
        <v>5397</v>
      </c>
      <c r="E1877" s="743" t="s">
        <v>3565</v>
      </c>
      <c r="F1877" s="661" t="s">
        <v>3533</v>
      </c>
      <c r="G1877" s="661" t="s">
        <v>4130</v>
      </c>
      <c r="H1877" s="661" t="s">
        <v>579</v>
      </c>
      <c r="I1877" s="661" t="s">
        <v>5127</v>
      </c>
      <c r="J1877" s="661" t="s">
        <v>4132</v>
      </c>
      <c r="K1877" s="661" t="s">
        <v>5128</v>
      </c>
      <c r="L1877" s="662">
        <v>0</v>
      </c>
      <c r="M1877" s="662">
        <v>0</v>
      </c>
      <c r="N1877" s="661">
        <v>1</v>
      </c>
      <c r="O1877" s="744">
        <v>1</v>
      </c>
      <c r="P1877" s="662">
        <v>0</v>
      </c>
      <c r="Q1877" s="677"/>
      <c r="R1877" s="661">
        <v>1</v>
      </c>
      <c r="S1877" s="677">
        <v>1</v>
      </c>
      <c r="T1877" s="744">
        <v>1</v>
      </c>
      <c r="U1877" s="700">
        <v>1</v>
      </c>
    </row>
    <row r="1878" spans="1:21" ht="14.4" customHeight="1" x14ac:dyDescent="0.3">
      <c r="A1878" s="660">
        <v>21</v>
      </c>
      <c r="B1878" s="661" t="s">
        <v>578</v>
      </c>
      <c r="C1878" s="661" t="s">
        <v>3538</v>
      </c>
      <c r="D1878" s="742" t="s">
        <v>5397</v>
      </c>
      <c r="E1878" s="743" t="s">
        <v>3565</v>
      </c>
      <c r="F1878" s="661" t="s">
        <v>3533</v>
      </c>
      <c r="G1878" s="661" t="s">
        <v>4409</v>
      </c>
      <c r="H1878" s="661" t="s">
        <v>579</v>
      </c>
      <c r="I1878" s="661" t="s">
        <v>5129</v>
      </c>
      <c r="J1878" s="661" t="s">
        <v>4663</v>
      </c>
      <c r="K1878" s="661" t="s">
        <v>5130</v>
      </c>
      <c r="L1878" s="662">
        <v>3430.13</v>
      </c>
      <c r="M1878" s="662">
        <v>3430.13</v>
      </c>
      <c r="N1878" s="661">
        <v>1</v>
      </c>
      <c r="O1878" s="744">
        <v>1</v>
      </c>
      <c r="P1878" s="662"/>
      <c r="Q1878" s="677">
        <v>0</v>
      </c>
      <c r="R1878" s="661"/>
      <c r="S1878" s="677">
        <v>0</v>
      </c>
      <c r="T1878" s="744"/>
      <c r="U1878" s="700">
        <v>0</v>
      </c>
    </row>
    <row r="1879" spans="1:21" ht="14.4" customHeight="1" x14ac:dyDescent="0.3">
      <c r="A1879" s="660">
        <v>21</v>
      </c>
      <c r="B1879" s="661" t="s">
        <v>578</v>
      </c>
      <c r="C1879" s="661" t="s">
        <v>3538</v>
      </c>
      <c r="D1879" s="742" t="s">
        <v>5397</v>
      </c>
      <c r="E1879" s="743" t="s">
        <v>3565</v>
      </c>
      <c r="F1879" s="661" t="s">
        <v>3533</v>
      </c>
      <c r="G1879" s="661" t="s">
        <v>4665</v>
      </c>
      <c r="H1879" s="661" t="s">
        <v>579</v>
      </c>
      <c r="I1879" s="661" t="s">
        <v>873</v>
      </c>
      <c r="J1879" s="661" t="s">
        <v>4666</v>
      </c>
      <c r="K1879" s="661" t="s">
        <v>4667</v>
      </c>
      <c r="L1879" s="662">
        <v>88.76</v>
      </c>
      <c r="M1879" s="662">
        <v>177.52</v>
      </c>
      <c r="N1879" s="661">
        <v>2</v>
      </c>
      <c r="O1879" s="744">
        <v>1</v>
      </c>
      <c r="P1879" s="662">
        <v>177.52</v>
      </c>
      <c r="Q1879" s="677">
        <v>1</v>
      </c>
      <c r="R1879" s="661">
        <v>2</v>
      </c>
      <c r="S1879" s="677">
        <v>1</v>
      </c>
      <c r="T1879" s="744">
        <v>1</v>
      </c>
      <c r="U1879" s="700">
        <v>1</v>
      </c>
    </row>
    <row r="1880" spans="1:21" ht="14.4" customHeight="1" x14ac:dyDescent="0.3">
      <c r="A1880" s="660">
        <v>21</v>
      </c>
      <c r="B1880" s="661" t="s">
        <v>578</v>
      </c>
      <c r="C1880" s="661" t="s">
        <v>3538</v>
      </c>
      <c r="D1880" s="742" t="s">
        <v>5397</v>
      </c>
      <c r="E1880" s="743" t="s">
        <v>3565</v>
      </c>
      <c r="F1880" s="661" t="s">
        <v>3533</v>
      </c>
      <c r="G1880" s="661" t="s">
        <v>3660</v>
      </c>
      <c r="H1880" s="661" t="s">
        <v>579</v>
      </c>
      <c r="I1880" s="661" t="s">
        <v>745</v>
      </c>
      <c r="J1880" s="661" t="s">
        <v>746</v>
      </c>
      <c r="K1880" s="661" t="s">
        <v>3661</v>
      </c>
      <c r="L1880" s="662">
        <v>733.55</v>
      </c>
      <c r="M1880" s="662">
        <v>1467.1</v>
      </c>
      <c r="N1880" s="661">
        <v>2</v>
      </c>
      <c r="O1880" s="744">
        <v>1.5</v>
      </c>
      <c r="P1880" s="662">
        <v>733.55</v>
      </c>
      <c r="Q1880" s="677">
        <v>0.5</v>
      </c>
      <c r="R1880" s="661">
        <v>1</v>
      </c>
      <c r="S1880" s="677">
        <v>0.5</v>
      </c>
      <c r="T1880" s="744">
        <v>0.5</v>
      </c>
      <c r="U1880" s="700">
        <v>0.33333333333333331</v>
      </c>
    </row>
    <row r="1881" spans="1:21" ht="14.4" customHeight="1" x14ac:dyDescent="0.3">
      <c r="A1881" s="660">
        <v>21</v>
      </c>
      <c r="B1881" s="661" t="s">
        <v>578</v>
      </c>
      <c r="C1881" s="661" t="s">
        <v>3538</v>
      </c>
      <c r="D1881" s="742" t="s">
        <v>5397</v>
      </c>
      <c r="E1881" s="743" t="s">
        <v>3565</v>
      </c>
      <c r="F1881" s="661" t="s">
        <v>3533</v>
      </c>
      <c r="G1881" s="661" t="s">
        <v>3660</v>
      </c>
      <c r="H1881" s="661" t="s">
        <v>579</v>
      </c>
      <c r="I1881" s="661" t="s">
        <v>3735</v>
      </c>
      <c r="J1881" s="661" t="s">
        <v>746</v>
      </c>
      <c r="K1881" s="661" t="s">
        <v>3736</v>
      </c>
      <c r="L1881" s="662">
        <v>0</v>
      </c>
      <c r="M1881" s="662">
        <v>0</v>
      </c>
      <c r="N1881" s="661">
        <v>1</v>
      </c>
      <c r="O1881" s="744">
        <v>1</v>
      </c>
      <c r="P1881" s="662">
        <v>0</v>
      </c>
      <c r="Q1881" s="677"/>
      <c r="R1881" s="661">
        <v>1</v>
      </c>
      <c r="S1881" s="677">
        <v>1</v>
      </c>
      <c r="T1881" s="744">
        <v>1</v>
      </c>
      <c r="U1881" s="700">
        <v>1</v>
      </c>
    </row>
    <row r="1882" spans="1:21" ht="14.4" customHeight="1" x14ac:dyDescent="0.3">
      <c r="A1882" s="660">
        <v>21</v>
      </c>
      <c r="B1882" s="661" t="s">
        <v>578</v>
      </c>
      <c r="C1882" s="661" t="s">
        <v>3538</v>
      </c>
      <c r="D1882" s="742" t="s">
        <v>5397</v>
      </c>
      <c r="E1882" s="743" t="s">
        <v>3565</v>
      </c>
      <c r="F1882" s="661" t="s">
        <v>3533</v>
      </c>
      <c r="G1882" s="661" t="s">
        <v>3662</v>
      </c>
      <c r="H1882" s="661" t="s">
        <v>579</v>
      </c>
      <c r="I1882" s="661" t="s">
        <v>2246</v>
      </c>
      <c r="J1882" s="661" t="s">
        <v>1125</v>
      </c>
      <c r="K1882" s="661" t="s">
        <v>3663</v>
      </c>
      <c r="L1882" s="662">
        <v>0</v>
      </c>
      <c r="M1882" s="662">
        <v>0</v>
      </c>
      <c r="N1882" s="661">
        <v>5</v>
      </c>
      <c r="O1882" s="744">
        <v>4.5</v>
      </c>
      <c r="P1882" s="662">
        <v>0</v>
      </c>
      <c r="Q1882" s="677"/>
      <c r="R1882" s="661">
        <v>3</v>
      </c>
      <c r="S1882" s="677">
        <v>0.6</v>
      </c>
      <c r="T1882" s="744">
        <v>2.5</v>
      </c>
      <c r="U1882" s="700">
        <v>0.55555555555555558</v>
      </c>
    </row>
    <row r="1883" spans="1:21" ht="14.4" customHeight="1" x14ac:dyDescent="0.3">
      <c r="A1883" s="660">
        <v>21</v>
      </c>
      <c r="B1883" s="661" t="s">
        <v>578</v>
      </c>
      <c r="C1883" s="661" t="s">
        <v>3538</v>
      </c>
      <c r="D1883" s="742" t="s">
        <v>5397</v>
      </c>
      <c r="E1883" s="743" t="s">
        <v>3565</v>
      </c>
      <c r="F1883" s="661" t="s">
        <v>3533</v>
      </c>
      <c r="G1883" s="661" t="s">
        <v>3662</v>
      </c>
      <c r="H1883" s="661" t="s">
        <v>579</v>
      </c>
      <c r="I1883" s="661" t="s">
        <v>3737</v>
      </c>
      <c r="J1883" s="661" t="s">
        <v>3738</v>
      </c>
      <c r="K1883" s="661" t="s">
        <v>3739</v>
      </c>
      <c r="L1883" s="662">
        <v>0</v>
      </c>
      <c r="M1883" s="662">
        <v>0</v>
      </c>
      <c r="N1883" s="661">
        <v>1</v>
      </c>
      <c r="O1883" s="744">
        <v>0.5</v>
      </c>
      <c r="P1883" s="662">
        <v>0</v>
      </c>
      <c r="Q1883" s="677"/>
      <c r="R1883" s="661">
        <v>1</v>
      </c>
      <c r="S1883" s="677">
        <v>1</v>
      </c>
      <c r="T1883" s="744">
        <v>0.5</v>
      </c>
      <c r="U1883" s="700">
        <v>1</v>
      </c>
    </row>
    <row r="1884" spans="1:21" ht="14.4" customHeight="1" x14ac:dyDescent="0.3">
      <c r="A1884" s="660">
        <v>21</v>
      </c>
      <c r="B1884" s="661" t="s">
        <v>578</v>
      </c>
      <c r="C1884" s="661" t="s">
        <v>3538</v>
      </c>
      <c r="D1884" s="742" t="s">
        <v>5397</v>
      </c>
      <c r="E1884" s="743" t="s">
        <v>3565</v>
      </c>
      <c r="F1884" s="661" t="s">
        <v>3533</v>
      </c>
      <c r="G1884" s="661" t="s">
        <v>3953</v>
      </c>
      <c r="H1884" s="661" t="s">
        <v>1684</v>
      </c>
      <c r="I1884" s="661" t="s">
        <v>1926</v>
      </c>
      <c r="J1884" s="661" t="s">
        <v>1927</v>
      </c>
      <c r="K1884" s="661" t="s">
        <v>3413</v>
      </c>
      <c r="L1884" s="662">
        <v>769.6</v>
      </c>
      <c r="M1884" s="662">
        <v>83886.400000000023</v>
      </c>
      <c r="N1884" s="661">
        <v>109</v>
      </c>
      <c r="O1884" s="744">
        <v>38</v>
      </c>
      <c r="P1884" s="662">
        <v>60028.800000000025</v>
      </c>
      <c r="Q1884" s="677">
        <v>0.71559633027522951</v>
      </c>
      <c r="R1884" s="661">
        <v>78</v>
      </c>
      <c r="S1884" s="677">
        <v>0.7155963302752294</v>
      </c>
      <c r="T1884" s="744">
        <v>27</v>
      </c>
      <c r="U1884" s="700">
        <v>0.71052631578947367</v>
      </c>
    </row>
    <row r="1885" spans="1:21" ht="14.4" customHeight="1" x14ac:dyDescent="0.3">
      <c r="A1885" s="660">
        <v>21</v>
      </c>
      <c r="B1885" s="661" t="s">
        <v>578</v>
      </c>
      <c r="C1885" s="661" t="s">
        <v>3538</v>
      </c>
      <c r="D1885" s="742" t="s">
        <v>5397</v>
      </c>
      <c r="E1885" s="743" t="s">
        <v>3565</v>
      </c>
      <c r="F1885" s="661" t="s">
        <v>3533</v>
      </c>
      <c r="G1885" s="661" t="s">
        <v>3953</v>
      </c>
      <c r="H1885" s="661" t="s">
        <v>1684</v>
      </c>
      <c r="I1885" s="661" t="s">
        <v>1926</v>
      </c>
      <c r="J1885" s="661" t="s">
        <v>1927</v>
      </c>
      <c r="K1885" s="661" t="s">
        <v>3413</v>
      </c>
      <c r="L1885" s="662">
        <v>550.39</v>
      </c>
      <c r="M1885" s="662">
        <v>48984.709999999992</v>
      </c>
      <c r="N1885" s="661">
        <v>89</v>
      </c>
      <c r="O1885" s="744">
        <v>30.5</v>
      </c>
      <c r="P1885" s="662">
        <v>28069.889999999992</v>
      </c>
      <c r="Q1885" s="677">
        <v>0.5730337078651685</v>
      </c>
      <c r="R1885" s="661">
        <v>51</v>
      </c>
      <c r="S1885" s="677">
        <v>0.5730337078651685</v>
      </c>
      <c r="T1885" s="744">
        <v>16.5</v>
      </c>
      <c r="U1885" s="700">
        <v>0.54098360655737709</v>
      </c>
    </row>
    <row r="1886" spans="1:21" ht="14.4" customHeight="1" x14ac:dyDescent="0.3">
      <c r="A1886" s="660">
        <v>21</v>
      </c>
      <c r="B1886" s="661" t="s">
        <v>578</v>
      </c>
      <c r="C1886" s="661" t="s">
        <v>3538</v>
      </c>
      <c r="D1886" s="742" t="s">
        <v>5397</v>
      </c>
      <c r="E1886" s="743" t="s">
        <v>3565</v>
      </c>
      <c r="F1886" s="661" t="s">
        <v>3533</v>
      </c>
      <c r="G1886" s="661" t="s">
        <v>3953</v>
      </c>
      <c r="H1886" s="661" t="s">
        <v>1684</v>
      </c>
      <c r="I1886" s="661" t="s">
        <v>4138</v>
      </c>
      <c r="J1886" s="661" t="s">
        <v>1927</v>
      </c>
      <c r="K1886" s="661" t="s">
        <v>3413</v>
      </c>
      <c r="L1886" s="662">
        <v>0</v>
      </c>
      <c r="M1886" s="662">
        <v>0</v>
      </c>
      <c r="N1886" s="661">
        <v>3</v>
      </c>
      <c r="O1886" s="744">
        <v>1</v>
      </c>
      <c r="P1886" s="662">
        <v>0</v>
      </c>
      <c r="Q1886" s="677"/>
      <c r="R1886" s="661">
        <v>3</v>
      </c>
      <c r="S1886" s="677">
        <v>1</v>
      </c>
      <c r="T1886" s="744">
        <v>1</v>
      </c>
      <c r="U1886" s="700">
        <v>1</v>
      </c>
    </row>
    <row r="1887" spans="1:21" ht="14.4" customHeight="1" x14ac:dyDescent="0.3">
      <c r="A1887" s="660">
        <v>21</v>
      </c>
      <c r="B1887" s="661" t="s">
        <v>578</v>
      </c>
      <c r="C1887" s="661" t="s">
        <v>3538</v>
      </c>
      <c r="D1887" s="742" t="s">
        <v>5397</v>
      </c>
      <c r="E1887" s="743" t="s">
        <v>3565</v>
      </c>
      <c r="F1887" s="661" t="s">
        <v>3533</v>
      </c>
      <c r="G1887" s="661" t="s">
        <v>3922</v>
      </c>
      <c r="H1887" s="661" t="s">
        <v>1684</v>
      </c>
      <c r="I1887" s="661" t="s">
        <v>5131</v>
      </c>
      <c r="J1887" s="661" t="s">
        <v>5132</v>
      </c>
      <c r="K1887" s="661" t="s">
        <v>5133</v>
      </c>
      <c r="L1887" s="662">
        <v>0</v>
      </c>
      <c r="M1887" s="662">
        <v>0</v>
      </c>
      <c r="N1887" s="661">
        <v>1</v>
      </c>
      <c r="O1887" s="744">
        <v>1</v>
      </c>
      <c r="P1887" s="662"/>
      <c r="Q1887" s="677"/>
      <c r="R1887" s="661"/>
      <c r="S1887" s="677">
        <v>0</v>
      </c>
      <c r="T1887" s="744"/>
      <c r="U1887" s="700">
        <v>0</v>
      </c>
    </row>
    <row r="1888" spans="1:21" ht="14.4" customHeight="1" x14ac:dyDescent="0.3">
      <c r="A1888" s="660">
        <v>21</v>
      </c>
      <c r="B1888" s="661" t="s">
        <v>578</v>
      </c>
      <c r="C1888" s="661" t="s">
        <v>3538</v>
      </c>
      <c r="D1888" s="742" t="s">
        <v>5397</v>
      </c>
      <c r="E1888" s="743" t="s">
        <v>3565</v>
      </c>
      <c r="F1888" s="661" t="s">
        <v>3533</v>
      </c>
      <c r="G1888" s="661" t="s">
        <v>3864</v>
      </c>
      <c r="H1888" s="661" t="s">
        <v>579</v>
      </c>
      <c r="I1888" s="661" t="s">
        <v>948</v>
      </c>
      <c r="J1888" s="661" t="s">
        <v>949</v>
      </c>
      <c r="K1888" s="661" t="s">
        <v>3925</v>
      </c>
      <c r="L1888" s="662">
        <v>0</v>
      </c>
      <c r="M1888" s="662">
        <v>0</v>
      </c>
      <c r="N1888" s="661">
        <v>2</v>
      </c>
      <c r="O1888" s="744">
        <v>2</v>
      </c>
      <c r="P1888" s="662">
        <v>0</v>
      </c>
      <c r="Q1888" s="677"/>
      <c r="R1888" s="661">
        <v>1</v>
      </c>
      <c r="S1888" s="677">
        <v>0.5</v>
      </c>
      <c r="T1888" s="744">
        <v>1</v>
      </c>
      <c r="U1888" s="700">
        <v>0.5</v>
      </c>
    </row>
    <row r="1889" spans="1:21" ht="14.4" customHeight="1" x14ac:dyDescent="0.3">
      <c r="A1889" s="660">
        <v>21</v>
      </c>
      <c r="B1889" s="661" t="s">
        <v>578</v>
      </c>
      <c r="C1889" s="661" t="s">
        <v>3538</v>
      </c>
      <c r="D1889" s="742" t="s">
        <v>5397</v>
      </c>
      <c r="E1889" s="743" t="s">
        <v>3565</v>
      </c>
      <c r="F1889" s="661" t="s">
        <v>3533</v>
      </c>
      <c r="G1889" s="661" t="s">
        <v>4144</v>
      </c>
      <c r="H1889" s="661" t="s">
        <v>579</v>
      </c>
      <c r="I1889" s="661" t="s">
        <v>861</v>
      </c>
      <c r="J1889" s="661" t="s">
        <v>862</v>
      </c>
      <c r="K1889" s="661" t="s">
        <v>4145</v>
      </c>
      <c r="L1889" s="662">
        <v>232.37</v>
      </c>
      <c r="M1889" s="662">
        <v>697.11</v>
      </c>
      <c r="N1889" s="661">
        <v>3</v>
      </c>
      <c r="O1889" s="744">
        <v>3</v>
      </c>
      <c r="P1889" s="662">
        <v>464.74</v>
      </c>
      <c r="Q1889" s="677">
        <v>0.66666666666666663</v>
      </c>
      <c r="R1889" s="661">
        <v>2</v>
      </c>
      <c r="S1889" s="677">
        <v>0.66666666666666663</v>
      </c>
      <c r="T1889" s="744">
        <v>2</v>
      </c>
      <c r="U1889" s="700">
        <v>0.66666666666666663</v>
      </c>
    </row>
    <row r="1890" spans="1:21" ht="14.4" customHeight="1" x14ac:dyDescent="0.3">
      <c r="A1890" s="660">
        <v>21</v>
      </c>
      <c r="B1890" s="661" t="s">
        <v>578</v>
      </c>
      <c r="C1890" s="661" t="s">
        <v>3538</v>
      </c>
      <c r="D1890" s="742" t="s">
        <v>5397</v>
      </c>
      <c r="E1890" s="743" t="s">
        <v>3565</v>
      </c>
      <c r="F1890" s="661" t="s">
        <v>3533</v>
      </c>
      <c r="G1890" s="661" t="s">
        <v>5134</v>
      </c>
      <c r="H1890" s="661" t="s">
        <v>579</v>
      </c>
      <c r="I1890" s="661" t="s">
        <v>5135</v>
      </c>
      <c r="J1890" s="661" t="s">
        <v>5136</v>
      </c>
      <c r="K1890" s="661" t="s">
        <v>1014</v>
      </c>
      <c r="L1890" s="662">
        <v>1650.85</v>
      </c>
      <c r="M1890" s="662">
        <v>1650.85</v>
      </c>
      <c r="N1890" s="661">
        <v>1</v>
      </c>
      <c r="O1890" s="744">
        <v>1</v>
      </c>
      <c r="P1890" s="662"/>
      <c r="Q1890" s="677">
        <v>0</v>
      </c>
      <c r="R1890" s="661"/>
      <c r="S1890" s="677">
        <v>0</v>
      </c>
      <c r="T1890" s="744"/>
      <c r="U1890" s="700">
        <v>0</v>
      </c>
    </row>
    <row r="1891" spans="1:21" ht="14.4" customHeight="1" x14ac:dyDescent="0.3">
      <c r="A1891" s="660">
        <v>21</v>
      </c>
      <c r="B1891" s="661" t="s">
        <v>578</v>
      </c>
      <c r="C1891" s="661" t="s">
        <v>3538</v>
      </c>
      <c r="D1891" s="742" t="s">
        <v>5397</v>
      </c>
      <c r="E1891" s="743" t="s">
        <v>3565</v>
      </c>
      <c r="F1891" s="661" t="s">
        <v>3533</v>
      </c>
      <c r="G1891" s="661" t="s">
        <v>3664</v>
      </c>
      <c r="H1891" s="661" t="s">
        <v>579</v>
      </c>
      <c r="I1891" s="661" t="s">
        <v>2588</v>
      </c>
      <c r="J1891" s="661" t="s">
        <v>2589</v>
      </c>
      <c r="K1891" s="661" t="s">
        <v>2590</v>
      </c>
      <c r="L1891" s="662">
        <v>1121.25</v>
      </c>
      <c r="M1891" s="662">
        <v>6727.5</v>
      </c>
      <c r="N1891" s="661">
        <v>6</v>
      </c>
      <c r="O1891" s="744">
        <v>4</v>
      </c>
      <c r="P1891" s="662">
        <v>6727.5</v>
      </c>
      <c r="Q1891" s="677">
        <v>1</v>
      </c>
      <c r="R1891" s="661">
        <v>6</v>
      </c>
      <c r="S1891" s="677">
        <v>1</v>
      </c>
      <c r="T1891" s="744">
        <v>4</v>
      </c>
      <c r="U1891" s="700">
        <v>1</v>
      </c>
    </row>
    <row r="1892" spans="1:21" ht="14.4" customHeight="1" x14ac:dyDescent="0.3">
      <c r="A1892" s="660">
        <v>21</v>
      </c>
      <c r="B1892" s="661" t="s">
        <v>578</v>
      </c>
      <c r="C1892" s="661" t="s">
        <v>3538</v>
      </c>
      <c r="D1892" s="742" t="s">
        <v>5397</v>
      </c>
      <c r="E1892" s="743" t="s">
        <v>3565</v>
      </c>
      <c r="F1892" s="661" t="s">
        <v>3533</v>
      </c>
      <c r="G1892" s="661" t="s">
        <v>3664</v>
      </c>
      <c r="H1892" s="661" t="s">
        <v>579</v>
      </c>
      <c r="I1892" s="661" t="s">
        <v>2588</v>
      </c>
      <c r="J1892" s="661" t="s">
        <v>2589</v>
      </c>
      <c r="K1892" s="661" t="s">
        <v>2590</v>
      </c>
      <c r="L1892" s="662">
        <v>727.03</v>
      </c>
      <c r="M1892" s="662">
        <v>1454.06</v>
      </c>
      <c r="N1892" s="661">
        <v>2</v>
      </c>
      <c r="O1892" s="744">
        <v>1</v>
      </c>
      <c r="P1892" s="662"/>
      <c r="Q1892" s="677">
        <v>0</v>
      </c>
      <c r="R1892" s="661"/>
      <c r="S1892" s="677">
        <v>0</v>
      </c>
      <c r="T1892" s="744"/>
      <c r="U1892" s="700">
        <v>0</v>
      </c>
    </row>
    <row r="1893" spans="1:21" ht="14.4" customHeight="1" x14ac:dyDescent="0.3">
      <c r="A1893" s="660">
        <v>21</v>
      </c>
      <c r="B1893" s="661" t="s">
        <v>578</v>
      </c>
      <c r="C1893" s="661" t="s">
        <v>3538</v>
      </c>
      <c r="D1893" s="742" t="s">
        <v>5397</v>
      </c>
      <c r="E1893" s="743" t="s">
        <v>3565</v>
      </c>
      <c r="F1893" s="661" t="s">
        <v>3533</v>
      </c>
      <c r="G1893" s="661" t="s">
        <v>3664</v>
      </c>
      <c r="H1893" s="661" t="s">
        <v>579</v>
      </c>
      <c r="I1893" s="661" t="s">
        <v>4869</v>
      </c>
      <c r="J1893" s="661" t="s">
        <v>3666</v>
      </c>
      <c r="K1893" s="661" t="s">
        <v>3667</v>
      </c>
      <c r="L1893" s="662">
        <v>2242.5</v>
      </c>
      <c r="M1893" s="662">
        <v>2242.5</v>
      </c>
      <c r="N1893" s="661">
        <v>1</v>
      </c>
      <c r="O1893" s="744">
        <v>1</v>
      </c>
      <c r="P1893" s="662">
        <v>2242.5</v>
      </c>
      <c r="Q1893" s="677">
        <v>1</v>
      </c>
      <c r="R1893" s="661">
        <v>1</v>
      </c>
      <c r="S1893" s="677">
        <v>1</v>
      </c>
      <c r="T1893" s="744">
        <v>1</v>
      </c>
      <c r="U1893" s="700">
        <v>1</v>
      </c>
    </row>
    <row r="1894" spans="1:21" ht="14.4" customHeight="1" x14ac:dyDescent="0.3">
      <c r="A1894" s="660">
        <v>21</v>
      </c>
      <c r="B1894" s="661" t="s">
        <v>578</v>
      </c>
      <c r="C1894" s="661" t="s">
        <v>3538</v>
      </c>
      <c r="D1894" s="742" t="s">
        <v>5397</v>
      </c>
      <c r="E1894" s="743" t="s">
        <v>3565</v>
      </c>
      <c r="F1894" s="661" t="s">
        <v>3533</v>
      </c>
      <c r="G1894" s="661" t="s">
        <v>3664</v>
      </c>
      <c r="H1894" s="661" t="s">
        <v>579</v>
      </c>
      <c r="I1894" s="661" t="s">
        <v>5137</v>
      </c>
      <c r="J1894" s="661" t="s">
        <v>3666</v>
      </c>
      <c r="K1894" s="661" t="s">
        <v>5138</v>
      </c>
      <c r="L1894" s="662">
        <v>0</v>
      </c>
      <c r="M1894" s="662">
        <v>0</v>
      </c>
      <c r="N1894" s="661">
        <v>1</v>
      </c>
      <c r="O1894" s="744"/>
      <c r="P1894" s="662">
        <v>0</v>
      </c>
      <c r="Q1894" s="677"/>
      <c r="R1894" s="661">
        <v>1</v>
      </c>
      <c r="S1894" s="677">
        <v>1</v>
      </c>
      <c r="T1894" s="744"/>
      <c r="U1894" s="700"/>
    </row>
    <row r="1895" spans="1:21" ht="14.4" customHeight="1" x14ac:dyDescent="0.3">
      <c r="A1895" s="660">
        <v>21</v>
      </c>
      <c r="B1895" s="661" t="s">
        <v>578</v>
      </c>
      <c r="C1895" s="661" t="s">
        <v>3538</v>
      </c>
      <c r="D1895" s="742" t="s">
        <v>5397</v>
      </c>
      <c r="E1895" s="743" t="s">
        <v>3565</v>
      </c>
      <c r="F1895" s="661" t="s">
        <v>3533</v>
      </c>
      <c r="G1895" s="661" t="s">
        <v>3664</v>
      </c>
      <c r="H1895" s="661" t="s">
        <v>579</v>
      </c>
      <c r="I1895" s="661" t="s">
        <v>4870</v>
      </c>
      <c r="J1895" s="661" t="s">
        <v>3666</v>
      </c>
      <c r="K1895" s="661" t="s">
        <v>4871</v>
      </c>
      <c r="L1895" s="662">
        <v>0</v>
      </c>
      <c r="M1895" s="662">
        <v>0</v>
      </c>
      <c r="N1895" s="661">
        <v>1</v>
      </c>
      <c r="O1895" s="744">
        <v>1</v>
      </c>
      <c r="P1895" s="662">
        <v>0</v>
      </c>
      <c r="Q1895" s="677"/>
      <c r="R1895" s="661">
        <v>1</v>
      </c>
      <c r="S1895" s="677">
        <v>1</v>
      </c>
      <c r="T1895" s="744">
        <v>1</v>
      </c>
      <c r="U1895" s="700">
        <v>1</v>
      </c>
    </row>
    <row r="1896" spans="1:21" ht="14.4" customHeight="1" x14ac:dyDescent="0.3">
      <c r="A1896" s="660">
        <v>21</v>
      </c>
      <c r="B1896" s="661" t="s">
        <v>578</v>
      </c>
      <c r="C1896" s="661" t="s">
        <v>3538</v>
      </c>
      <c r="D1896" s="742" t="s">
        <v>5397</v>
      </c>
      <c r="E1896" s="743" t="s">
        <v>3565</v>
      </c>
      <c r="F1896" s="661" t="s">
        <v>3533</v>
      </c>
      <c r="G1896" s="661" t="s">
        <v>5139</v>
      </c>
      <c r="H1896" s="661" t="s">
        <v>1684</v>
      </c>
      <c r="I1896" s="661" t="s">
        <v>5140</v>
      </c>
      <c r="J1896" s="661" t="s">
        <v>5141</v>
      </c>
      <c r="K1896" s="661" t="s">
        <v>5142</v>
      </c>
      <c r="L1896" s="662">
        <v>247.78</v>
      </c>
      <c r="M1896" s="662">
        <v>247.78</v>
      </c>
      <c r="N1896" s="661">
        <v>1</v>
      </c>
      <c r="O1896" s="744">
        <v>0.5</v>
      </c>
      <c r="P1896" s="662">
        <v>247.78</v>
      </c>
      <c r="Q1896" s="677">
        <v>1</v>
      </c>
      <c r="R1896" s="661">
        <v>1</v>
      </c>
      <c r="S1896" s="677">
        <v>1</v>
      </c>
      <c r="T1896" s="744">
        <v>0.5</v>
      </c>
      <c r="U1896" s="700">
        <v>1</v>
      </c>
    </row>
    <row r="1897" spans="1:21" ht="14.4" customHeight="1" x14ac:dyDescent="0.3">
      <c r="A1897" s="660">
        <v>21</v>
      </c>
      <c r="B1897" s="661" t="s">
        <v>578</v>
      </c>
      <c r="C1897" s="661" t="s">
        <v>3538</v>
      </c>
      <c r="D1897" s="742" t="s">
        <v>5397</v>
      </c>
      <c r="E1897" s="743" t="s">
        <v>3565</v>
      </c>
      <c r="F1897" s="661" t="s">
        <v>3533</v>
      </c>
      <c r="G1897" s="661" t="s">
        <v>3618</v>
      </c>
      <c r="H1897" s="661" t="s">
        <v>579</v>
      </c>
      <c r="I1897" s="661" t="s">
        <v>925</v>
      </c>
      <c r="J1897" s="661" t="s">
        <v>3619</v>
      </c>
      <c r="K1897" s="661" t="s">
        <v>3620</v>
      </c>
      <c r="L1897" s="662">
        <v>53.57</v>
      </c>
      <c r="M1897" s="662">
        <v>642.84</v>
      </c>
      <c r="N1897" s="661">
        <v>12</v>
      </c>
      <c r="O1897" s="744">
        <v>10</v>
      </c>
      <c r="P1897" s="662">
        <v>321.42</v>
      </c>
      <c r="Q1897" s="677">
        <v>0.5</v>
      </c>
      <c r="R1897" s="661">
        <v>6</v>
      </c>
      <c r="S1897" s="677">
        <v>0.5</v>
      </c>
      <c r="T1897" s="744">
        <v>5</v>
      </c>
      <c r="U1897" s="700">
        <v>0.5</v>
      </c>
    </row>
    <row r="1898" spans="1:21" ht="14.4" customHeight="1" x14ac:dyDescent="0.3">
      <c r="A1898" s="660">
        <v>21</v>
      </c>
      <c r="B1898" s="661" t="s">
        <v>578</v>
      </c>
      <c r="C1898" s="661" t="s">
        <v>3538</v>
      </c>
      <c r="D1898" s="742" t="s">
        <v>5397</v>
      </c>
      <c r="E1898" s="743" t="s">
        <v>3565</v>
      </c>
      <c r="F1898" s="661" t="s">
        <v>3533</v>
      </c>
      <c r="G1898" s="661" t="s">
        <v>3671</v>
      </c>
      <c r="H1898" s="661" t="s">
        <v>579</v>
      </c>
      <c r="I1898" s="661" t="s">
        <v>3672</v>
      </c>
      <c r="J1898" s="661" t="s">
        <v>1634</v>
      </c>
      <c r="K1898" s="661" t="s">
        <v>1635</v>
      </c>
      <c r="L1898" s="662">
        <v>374.79</v>
      </c>
      <c r="M1898" s="662">
        <v>374.79</v>
      </c>
      <c r="N1898" s="661">
        <v>1</v>
      </c>
      <c r="O1898" s="744">
        <v>1</v>
      </c>
      <c r="P1898" s="662">
        <v>374.79</v>
      </c>
      <c r="Q1898" s="677">
        <v>1</v>
      </c>
      <c r="R1898" s="661">
        <v>1</v>
      </c>
      <c r="S1898" s="677">
        <v>1</v>
      </c>
      <c r="T1898" s="744">
        <v>1</v>
      </c>
      <c r="U1898" s="700">
        <v>1</v>
      </c>
    </row>
    <row r="1899" spans="1:21" ht="14.4" customHeight="1" x14ac:dyDescent="0.3">
      <c r="A1899" s="660">
        <v>21</v>
      </c>
      <c r="B1899" s="661" t="s">
        <v>578</v>
      </c>
      <c r="C1899" s="661" t="s">
        <v>3538</v>
      </c>
      <c r="D1899" s="742" t="s">
        <v>5397</v>
      </c>
      <c r="E1899" s="743" t="s">
        <v>3565</v>
      </c>
      <c r="F1899" s="661" t="s">
        <v>3533</v>
      </c>
      <c r="G1899" s="661" t="s">
        <v>3671</v>
      </c>
      <c r="H1899" s="661" t="s">
        <v>579</v>
      </c>
      <c r="I1899" s="661" t="s">
        <v>3673</v>
      </c>
      <c r="J1899" s="661" t="s">
        <v>1634</v>
      </c>
      <c r="K1899" s="661" t="s">
        <v>3674</v>
      </c>
      <c r="L1899" s="662">
        <v>0</v>
      </c>
      <c r="M1899" s="662">
        <v>0</v>
      </c>
      <c r="N1899" s="661">
        <v>14</v>
      </c>
      <c r="O1899" s="744">
        <v>10.5</v>
      </c>
      <c r="P1899" s="662">
        <v>0</v>
      </c>
      <c r="Q1899" s="677"/>
      <c r="R1899" s="661">
        <v>9</v>
      </c>
      <c r="S1899" s="677">
        <v>0.6428571428571429</v>
      </c>
      <c r="T1899" s="744">
        <v>6</v>
      </c>
      <c r="U1899" s="700">
        <v>0.5714285714285714</v>
      </c>
    </row>
    <row r="1900" spans="1:21" ht="14.4" customHeight="1" x14ac:dyDescent="0.3">
      <c r="A1900" s="660">
        <v>21</v>
      </c>
      <c r="B1900" s="661" t="s">
        <v>578</v>
      </c>
      <c r="C1900" s="661" t="s">
        <v>3538</v>
      </c>
      <c r="D1900" s="742" t="s">
        <v>5397</v>
      </c>
      <c r="E1900" s="743" t="s">
        <v>3565</v>
      </c>
      <c r="F1900" s="661" t="s">
        <v>3533</v>
      </c>
      <c r="G1900" s="661" t="s">
        <v>3671</v>
      </c>
      <c r="H1900" s="661" t="s">
        <v>579</v>
      </c>
      <c r="I1900" s="661" t="s">
        <v>5143</v>
      </c>
      <c r="J1900" s="661" t="s">
        <v>5144</v>
      </c>
      <c r="K1900" s="661" t="s">
        <v>5145</v>
      </c>
      <c r="L1900" s="662">
        <v>0</v>
      </c>
      <c r="M1900" s="662">
        <v>0</v>
      </c>
      <c r="N1900" s="661">
        <v>1</v>
      </c>
      <c r="O1900" s="744">
        <v>0.5</v>
      </c>
      <c r="P1900" s="662">
        <v>0</v>
      </c>
      <c r="Q1900" s="677"/>
      <c r="R1900" s="661">
        <v>1</v>
      </c>
      <c r="S1900" s="677">
        <v>1</v>
      </c>
      <c r="T1900" s="744">
        <v>0.5</v>
      </c>
      <c r="U1900" s="700">
        <v>1</v>
      </c>
    </row>
    <row r="1901" spans="1:21" ht="14.4" customHeight="1" x14ac:dyDescent="0.3">
      <c r="A1901" s="660">
        <v>21</v>
      </c>
      <c r="B1901" s="661" t="s">
        <v>578</v>
      </c>
      <c r="C1901" s="661" t="s">
        <v>3538</v>
      </c>
      <c r="D1901" s="742" t="s">
        <v>5397</v>
      </c>
      <c r="E1901" s="743" t="s">
        <v>3565</v>
      </c>
      <c r="F1901" s="661" t="s">
        <v>3533</v>
      </c>
      <c r="G1901" s="661" t="s">
        <v>3671</v>
      </c>
      <c r="H1901" s="661" t="s">
        <v>579</v>
      </c>
      <c r="I1901" s="661" t="s">
        <v>4272</v>
      </c>
      <c r="J1901" s="661" t="s">
        <v>1634</v>
      </c>
      <c r="K1901" s="661" t="s">
        <v>3674</v>
      </c>
      <c r="L1901" s="662">
        <v>0</v>
      </c>
      <c r="M1901" s="662">
        <v>0</v>
      </c>
      <c r="N1901" s="661">
        <v>2</v>
      </c>
      <c r="O1901" s="744">
        <v>1.5</v>
      </c>
      <c r="P1901" s="662">
        <v>0</v>
      </c>
      <c r="Q1901" s="677"/>
      <c r="R1901" s="661">
        <v>2</v>
      </c>
      <c r="S1901" s="677">
        <v>1</v>
      </c>
      <c r="T1901" s="744">
        <v>1.5</v>
      </c>
      <c r="U1901" s="700">
        <v>1</v>
      </c>
    </row>
    <row r="1902" spans="1:21" ht="14.4" customHeight="1" x14ac:dyDescent="0.3">
      <c r="A1902" s="660">
        <v>21</v>
      </c>
      <c r="B1902" s="661" t="s">
        <v>578</v>
      </c>
      <c r="C1902" s="661" t="s">
        <v>3538</v>
      </c>
      <c r="D1902" s="742" t="s">
        <v>5397</v>
      </c>
      <c r="E1902" s="743" t="s">
        <v>3565</v>
      </c>
      <c r="F1902" s="661" t="s">
        <v>3533</v>
      </c>
      <c r="G1902" s="661" t="s">
        <v>3671</v>
      </c>
      <c r="H1902" s="661" t="s">
        <v>579</v>
      </c>
      <c r="I1902" s="661" t="s">
        <v>5146</v>
      </c>
      <c r="J1902" s="661" t="s">
        <v>1634</v>
      </c>
      <c r="K1902" s="661" t="s">
        <v>5147</v>
      </c>
      <c r="L1902" s="662">
        <v>0</v>
      </c>
      <c r="M1902" s="662">
        <v>0</v>
      </c>
      <c r="N1902" s="661">
        <v>1</v>
      </c>
      <c r="O1902" s="744">
        <v>1</v>
      </c>
      <c r="P1902" s="662">
        <v>0</v>
      </c>
      <c r="Q1902" s="677"/>
      <c r="R1902" s="661">
        <v>1</v>
      </c>
      <c r="S1902" s="677">
        <v>1</v>
      </c>
      <c r="T1902" s="744">
        <v>1</v>
      </c>
      <c r="U1902" s="700">
        <v>1</v>
      </c>
    </row>
    <row r="1903" spans="1:21" ht="14.4" customHeight="1" x14ac:dyDescent="0.3">
      <c r="A1903" s="660">
        <v>21</v>
      </c>
      <c r="B1903" s="661" t="s">
        <v>578</v>
      </c>
      <c r="C1903" s="661" t="s">
        <v>3538</v>
      </c>
      <c r="D1903" s="742" t="s">
        <v>5397</v>
      </c>
      <c r="E1903" s="743" t="s">
        <v>3565</v>
      </c>
      <c r="F1903" s="661" t="s">
        <v>3533</v>
      </c>
      <c r="G1903" s="661" t="s">
        <v>3675</v>
      </c>
      <c r="H1903" s="661" t="s">
        <v>1684</v>
      </c>
      <c r="I1903" s="661" t="s">
        <v>3740</v>
      </c>
      <c r="J1903" s="661" t="s">
        <v>1714</v>
      </c>
      <c r="K1903" s="661" t="s">
        <v>3741</v>
      </c>
      <c r="L1903" s="662">
        <v>543.39</v>
      </c>
      <c r="M1903" s="662">
        <v>2173.56</v>
      </c>
      <c r="N1903" s="661">
        <v>4</v>
      </c>
      <c r="O1903" s="744">
        <v>2</v>
      </c>
      <c r="P1903" s="662">
        <v>2173.56</v>
      </c>
      <c r="Q1903" s="677">
        <v>1</v>
      </c>
      <c r="R1903" s="661">
        <v>4</v>
      </c>
      <c r="S1903" s="677">
        <v>1</v>
      </c>
      <c r="T1903" s="744">
        <v>2</v>
      </c>
      <c r="U1903" s="700">
        <v>1</v>
      </c>
    </row>
    <row r="1904" spans="1:21" ht="14.4" customHeight="1" x14ac:dyDescent="0.3">
      <c r="A1904" s="660">
        <v>21</v>
      </c>
      <c r="B1904" s="661" t="s">
        <v>578</v>
      </c>
      <c r="C1904" s="661" t="s">
        <v>3538</v>
      </c>
      <c r="D1904" s="742" t="s">
        <v>5397</v>
      </c>
      <c r="E1904" s="743" t="s">
        <v>3565</v>
      </c>
      <c r="F1904" s="661" t="s">
        <v>3533</v>
      </c>
      <c r="G1904" s="661" t="s">
        <v>3675</v>
      </c>
      <c r="H1904" s="661" t="s">
        <v>1684</v>
      </c>
      <c r="I1904" s="661" t="s">
        <v>3792</v>
      </c>
      <c r="J1904" s="661" t="s">
        <v>1714</v>
      </c>
      <c r="K1904" s="661" t="s">
        <v>623</v>
      </c>
      <c r="L1904" s="662">
        <v>815.1</v>
      </c>
      <c r="M1904" s="662">
        <v>8151</v>
      </c>
      <c r="N1904" s="661">
        <v>10</v>
      </c>
      <c r="O1904" s="744">
        <v>4</v>
      </c>
      <c r="P1904" s="662">
        <v>4890.6000000000004</v>
      </c>
      <c r="Q1904" s="677">
        <v>0.60000000000000009</v>
      </c>
      <c r="R1904" s="661">
        <v>6</v>
      </c>
      <c r="S1904" s="677">
        <v>0.6</v>
      </c>
      <c r="T1904" s="744">
        <v>2.5</v>
      </c>
      <c r="U1904" s="700">
        <v>0.625</v>
      </c>
    </row>
    <row r="1905" spans="1:21" ht="14.4" customHeight="1" x14ac:dyDescent="0.3">
      <c r="A1905" s="660">
        <v>21</v>
      </c>
      <c r="B1905" s="661" t="s">
        <v>578</v>
      </c>
      <c r="C1905" s="661" t="s">
        <v>3538</v>
      </c>
      <c r="D1905" s="742" t="s">
        <v>5397</v>
      </c>
      <c r="E1905" s="743" t="s">
        <v>3565</v>
      </c>
      <c r="F1905" s="661" t="s">
        <v>3533</v>
      </c>
      <c r="G1905" s="661" t="s">
        <v>3675</v>
      </c>
      <c r="H1905" s="661" t="s">
        <v>1684</v>
      </c>
      <c r="I1905" s="661" t="s">
        <v>1713</v>
      </c>
      <c r="J1905" s="661" t="s">
        <v>1714</v>
      </c>
      <c r="K1905" s="661" t="s">
        <v>1715</v>
      </c>
      <c r="L1905" s="662">
        <v>923.74</v>
      </c>
      <c r="M1905" s="662">
        <v>1847.48</v>
      </c>
      <c r="N1905" s="661">
        <v>2</v>
      </c>
      <c r="O1905" s="744">
        <v>1</v>
      </c>
      <c r="P1905" s="662">
        <v>1847.48</v>
      </c>
      <c r="Q1905" s="677">
        <v>1</v>
      </c>
      <c r="R1905" s="661">
        <v>2</v>
      </c>
      <c r="S1905" s="677">
        <v>1</v>
      </c>
      <c r="T1905" s="744">
        <v>1</v>
      </c>
      <c r="U1905" s="700">
        <v>1</v>
      </c>
    </row>
    <row r="1906" spans="1:21" ht="14.4" customHeight="1" x14ac:dyDescent="0.3">
      <c r="A1906" s="660">
        <v>21</v>
      </c>
      <c r="B1906" s="661" t="s">
        <v>578</v>
      </c>
      <c r="C1906" s="661" t="s">
        <v>3538</v>
      </c>
      <c r="D1906" s="742" t="s">
        <v>5397</v>
      </c>
      <c r="E1906" s="743" t="s">
        <v>3565</v>
      </c>
      <c r="F1906" s="661" t="s">
        <v>3533</v>
      </c>
      <c r="G1906" s="661" t="s">
        <v>3675</v>
      </c>
      <c r="H1906" s="661" t="s">
        <v>1684</v>
      </c>
      <c r="I1906" s="661" t="s">
        <v>1763</v>
      </c>
      <c r="J1906" s="661" t="s">
        <v>622</v>
      </c>
      <c r="K1906" s="661" t="s">
        <v>623</v>
      </c>
      <c r="L1906" s="662">
        <v>1385.62</v>
      </c>
      <c r="M1906" s="662">
        <v>5542.48</v>
      </c>
      <c r="N1906" s="661">
        <v>4</v>
      </c>
      <c r="O1906" s="744">
        <v>1.5</v>
      </c>
      <c r="P1906" s="662">
        <v>5542.48</v>
      </c>
      <c r="Q1906" s="677">
        <v>1</v>
      </c>
      <c r="R1906" s="661">
        <v>4</v>
      </c>
      <c r="S1906" s="677">
        <v>1</v>
      </c>
      <c r="T1906" s="744">
        <v>1.5</v>
      </c>
      <c r="U1906" s="700">
        <v>1</v>
      </c>
    </row>
    <row r="1907" spans="1:21" ht="14.4" customHeight="1" x14ac:dyDescent="0.3">
      <c r="A1907" s="660">
        <v>21</v>
      </c>
      <c r="B1907" s="661" t="s">
        <v>578</v>
      </c>
      <c r="C1907" s="661" t="s">
        <v>3538</v>
      </c>
      <c r="D1907" s="742" t="s">
        <v>5397</v>
      </c>
      <c r="E1907" s="743" t="s">
        <v>3565</v>
      </c>
      <c r="F1907" s="661" t="s">
        <v>3533</v>
      </c>
      <c r="G1907" s="661" t="s">
        <v>3675</v>
      </c>
      <c r="H1907" s="661" t="s">
        <v>1684</v>
      </c>
      <c r="I1907" s="661" t="s">
        <v>1766</v>
      </c>
      <c r="J1907" s="661" t="s">
        <v>622</v>
      </c>
      <c r="K1907" s="661" t="s">
        <v>1715</v>
      </c>
      <c r="L1907" s="662">
        <v>1847.49</v>
      </c>
      <c r="M1907" s="662">
        <v>9237.4500000000007</v>
      </c>
      <c r="N1907" s="661">
        <v>5</v>
      </c>
      <c r="O1907" s="744">
        <v>2.5</v>
      </c>
      <c r="P1907" s="662">
        <v>3694.98</v>
      </c>
      <c r="Q1907" s="677">
        <v>0.39999999999999997</v>
      </c>
      <c r="R1907" s="661">
        <v>2</v>
      </c>
      <c r="S1907" s="677">
        <v>0.4</v>
      </c>
      <c r="T1907" s="744">
        <v>1</v>
      </c>
      <c r="U1907" s="700">
        <v>0.4</v>
      </c>
    </row>
    <row r="1908" spans="1:21" ht="14.4" customHeight="1" x14ac:dyDescent="0.3">
      <c r="A1908" s="660">
        <v>21</v>
      </c>
      <c r="B1908" s="661" t="s">
        <v>578</v>
      </c>
      <c r="C1908" s="661" t="s">
        <v>3538</v>
      </c>
      <c r="D1908" s="742" t="s">
        <v>5397</v>
      </c>
      <c r="E1908" s="743" t="s">
        <v>3565</v>
      </c>
      <c r="F1908" s="661" t="s">
        <v>3533</v>
      </c>
      <c r="G1908" s="661" t="s">
        <v>3675</v>
      </c>
      <c r="H1908" s="661" t="s">
        <v>1684</v>
      </c>
      <c r="I1908" s="661" t="s">
        <v>1769</v>
      </c>
      <c r="J1908" s="661" t="s">
        <v>622</v>
      </c>
      <c r="K1908" s="661" t="s">
        <v>3363</v>
      </c>
      <c r="L1908" s="662">
        <v>2309.36</v>
      </c>
      <c r="M1908" s="662">
        <v>9237.44</v>
      </c>
      <c r="N1908" s="661">
        <v>4</v>
      </c>
      <c r="O1908" s="744">
        <v>1.5</v>
      </c>
      <c r="P1908" s="662">
        <v>4618.72</v>
      </c>
      <c r="Q1908" s="677">
        <v>0.5</v>
      </c>
      <c r="R1908" s="661">
        <v>2</v>
      </c>
      <c r="S1908" s="677">
        <v>0.5</v>
      </c>
      <c r="T1908" s="744">
        <v>1</v>
      </c>
      <c r="U1908" s="700">
        <v>0.66666666666666663</v>
      </c>
    </row>
    <row r="1909" spans="1:21" ht="14.4" customHeight="1" x14ac:dyDescent="0.3">
      <c r="A1909" s="660">
        <v>21</v>
      </c>
      <c r="B1909" s="661" t="s">
        <v>578</v>
      </c>
      <c r="C1909" s="661" t="s">
        <v>3538</v>
      </c>
      <c r="D1909" s="742" t="s">
        <v>5397</v>
      </c>
      <c r="E1909" s="743" t="s">
        <v>3565</v>
      </c>
      <c r="F1909" s="661" t="s">
        <v>3533</v>
      </c>
      <c r="G1909" s="661" t="s">
        <v>3605</v>
      </c>
      <c r="H1909" s="661" t="s">
        <v>579</v>
      </c>
      <c r="I1909" s="661" t="s">
        <v>5148</v>
      </c>
      <c r="J1909" s="661" t="s">
        <v>5149</v>
      </c>
      <c r="K1909" s="661" t="s">
        <v>5150</v>
      </c>
      <c r="L1909" s="662">
        <v>0</v>
      </c>
      <c r="M1909" s="662">
        <v>0</v>
      </c>
      <c r="N1909" s="661">
        <v>1</v>
      </c>
      <c r="O1909" s="744">
        <v>0.5</v>
      </c>
      <c r="P1909" s="662">
        <v>0</v>
      </c>
      <c r="Q1909" s="677"/>
      <c r="R1909" s="661">
        <v>1</v>
      </c>
      <c r="S1909" s="677">
        <v>1</v>
      </c>
      <c r="T1909" s="744">
        <v>0.5</v>
      </c>
      <c r="U1909" s="700">
        <v>1</v>
      </c>
    </row>
    <row r="1910" spans="1:21" ht="14.4" customHeight="1" x14ac:dyDescent="0.3">
      <c r="A1910" s="660">
        <v>21</v>
      </c>
      <c r="B1910" s="661" t="s">
        <v>578</v>
      </c>
      <c r="C1910" s="661" t="s">
        <v>3538</v>
      </c>
      <c r="D1910" s="742" t="s">
        <v>5397</v>
      </c>
      <c r="E1910" s="743" t="s">
        <v>3565</v>
      </c>
      <c r="F1910" s="661" t="s">
        <v>3533</v>
      </c>
      <c r="G1910" s="661" t="s">
        <v>3605</v>
      </c>
      <c r="H1910" s="661" t="s">
        <v>579</v>
      </c>
      <c r="I1910" s="661" t="s">
        <v>3606</v>
      </c>
      <c r="J1910" s="661" t="s">
        <v>3607</v>
      </c>
      <c r="K1910" s="661" t="s">
        <v>2164</v>
      </c>
      <c r="L1910" s="662">
        <v>93.71</v>
      </c>
      <c r="M1910" s="662">
        <v>374.84</v>
      </c>
      <c r="N1910" s="661">
        <v>4</v>
      </c>
      <c r="O1910" s="744">
        <v>2</v>
      </c>
      <c r="P1910" s="662">
        <v>281.13</v>
      </c>
      <c r="Q1910" s="677">
        <v>0.75</v>
      </c>
      <c r="R1910" s="661">
        <v>3</v>
      </c>
      <c r="S1910" s="677">
        <v>0.75</v>
      </c>
      <c r="T1910" s="744">
        <v>1.5</v>
      </c>
      <c r="U1910" s="700">
        <v>0.75</v>
      </c>
    </row>
    <row r="1911" spans="1:21" ht="14.4" customHeight="1" x14ac:dyDescent="0.3">
      <c r="A1911" s="660">
        <v>21</v>
      </c>
      <c r="B1911" s="661" t="s">
        <v>578</v>
      </c>
      <c r="C1911" s="661" t="s">
        <v>3538</v>
      </c>
      <c r="D1911" s="742" t="s">
        <v>5397</v>
      </c>
      <c r="E1911" s="743" t="s">
        <v>3565</v>
      </c>
      <c r="F1911" s="661" t="s">
        <v>3533</v>
      </c>
      <c r="G1911" s="661" t="s">
        <v>3605</v>
      </c>
      <c r="H1911" s="661" t="s">
        <v>579</v>
      </c>
      <c r="I1911" s="661" t="s">
        <v>3606</v>
      </c>
      <c r="J1911" s="661" t="s">
        <v>3607</v>
      </c>
      <c r="K1911" s="661" t="s">
        <v>2164</v>
      </c>
      <c r="L1911" s="662">
        <v>57.64</v>
      </c>
      <c r="M1911" s="662">
        <v>230.56</v>
      </c>
      <c r="N1911" s="661">
        <v>4</v>
      </c>
      <c r="O1911" s="744">
        <v>3</v>
      </c>
      <c r="P1911" s="662">
        <v>115.28</v>
      </c>
      <c r="Q1911" s="677">
        <v>0.5</v>
      </c>
      <c r="R1911" s="661">
        <v>2</v>
      </c>
      <c r="S1911" s="677">
        <v>0.5</v>
      </c>
      <c r="T1911" s="744">
        <v>1</v>
      </c>
      <c r="U1911" s="700">
        <v>0.33333333333333331</v>
      </c>
    </row>
    <row r="1912" spans="1:21" ht="14.4" customHeight="1" x14ac:dyDescent="0.3">
      <c r="A1912" s="660">
        <v>21</v>
      </c>
      <c r="B1912" s="661" t="s">
        <v>578</v>
      </c>
      <c r="C1912" s="661" t="s">
        <v>3538</v>
      </c>
      <c r="D1912" s="742" t="s">
        <v>5397</v>
      </c>
      <c r="E1912" s="743" t="s">
        <v>3565</v>
      </c>
      <c r="F1912" s="661" t="s">
        <v>3533</v>
      </c>
      <c r="G1912" s="661" t="s">
        <v>3605</v>
      </c>
      <c r="H1912" s="661" t="s">
        <v>579</v>
      </c>
      <c r="I1912" s="661" t="s">
        <v>5151</v>
      </c>
      <c r="J1912" s="661" t="s">
        <v>5149</v>
      </c>
      <c r="K1912" s="661" t="s">
        <v>5150</v>
      </c>
      <c r="L1912" s="662">
        <v>0</v>
      </c>
      <c r="M1912" s="662">
        <v>0</v>
      </c>
      <c r="N1912" s="661">
        <v>1</v>
      </c>
      <c r="O1912" s="744">
        <v>0.5</v>
      </c>
      <c r="P1912" s="662">
        <v>0</v>
      </c>
      <c r="Q1912" s="677"/>
      <c r="R1912" s="661">
        <v>1</v>
      </c>
      <c r="S1912" s="677">
        <v>1</v>
      </c>
      <c r="T1912" s="744">
        <v>0.5</v>
      </c>
      <c r="U1912" s="700">
        <v>1</v>
      </c>
    </row>
    <row r="1913" spans="1:21" ht="14.4" customHeight="1" x14ac:dyDescent="0.3">
      <c r="A1913" s="660">
        <v>21</v>
      </c>
      <c r="B1913" s="661" t="s">
        <v>578</v>
      </c>
      <c r="C1913" s="661" t="s">
        <v>3538</v>
      </c>
      <c r="D1913" s="742" t="s">
        <v>5397</v>
      </c>
      <c r="E1913" s="743" t="s">
        <v>3565</v>
      </c>
      <c r="F1913" s="661" t="s">
        <v>3533</v>
      </c>
      <c r="G1913" s="661" t="s">
        <v>3605</v>
      </c>
      <c r="H1913" s="661" t="s">
        <v>579</v>
      </c>
      <c r="I1913" s="661" t="s">
        <v>3794</v>
      </c>
      <c r="J1913" s="661" t="s">
        <v>781</v>
      </c>
      <c r="K1913" s="661" t="s">
        <v>3795</v>
      </c>
      <c r="L1913" s="662">
        <v>28.81</v>
      </c>
      <c r="M1913" s="662">
        <v>28.81</v>
      </c>
      <c r="N1913" s="661">
        <v>1</v>
      </c>
      <c r="O1913" s="744">
        <v>0.5</v>
      </c>
      <c r="P1913" s="662">
        <v>28.81</v>
      </c>
      <c r="Q1913" s="677">
        <v>1</v>
      </c>
      <c r="R1913" s="661">
        <v>1</v>
      </c>
      <c r="S1913" s="677">
        <v>1</v>
      </c>
      <c r="T1913" s="744">
        <v>0.5</v>
      </c>
      <c r="U1913" s="700">
        <v>1</v>
      </c>
    </row>
    <row r="1914" spans="1:21" ht="14.4" customHeight="1" x14ac:dyDescent="0.3">
      <c r="A1914" s="660">
        <v>21</v>
      </c>
      <c r="B1914" s="661" t="s">
        <v>578</v>
      </c>
      <c r="C1914" s="661" t="s">
        <v>3538</v>
      </c>
      <c r="D1914" s="742" t="s">
        <v>5397</v>
      </c>
      <c r="E1914" s="743" t="s">
        <v>3565</v>
      </c>
      <c r="F1914" s="661" t="s">
        <v>3533</v>
      </c>
      <c r="G1914" s="661" t="s">
        <v>3605</v>
      </c>
      <c r="H1914" s="661" t="s">
        <v>579</v>
      </c>
      <c r="I1914" s="661" t="s">
        <v>2163</v>
      </c>
      <c r="J1914" s="661" t="s">
        <v>781</v>
      </c>
      <c r="K1914" s="661" t="s">
        <v>2164</v>
      </c>
      <c r="L1914" s="662">
        <v>57.64</v>
      </c>
      <c r="M1914" s="662">
        <v>57.64</v>
      </c>
      <c r="N1914" s="661">
        <v>1</v>
      </c>
      <c r="O1914" s="744">
        <v>0.5</v>
      </c>
      <c r="P1914" s="662"/>
      <c r="Q1914" s="677">
        <v>0</v>
      </c>
      <c r="R1914" s="661"/>
      <c r="S1914" s="677">
        <v>0</v>
      </c>
      <c r="T1914" s="744"/>
      <c r="U1914" s="700">
        <v>0</v>
      </c>
    </row>
    <row r="1915" spans="1:21" ht="14.4" customHeight="1" x14ac:dyDescent="0.3">
      <c r="A1915" s="660">
        <v>21</v>
      </c>
      <c r="B1915" s="661" t="s">
        <v>578</v>
      </c>
      <c r="C1915" s="661" t="s">
        <v>3538</v>
      </c>
      <c r="D1915" s="742" t="s">
        <v>5397</v>
      </c>
      <c r="E1915" s="743" t="s">
        <v>3565</v>
      </c>
      <c r="F1915" s="661" t="s">
        <v>3533</v>
      </c>
      <c r="G1915" s="661" t="s">
        <v>3589</v>
      </c>
      <c r="H1915" s="661" t="s">
        <v>1684</v>
      </c>
      <c r="I1915" s="661" t="s">
        <v>1848</v>
      </c>
      <c r="J1915" s="661" t="s">
        <v>1849</v>
      </c>
      <c r="K1915" s="661" t="s">
        <v>1850</v>
      </c>
      <c r="L1915" s="662">
        <v>475.77</v>
      </c>
      <c r="M1915" s="662">
        <v>16651.950000000008</v>
      </c>
      <c r="N1915" s="661">
        <v>35</v>
      </c>
      <c r="O1915" s="744">
        <v>30</v>
      </c>
      <c r="P1915" s="662">
        <v>13321.560000000009</v>
      </c>
      <c r="Q1915" s="677">
        <v>0.80000000000000016</v>
      </c>
      <c r="R1915" s="661">
        <v>28</v>
      </c>
      <c r="S1915" s="677">
        <v>0.8</v>
      </c>
      <c r="T1915" s="744">
        <v>23.5</v>
      </c>
      <c r="U1915" s="700">
        <v>0.78333333333333333</v>
      </c>
    </row>
    <row r="1916" spans="1:21" ht="14.4" customHeight="1" x14ac:dyDescent="0.3">
      <c r="A1916" s="660">
        <v>21</v>
      </c>
      <c r="B1916" s="661" t="s">
        <v>578</v>
      </c>
      <c r="C1916" s="661" t="s">
        <v>3538</v>
      </c>
      <c r="D1916" s="742" t="s">
        <v>5397</v>
      </c>
      <c r="E1916" s="743" t="s">
        <v>3565</v>
      </c>
      <c r="F1916" s="661" t="s">
        <v>3533</v>
      </c>
      <c r="G1916" s="661" t="s">
        <v>3589</v>
      </c>
      <c r="H1916" s="661" t="s">
        <v>1684</v>
      </c>
      <c r="I1916" s="661" t="s">
        <v>1867</v>
      </c>
      <c r="J1916" s="661" t="s">
        <v>1868</v>
      </c>
      <c r="K1916" s="661" t="s">
        <v>3353</v>
      </c>
      <c r="L1916" s="662">
        <v>1300.49</v>
      </c>
      <c r="M1916" s="662">
        <v>10403.92</v>
      </c>
      <c r="N1916" s="661">
        <v>8</v>
      </c>
      <c r="O1916" s="744">
        <v>7</v>
      </c>
      <c r="P1916" s="662">
        <v>3901.4700000000003</v>
      </c>
      <c r="Q1916" s="677">
        <v>0.375</v>
      </c>
      <c r="R1916" s="661">
        <v>3</v>
      </c>
      <c r="S1916" s="677">
        <v>0.375</v>
      </c>
      <c r="T1916" s="744">
        <v>2</v>
      </c>
      <c r="U1916" s="700">
        <v>0.2857142857142857</v>
      </c>
    </row>
    <row r="1917" spans="1:21" ht="14.4" customHeight="1" x14ac:dyDescent="0.3">
      <c r="A1917" s="660">
        <v>21</v>
      </c>
      <c r="B1917" s="661" t="s">
        <v>578</v>
      </c>
      <c r="C1917" s="661" t="s">
        <v>3538</v>
      </c>
      <c r="D1917" s="742" t="s">
        <v>5397</v>
      </c>
      <c r="E1917" s="743" t="s">
        <v>3565</v>
      </c>
      <c r="F1917" s="661" t="s">
        <v>3533</v>
      </c>
      <c r="G1917" s="661" t="s">
        <v>3589</v>
      </c>
      <c r="H1917" s="661" t="s">
        <v>1684</v>
      </c>
      <c r="I1917" s="661" t="s">
        <v>1867</v>
      </c>
      <c r="J1917" s="661" t="s">
        <v>1868</v>
      </c>
      <c r="K1917" s="661" t="s">
        <v>3353</v>
      </c>
      <c r="L1917" s="662">
        <v>668.54</v>
      </c>
      <c r="M1917" s="662">
        <v>2005.62</v>
      </c>
      <c r="N1917" s="661">
        <v>3</v>
      </c>
      <c r="O1917" s="744">
        <v>2.5</v>
      </c>
      <c r="P1917" s="662">
        <v>2005.62</v>
      </c>
      <c r="Q1917" s="677">
        <v>1</v>
      </c>
      <c r="R1917" s="661">
        <v>3</v>
      </c>
      <c r="S1917" s="677">
        <v>1</v>
      </c>
      <c r="T1917" s="744">
        <v>2.5</v>
      </c>
      <c r="U1917" s="700">
        <v>1</v>
      </c>
    </row>
    <row r="1918" spans="1:21" ht="14.4" customHeight="1" x14ac:dyDescent="0.3">
      <c r="A1918" s="660">
        <v>21</v>
      </c>
      <c r="B1918" s="661" t="s">
        <v>578</v>
      </c>
      <c r="C1918" s="661" t="s">
        <v>3538</v>
      </c>
      <c r="D1918" s="742" t="s">
        <v>5397</v>
      </c>
      <c r="E1918" s="743" t="s">
        <v>3565</v>
      </c>
      <c r="F1918" s="661" t="s">
        <v>3533</v>
      </c>
      <c r="G1918" s="661" t="s">
        <v>3743</v>
      </c>
      <c r="H1918" s="661" t="s">
        <v>579</v>
      </c>
      <c r="I1918" s="661" t="s">
        <v>5152</v>
      </c>
      <c r="J1918" s="661" t="s">
        <v>5153</v>
      </c>
      <c r="K1918" s="661" t="s">
        <v>5154</v>
      </c>
      <c r="L1918" s="662">
        <v>0</v>
      </c>
      <c r="M1918" s="662">
        <v>0</v>
      </c>
      <c r="N1918" s="661">
        <v>1</v>
      </c>
      <c r="O1918" s="744">
        <v>0.5</v>
      </c>
      <c r="P1918" s="662">
        <v>0</v>
      </c>
      <c r="Q1918" s="677"/>
      <c r="R1918" s="661">
        <v>1</v>
      </c>
      <c r="S1918" s="677">
        <v>1</v>
      </c>
      <c r="T1918" s="744">
        <v>0.5</v>
      </c>
      <c r="U1918" s="700">
        <v>1</v>
      </c>
    </row>
    <row r="1919" spans="1:21" ht="14.4" customHeight="1" x14ac:dyDescent="0.3">
      <c r="A1919" s="660">
        <v>21</v>
      </c>
      <c r="B1919" s="661" t="s">
        <v>578</v>
      </c>
      <c r="C1919" s="661" t="s">
        <v>3538</v>
      </c>
      <c r="D1919" s="742" t="s">
        <v>5397</v>
      </c>
      <c r="E1919" s="743" t="s">
        <v>3565</v>
      </c>
      <c r="F1919" s="661" t="s">
        <v>3533</v>
      </c>
      <c r="G1919" s="661" t="s">
        <v>3746</v>
      </c>
      <c r="H1919" s="661" t="s">
        <v>579</v>
      </c>
      <c r="I1919" s="661" t="s">
        <v>5155</v>
      </c>
      <c r="J1919" s="661" t="s">
        <v>2483</v>
      </c>
      <c r="K1919" s="661" t="s">
        <v>5156</v>
      </c>
      <c r="L1919" s="662">
        <v>0</v>
      </c>
      <c r="M1919" s="662">
        <v>0</v>
      </c>
      <c r="N1919" s="661">
        <v>2</v>
      </c>
      <c r="O1919" s="744">
        <v>1</v>
      </c>
      <c r="P1919" s="662"/>
      <c r="Q1919" s="677"/>
      <c r="R1919" s="661"/>
      <c r="S1919" s="677">
        <v>0</v>
      </c>
      <c r="T1919" s="744"/>
      <c r="U1919" s="700">
        <v>0</v>
      </c>
    </row>
    <row r="1920" spans="1:21" ht="14.4" customHeight="1" x14ac:dyDescent="0.3">
      <c r="A1920" s="660">
        <v>21</v>
      </c>
      <c r="B1920" s="661" t="s">
        <v>578</v>
      </c>
      <c r="C1920" s="661" t="s">
        <v>3538</v>
      </c>
      <c r="D1920" s="742" t="s">
        <v>5397</v>
      </c>
      <c r="E1920" s="743" t="s">
        <v>3565</v>
      </c>
      <c r="F1920" s="661" t="s">
        <v>3533</v>
      </c>
      <c r="G1920" s="661" t="s">
        <v>4472</v>
      </c>
      <c r="H1920" s="661" t="s">
        <v>579</v>
      </c>
      <c r="I1920" s="661" t="s">
        <v>4473</v>
      </c>
      <c r="J1920" s="661" t="s">
        <v>4474</v>
      </c>
      <c r="K1920" s="661" t="s">
        <v>4475</v>
      </c>
      <c r="L1920" s="662">
        <v>998.95</v>
      </c>
      <c r="M1920" s="662">
        <v>1997.9</v>
      </c>
      <c r="N1920" s="661">
        <v>2</v>
      </c>
      <c r="O1920" s="744">
        <v>0.5</v>
      </c>
      <c r="P1920" s="662">
        <v>1997.9</v>
      </c>
      <c r="Q1920" s="677">
        <v>1</v>
      </c>
      <c r="R1920" s="661">
        <v>2</v>
      </c>
      <c r="S1920" s="677">
        <v>1</v>
      </c>
      <c r="T1920" s="744">
        <v>0.5</v>
      </c>
      <c r="U1920" s="700">
        <v>1</v>
      </c>
    </row>
    <row r="1921" spans="1:21" ht="14.4" customHeight="1" x14ac:dyDescent="0.3">
      <c r="A1921" s="660">
        <v>21</v>
      </c>
      <c r="B1921" s="661" t="s">
        <v>578</v>
      </c>
      <c r="C1921" s="661" t="s">
        <v>3538</v>
      </c>
      <c r="D1921" s="742" t="s">
        <v>5397</v>
      </c>
      <c r="E1921" s="743" t="s">
        <v>3565</v>
      </c>
      <c r="F1921" s="661" t="s">
        <v>3533</v>
      </c>
      <c r="G1921" s="661" t="s">
        <v>4480</v>
      </c>
      <c r="H1921" s="661" t="s">
        <v>1684</v>
      </c>
      <c r="I1921" s="661" t="s">
        <v>5157</v>
      </c>
      <c r="J1921" s="661" t="s">
        <v>1745</v>
      </c>
      <c r="K1921" s="661" t="s">
        <v>1746</v>
      </c>
      <c r="L1921" s="662">
        <v>0</v>
      </c>
      <c r="M1921" s="662">
        <v>0</v>
      </c>
      <c r="N1921" s="661">
        <v>1</v>
      </c>
      <c r="O1921" s="744">
        <v>1</v>
      </c>
      <c r="P1921" s="662"/>
      <c r="Q1921" s="677"/>
      <c r="R1921" s="661"/>
      <c r="S1921" s="677">
        <v>0</v>
      </c>
      <c r="T1921" s="744"/>
      <c r="U1921" s="700">
        <v>0</v>
      </c>
    </row>
    <row r="1922" spans="1:21" ht="14.4" customHeight="1" x14ac:dyDescent="0.3">
      <c r="A1922" s="660">
        <v>21</v>
      </c>
      <c r="B1922" s="661" t="s">
        <v>578</v>
      </c>
      <c r="C1922" s="661" t="s">
        <v>3538</v>
      </c>
      <c r="D1922" s="742" t="s">
        <v>5397</v>
      </c>
      <c r="E1922" s="743" t="s">
        <v>3565</v>
      </c>
      <c r="F1922" s="661" t="s">
        <v>3533</v>
      </c>
      <c r="G1922" s="661" t="s">
        <v>3684</v>
      </c>
      <c r="H1922" s="661" t="s">
        <v>579</v>
      </c>
      <c r="I1922" s="661" t="s">
        <v>3751</v>
      </c>
      <c r="J1922" s="661" t="s">
        <v>1560</v>
      </c>
      <c r="K1922" s="661" t="s">
        <v>1276</v>
      </c>
      <c r="L1922" s="662">
        <v>54.23</v>
      </c>
      <c r="M1922" s="662">
        <v>542.29999999999995</v>
      </c>
      <c r="N1922" s="661">
        <v>10</v>
      </c>
      <c r="O1922" s="744">
        <v>8</v>
      </c>
      <c r="P1922" s="662">
        <v>216.92</v>
      </c>
      <c r="Q1922" s="677">
        <v>0.4</v>
      </c>
      <c r="R1922" s="661">
        <v>4</v>
      </c>
      <c r="S1922" s="677">
        <v>0.4</v>
      </c>
      <c r="T1922" s="744">
        <v>3</v>
      </c>
      <c r="U1922" s="700">
        <v>0.375</v>
      </c>
    </row>
    <row r="1923" spans="1:21" ht="14.4" customHeight="1" x14ac:dyDescent="0.3">
      <c r="A1923" s="660">
        <v>21</v>
      </c>
      <c r="B1923" s="661" t="s">
        <v>578</v>
      </c>
      <c r="C1923" s="661" t="s">
        <v>3538</v>
      </c>
      <c r="D1923" s="742" t="s">
        <v>5397</v>
      </c>
      <c r="E1923" s="743" t="s">
        <v>3565</v>
      </c>
      <c r="F1923" s="661" t="s">
        <v>3533</v>
      </c>
      <c r="G1923" s="661" t="s">
        <v>3590</v>
      </c>
      <c r="H1923" s="661" t="s">
        <v>1684</v>
      </c>
      <c r="I1923" s="661" t="s">
        <v>4153</v>
      </c>
      <c r="J1923" s="661" t="s">
        <v>4154</v>
      </c>
      <c r="K1923" s="661" t="s">
        <v>1952</v>
      </c>
      <c r="L1923" s="662">
        <v>32.380000000000003</v>
      </c>
      <c r="M1923" s="662">
        <v>647.6</v>
      </c>
      <c r="N1923" s="661">
        <v>20</v>
      </c>
      <c r="O1923" s="744">
        <v>0.5</v>
      </c>
      <c r="P1923" s="662">
        <v>647.6</v>
      </c>
      <c r="Q1923" s="677">
        <v>1</v>
      </c>
      <c r="R1923" s="661">
        <v>20</v>
      </c>
      <c r="S1923" s="677">
        <v>1</v>
      </c>
      <c r="T1923" s="744">
        <v>0.5</v>
      </c>
      <c r="U1923" s="700">
        <v>1</v>
      </c>
    </row>
    <row r="1924" spans="1:21" ht="14.4" customHeight="1" x14ac:dyDescent="0.3">
      <c r="A1924" s="660">
        <v>21</v>
      </c>
      <c r="B1924" s="661" t="s">
        <v>578</v>
      </c>
      <c r="C1924" s="661" t="s">
        <v>3538</v>
      </c>
      <c r="D1924" s="742" t="s">
        <v>5397</v>
      </c>
      <c r="E1924" s="743" t="s">
        <v>3565</v>
      </c>
      <c r="F1924" s="661" t="s">
        <v>3533</v>
      </c>
      <c r="G1924" s="661" t="s">
        <v>3590</v>
      </c>
      <c r="H1924" s="661" t="s">
        <v>1684</v>
      </c>
      <c r="I1924" s="661" t="s">
        <v>2934</v>
      </c>
      <c r="J1924" s="661" t="s">
        <v>2935</v>
      </c>
      <c r="K1924" s="661" t="s">
        <v>2936</v>
      </c>
      <c r="L1924" s="662">
        <v>194.26</v>
      </c>
      <c r="M1924" s="662">
        <v>582.78</v>
      </c>
      <c r="N1924" s="661">
        <v>3</v>
      </c>
      <c r="O1924" s="744">
        <v>1</v>
      </c>
      <c r="P1924" s="662">
        <v>582.78</v>
      </c>
      <c r="Q1924" s="677">
        <v>1</v>
      </c>
      <c r="R1924" s="661">
        <v>3</v>
      </c>
      <c r="S1924" s="677">
        <v>1</v>
      </c>
      <c r="T1924" s="744">
        <v>1</v>
      </c>
      <c r="U1924" s="700">
        <v>1</v>
      </c>
    </row>
    <row r="1925" spans="1:21" ht="14.4" customHeight="1" x14ac:dyDescent="0.3">
      <c r="A1925" s="660">
        <v>21</v>
      </c>
      <c r="B1925" s="661" t="s">
        <v>578</v>
      </c>
      <c r="C1925" s="661" t="s">
        <v>3538</v>
      </c>
      <c r="D1925" s="742" t="s">
        <v>5397</v>
      </c>
      <c r="E1925" s="743" t="s">
        <v>3565</v>
      </c>
      <c r="F1925" s="661" t="s">
        <v>3533</v>
      </c>
      <c r="G1925" s="661" t="s">
        <v>3590</v>
      </c>
      <c r="H1925" s="661" t="s">
        <v>1684</v>
      </c>
      <c r="I1925" s="661" t="s">
        <v>5158</v>
      </c>
      <c r="J1925" s="661" t="s">
        <v>3993</v>
      </c>
      <c r="K1925" s="661" t="s">
        <v>1952</v>
      </c>
      <c r="L1925" s="662">
        <v>31.59</v>
      </c>
      <c r="M1925" s="662">
        <v>789.75</v>
      </c>
      <c r="N1925" s="661">
        <v>25</v>
      </c>
      <c r="O1925" s="744">
        <v>0.5</v>
      </c>
      <c r="P1925" s="662"/>
      <c r="Q1925" s="677">
        <v>0</v>
      </c>
      <c r="R1925" s="661"/>
      <c r="S1925" s="677">
        <v>0</v>
      </c>
      <c r="T1925" s="744"/>
      <c r="U1925" s="700">
        <v>0</v>
      </c>
    </row>
    <row r="1926" spans="1:21" ht="14.4" customHeight="1" x14ac:dyDescent="0.3">
      <c r="A1926" s="660">
        <v>21</v>
      </c>
      <c r="B1926" s="661" t="s">
        <v>578</v>
      </c>
      <c r="C1926" s="661" t="s">
        <v>3538</v>
      </c>
      <c r="D1926" s="742" t="s">
        <v>5397</v>
      </c>
      <c r="E1926" s="743" t="s">
        <v>3565</v>
      </c>
      <c r="F1926" s="661" t="s">
        <v>3533</v>
      </c>
      <c r="G1926" s="661" t="s">
        <v>3590</v>
      </c>
      <c r="H1926" s="661" t="s">
        <v>1684</v>
      </c>
      <c r="I1926" s="661" t="s">
        <v>5159</v>
      </c>
      <c r="J1926" s="661" t="s">
        <v>5160</v>
      </c>
      <c r="K1926" s="661" t="s">
        <v>1952</v>
      </c>
      <c r="L1926" s="662">
        <v>32.99</v>
      </c>
      <c r="M1926" s="662">
        <v>956.71</v>
      </c>
      <c r="N1926" s="661">
        <v>29</v>
      </c>
      <c r="O1926" s="744">
        <v>2</v>
      </c>
      <c r="P1926" s="662">
        <v>461.86</v>
      </c>
      <c r="Q1926" s="677">
        <v>0.48275862068965519</v>
      </c>
      <c r="R1926" s="661">
        <v>14</v>
      </c>
      <c r="S1926" s="677">
        <v>0.48275862068965519</v>
      </c>
      <c r="T1926" s="744">
        <v>1.5</v>
      </c>
      <c r="U1926" s="700">
        <v>0.75</v>
      </c>
    </row>
    <row r="1927" spans="1:21" ht="14.4" customHeight="1" x14ac:dyDescent="0.3">
      <c r="A1927" s="660">
        <v>21</v>
      </c>
      <c r="B1927" s="661" t="s">
        <v>578</v>
      </c>
      <c r="C1927" s="661" t="s">
        <v>3538</v>
      </c>
      <c r="D1927" s="742" t="s">
        <v>5397</v>
      </c>
      <c r="E1927" s="743" t="s">
        <v>3565</v>
      </c>
      <c r="F1927" s="661" t="s">
        <v>3533</v>
      </c>
      <c r="G1927" s="661" t="s">
        <v>3590</v>
      </c>
      <c r="H1927" s="661" t="s">
        <v>1684</v>
      </c>
      <c r="I1927" s="661" t="s">
        <v>4157</v>
      </c>
      <c r="J1927" s="661" t="s">
        <v>4158</v>
      </c>
      <c r="K1927" s="661" t="s">
        <v>1952</v>
      </c>
      <c r="L1927" s="662">
        <v>32.99</v>
      </c>
      <c r="M1927" s="662">
        <v>1121.6600000000001</v>
      </c>
      <c r="N1927" s="661">
        <v>34</v>
      </c>
      <c r="O1927" s="744">
        <v>3</v>
      </c>
      <c r="P1927" s="662">
        <v>1121.6600000000001</v>
      </c>
      <c r="Q1927" s="677">
        <v>1</v>
      </c>
      <c r="R1927" s="661">
        <v>34</v>
      </c>
      <c r="S1927" s="677">
        <v>1</v>
      </c>
      <c r="T1927" s="744">
        <v>3</v>
      </c>
      <c r="U1927" s="700">
        <v>1</v>
      </c>
    </row>
    <row r="1928" spans="1:21" ht="14.4" customHeight="1" x14ac:dyDescent="0.3">
      <c r="A1928" s="660">
        <v>21</v>
      </c>
      <c r="B1928" s="661" t="s">
        <v>578</v>
      </c>
      <c r="C1928" s="661" t="s">
        <v>3538</v>
      </c>
      <c r="D1928" s="742" t="s">
        <v>5397</v>
      </c>
      <c r="E1928" s="743" t="s">
        <v>3565</v>
      </c>
      <c r="F1928" s="661" t="s">
        <v>3533</v>
      </c>
      <c r="G1928" s="661" t="s">
        <v>3590</v>
      </c>
      <c r="H1928" s="661" t="s">
        <v>1684</v>
      </c>
      <c r="I1928" s="661" t="s">
        <v>1963</v>
      </c>
      <c r="J1928" s="661" t="s">
        <v>1964</v>
      </c>
      <c r="K1928" s="661" t="s">
        <v>1958</v>
      </c>
      <c r="L1928" s="662">
        <v>105.31</v>
      </c>
      <c r="M1928" s="662">
        <v>13163.75</v>
      </c>
      <c r="N1928" s="661">
        <v>125</v>
      </c>
      <c r="O1928" s="744">
        <v>6.5</v>
      </c>
      <c r="P1928" s="662">
        <v>13163.75</v>
      </c>
      <c r="Q1928" s="677">
        <v>1</v>
      </c>
      <c r="R1928" s="661">
        <v>125</v>
      </c>
      <c r="S1928" s="677">
        <v>1</v>
      </c>
      <c r="T1928" s="744">
        <v>6.5</v>
      </c>
      <c r="U1928" s="700">
        <v>1</v>
      </c>
    </row>
    <row r="1929" spans="1:21" ht="14.4" customHeight="1" x14ac:dyDescent="0.3">
      <c r="A1929" s="660">
        <v>21</v>
      </c>
      <c r="B1929" s="661" t="s">
        <v>578</v>
      </c>
      <c r="C1929" s="661" t="s">
        <v>3538</v>
      </c>
      <c r="D1929" s="742" t="s">
        <v>5397</v>
      </c>
      <c r="E1929" s="743" t="s">
        <v>3565</v>
      </c>
      <c r="F1929" s="661" t="s">
        <v>3533</v>
      </c>
      <c r="G1929" s="661" t="s">
        <v>3590</v>
      </c>
      <c r="H1929" s="661" t="s">
        <v>1684</v>
      </c>
      <c r="I1929" s="661" t="s">
        <v>4159</v>
      </c>
      <c r="J1929" s="661" t="s">
        <v>1964</v>
      </c>
      <c r="K1929" s="661" t="s">
        <v>3518</v>
      </c>
      <c r="L1929" s="662">
        <v>52.66</v>
      </c>
      <c r="M1929" s="662">
        <v>526.59999999999991</v>
      </c>
      <c r="N1929" s="661">
        <v>10</v>
      </c>
      <c r="O1929" s="744">
        <v>0.5</v>
      </c>
      <c r="P1929" s="662">
        <v>526.59999999999991</v>
      </c>
      <c r="Q1929" s="677">
        <v>1</v>
      </c>
      <c r="R1929" s="661">
        <v>10</v>
      </c>
      <c r="S1929" s="677">
        <v>1</v>
      </c>
      <c r="T1929" s="744">
        <v>0.5</v>
      </c>
      <c r="U1929" s="700">
        <v>1</v>
      </c>
    </row>
    <row r="1930" spans="1:21" ht="14.4" customHeight="1" x14ac:dyDescent="0.3">
      <c r="A1930" s="660">
        <v>21</v>
      </c>
      <c r="B1930" s="661" t="s">
        <v>578</v>
      </c>
      <c r="C1930" s="661" t="s">
        <v>3538</v>
      </c>
      <c r="D1930" s="742" t="s">
        <v>5397</v>
      </c>
      <c r="E1930" s="743" t="s">
        <v>3565</v>
      </c>
      <c r="F1930" s="661" t="s">
        <v>3533</v>
      </c>
      <c r="G1930" s="661" t="s">
        <v>3590</v>
      </c>
      <c r="H1930" s="661" t="s">
        <v>1684</v>
      </c>
      <c r="I1930" s="661" t="s">
        <v>2947</v>
      </c>
      <c r="J1930" s="661" t="s">
        <v>2948</v>
      </c>
      <c r="K1930" s="661" t="s">
        <v>1958</v>
      </c>
      <c r="L1930" s="662">
        <v>108.47</v>
      </c>
      <c r="M1930" s="662">
        <v>3904.92</v>
      </c>
      <c r="N1930" s="661">
        <v>36</v>
      </c>
      <c r="O1930" s="744">
        <v>1</v>
      </c>
      <c r="P1930" s="662"/>
      <c r="Q1930" s="677">
        <v>0</v>
      </c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21</v>
      </c>
      <c r="B1931" s="661" t="s">
        <v>578</v>
      </c>
      <c r="C1931" s="661" t="s">
        <v>3538</v>
      </c>
      <c r="D1931" s="742" t="s">
        <v>5397</v>
      </c>
      <c r="E1931" s="743" t="s">
        <v>3565</v>
      </c>
      <c r="F1931" s="661" t="s">
        <v>3533</v>
      </c>
      <c r="G1931" s="661" t="s">
        <v>3590</v>
      </c>
      <c r="H1931" s="661" t="s">
        <v>1684</v>
      </c>
      <c r="I1931" s="661" t="s">
        <v>1956</v>
      </c>
      <c r="J1931" s="661" t="s">
        <v>1957</v>
      </c>
      <c r="K1931" s="661" t="s">
        <v>1958</v>
      </c>
      <c r="L1931" s="662">
        <v>162.28</v>
      </c>
      <c r="M1931" s="662">
        <v>3245.6</v>
      </c>
      <c r="N1931" s="661">
        <v>20</v>
      </c>
      <c r="O1931" s="744">
        <v>1</v>
      </c>
      <c r="P1931" s="662">
        <v>3245.6</v>
      </c>
      <c r="Q1931" s="677">
        <v>1</v>
      </c>
      <c r="R1931" s="661">
        <v>20</v>
      </c>
      <c r="S1931" s="677">
        <v>1</v>
      </c>
      <c r="T1931" s="744">
        <v>1</v>
      </c>
      <c r="U1931" s="700">
        <v>1</v>
      </c>
    </row>
    <row r="1932" spans="1:21" ht="14.4" customHeight="1" x14ac:dyDescent="0.3">
      <c r="A1932" s="660">
        <v>21</v>
      </c>
      <c r="B1932" s="661" t="s">
        <v>578</v>
      </c>
      <c r="C1932" s="661" t="s">
        <v>3538</v>
      </c>
      <c r="D1932" s="742" t="s">
        <v>5397</v>
      </c>
      <c r="E1932" s="743" t="s">
        <v>3565</v>
      </c>
      <c r="F1932" s="661" t="s">
        <v>3533</v>
      </c>
      <c r="G1932" s="661" t="s">
        <v>3590</v>
      </c>
      <c r="H1932" s="661" t="s">
        <v>1684</v>
      </c>
      <c r="I1932" s="661" t="s">
        <v>3935</v>
      </c>
      <c r="J1932" s="661" t="s">
        <v>3936</v>
      </c>
      <c r="K1932" s="661" t="s">
        <v>2945</v>
      </c>
      <c r="L1932" s="662">
        <v>127.34</v>
      </c>
      <c r="M1932" s="662">
        <v>5730.3000000000011</v>
      </c>
      <c r="N1932" s="661">
        <v>45</v>
      </c>
      <c r="O1932" s="744">
        <v>6.5</v>
      </c>
      <c r="P1932" s="662">
        <v>2546.8000000000002</v>
      </c>
      <c r="Q1932" s="677">
        <v>0.44444444444444436</v>
      </c>
      <c r="R1932" s="661">
        <v>20</v>
      </c>
      <c r="S1932" s="677">
        <v>0.44444444444444442</v>
      </c>
      <c r="T1932" s="744">
        <v>3</v>
      </c>
      <c r="U1932" s="700">
        <v>0.46153846153846156</v>
      </c>
    </row>
    <row r="1933" spans="1:21" ht="14.4" customHeight="1" x14ac:dyDescent="0.3">
      <c r="A1933" s="660">
        <v>21</v>
      </c>
      <c r="B1933" s="661" t="s">
        <v>578</v>
      </c>
      <c r="C1933" s="661" t="s">
        <v>3538</v>
      </c>
      <c r="D1933" s="742" t="s">
        <v>5397</v>
      </c>
      <c r="E1933" s="743" t="s">
        <v>3565</v>
      </c>
      <c r="F1933" s="661" t="s">
        <v>3533</v>
      </c>
      <c r="G1933" s="661" t="s">
        <v>3590</v>
      </c>
      <c r="H1933" s="661" t="s">
        <v>1684</v>
      </c>
      <c r="I1933" s="661" t="s">
        <v>4160</v>
      </c>
      <c r="J1933" s="661" t="s">
        <v>4161</v>
      </c>
      <c r="K1933" s="661" t="s">
        <v>2945</v>
      </c>
      <c r="L1933" s="662">
        <v>127.34</v>
      </c>
      <c r="M1933" s="662">
        <v>3438.1799999999994</v>
      </c>
      <c r="N1933" s="661">
        <v>27</v>
      </c>
      <c r="O1933" s="744">
        <v>4</v>
      </c>
      <c r="P1933" s="662">
        <v>2801.4799999999996</v>
      </c>
      <c r="Q1933" s="677">
        <v>0.81481481481481488</v>
      </c>
      <c r="R1933" s="661">
        <v>22</v>
      </c>
      <c r="S1933" s="677">
        <v>0.81481481481481477</v>
      </c>
      <c r="T1933" s="744">
        <v>3</v>
      </c>
      <c r="U1933" s="700">
        <v>0.75</v>
      </c>
    </row>
    <row r="1934" spans="1:21" ht="14.4" customHeight="1" x14ac:dyDescent="0.3">
      <c r="A1934" s="660">
        <v>21</v>
      </c>
      <c r="B1934" s="661" t="s">
        <v>578</v>
      </c>
      <c r="C1934" s="661" t="s">
        <v>3538</v>
      </c>
      <c r="D1934" s="742" t="s">
        <v>5397</v>
      </c>
      <c r="E1934" s="743" t="s">
        <v>3565</v>
      </c>
      <c r="F1934" s="661" t="s">
        <v>3533</v>
      </c>
      <c r="G1934" s="661" t="s">
        <v>3590</v>
      </c>
      <c r="H1934" s="661" t="s">
        <v>1684</v>
      </c>
      <c r="I1934" s="661" t="s">
        <v>2955</v>
      </c>
      <c r="J1934" s="661" t="s">
        <v>3523</v>
      </c>
      <c r="K1934" s="661" t="s">
        <v>2961</v>
      </c>
      <c r="L1934" s="662">
        <v>84.89</v>
      </c>
      <c r="M1934" s="662">
        <v>169.78</v>
      </c>
      <c r="N1934" s="661">
        <v>2</v>
      </c>
      <c r="O1934" s="744">
        <v>0.5</v>
      </c>
      <c r="P1934" s="662">
        <v>169.78</v>
      </c>
      <c r="Q1934" s="677">
        <v>1</v>
      </c>
      <c r="R1934" s="661">
        <v>2</v>
      </c>
      <c r="S1934" s="677">
        <v>1</v>
      </c>
      <c r="T1934" s="744">
        <v>0.5</v>
      </c>
      <c r="U1934" s="700">
        <v>1</v>
      </c>
    </row>
    <row r="1935" spans="1:21" ht="14.4" customHeight="1" x14ac:dyDescent="0.3">
      <c r="A1935" s="660">
        <v>21</v>
      </c>
      <c r="B1935" s="661" t="s">
        <v>578</v>
      </c>
      <c r="C1935" s="661" t="s">
        <v>3538</v>
      </c>
      <c r="D1935" s="742" t="s">
        <v>5397</v>
      </c>
      <c r="E1935" s="743" t="s">
        <v>3565</v>
      </c>
      <c r="F1935" s="661" t="s">
        <v>3533</v>
      </c>
      <c r="G1935" s="661" t="s">
        <v>3590</v>
      </c>
      <c r="H1935" s="661" t="s">
        <v>1684</v>
      </c>
      <c r="I1935" s="661" t="s">
        <v>5161</v>
      </c>
      <c r="J1935" s="661" t="s">
        <v>5162</v>
      </c>
      <c r="K1935" s="661" t="s">
        <v>2961</v>
      </c>
      <c r="L1935" s="662">
        <v>84.89</v>
      </c>
      <c r="M1935" s="662">
        <v>169.78</v>
      </c>
      <c r="N1935" s="661">
        <v>2</v>
      </c>
      <c r="O1935" s="744">
        <v>0.5</v>
      </c>
      <c r="P1935" s="662">
        <v>169.78</v>
      </c>
      <c r="Q1935" s="677">
        <v>1</v>
      </c>
      <c r="R1935" s="661">
        <v>2</v>
      </c>
      <c r="S1935" s="677">
        <v>1</v>
      </c>
      <c r="T1935" s="744">
        <v>0.5</v>
      </c>
      <c r="U1935" s="700">
        <v>1</v>
      </c>
    </row>
    <row r="1936" spans="1:21" ht="14.4" customHeight="1" x14ac:dyDescent="0.3">
      <c r="A1936" s="660">
        <v>21</v>
      </c>
      <c r="B1936" s="661" t="s">
        <v>578</v>
      </c>
      <c r="C1936" s="661" t="s">
        <v>3538</v>
      </c>
      <c r="D1936" s="742" t="s">
        <v>5397</v>
      </c>
      <c r="E1936" s="743" t="s">
        <v>3565</v>
      </c>
      <c r="F1936" s="661" t="s">
        <v>3533</v>
      </c>
      <c r="G1936" s="661" t="s">
        <v>3590</v>
      </c>
      <c r="H1936" s="661" t="s">
        <v>1684</v>
      </c>
      <c r="I1936" s="661" t="s">
        <v>2943</v>
      </c>
      <c r="J1936" s="661" t="s">
        <v>2944</v>
      </c>
      <c r="K1936" s="661" t="s">
        <v>2945</v>
      </c>
      <c r="L1936" s="662">
        <v>127.34</v>
      </c>
      <c r="M1936" s="662">
        <v>5602.96</v>
      </c>
      <c r="N1936" s="661">
        <v>44</v>
      </c>
      <c r="O1936" s="744">
        <v>4.5</v>
      </c>
      <c r="P1936" s="662">
        <v>254.68</v>
      </c>
      <c r="Q1936" s="677">
        <v>4.5454545454545456E-2</v>
      </c>
      <c r="R1936" s="661">
        <v>2</v>
      </c>
      <c r="S1936" s="677">
        <v>4.5454545454545456E-2</v>
      </c>
      <c r="T1936" s="744">
        <v>0.5</v>
      </c>
      <c r="U1936" s="700">
        <v>0.1111111111111111</v>
      </c>
    </row>
    <row r="1937" spans="1:21" ht="14.4" customHeight="1" x14ac:dyDescent="0.3">
      <c r="A1937" s="660">
        <v>21</v>
      </c>
      <c r="B1937" s="661" t="s">
        <v>578</v>
      </c>
      <c r="C1937" s="661" t="s">
        <v>3538</v>
      </c>
      <c r="D1937" s="742" t="s">
        <v>5397</v>
      </c>
      <c r="E1937" s="743" t="s">
        <v>3565</v>
      </c>
      <c r="F1937" s="661" t="s">
        <v>3533</v>
      </c>
      <c r="G1937" s="661" t="s">
        <v>3590</v>
      </c>
      <c r="H1937" s="661" t="s">
        <v>1684</v>
      </c>
      <c r="I1937" s="661" t="s">
        <v>2959</v>
      </c>
      <c r="J1937" s="661" t="s">
        <v>2960</v>
      </c>
      <c r="K1937" s="661" t="s">
        <v>2961</v>
      </c>
      <c r="L1937" s="662">
        <v>84.89</v>
      </c>
      <c r="M1937" s="662">
        <v>169.78</v>
      </c>
      <c r="N1937" s="661">
        <v>2</v>
      </c>
      <c r="O1937" s="744">
        <v>0.5</v>
      </c>
      <c r="P1937" s="662">
        <v>169.78</v>
      </c>
      <c r="Q1937" s="677">
        <v>1</v>
      </c>
      <c r="R1937" s="661">
        <v>2</v>
      </c>
      <c r="S1937" s="677">
        <v>1</v>
      </c>
      <c r="T1937" s="744">
        <v>0.5</v>
      </c>
      <c r="U1937" s="700">
        <v>1</v>
      </c>
    </row>
    <row r="1938" spans="1:21" ht="14.4" customHeight="1" x14ac:dyDescent="0.3">
      <c r="A1938" s="660">
        <v>21</v>
      </c>
      <c r="B1938" s="661" t="s">
        <v>578</v>
      </c>
      <c r="C1938" s="661" t="s">
        <v>3538</v>
      </c>
      <c r="D1938" s="742" t="s">
        <v>5397</v>
      </c>
      <c r="E1938" s="743" t="s">
        <v>3565</v>
      </c>
      <c r="F1938" s="661" t="s">
        <v>3533</v>
      </c>
      <c r="G1938" s="661" t="s">
        <v>3590</v>
      </c>
      <c r="H1938" s="661" t="s">
        <v>1684</v>
      </c>
      <c r="I1938" s="661" t="s">
        <v>2962</v>
      </c>
      <c r="J1938" s="661" t="s">
        <v>2963</v>
      </c>
      <c r="K1938" s="661" t="s">
        <v>2945</v>
      </c>
      <c r="L1938" s="662">
        <v>82.04</v>
      </c>
      <c r="M1938" s="662">
        <v>164.08</v>
      </c>
      <c r="N1938" s="661">
        <v>2</v>
      </c>
      <c r="O1938" s="744">
        <v>1</v>
      </c>
      <c r="P1938" s="662"/>
      <c r="Q1938" s="677">
        <v>0</v>
      </c>
      <c r="R1938" s="661"/>
      <c r="S1938" s="677">
        <v>0</v>
      </c>
      <c r="T1938" s="744"/>
      <c r="U1938" s="700">
        <v>0</v>
      </c>
    </row>
    <row r="1939" spans="1:21" ht="14.4" customHeight="1" x14ac:dyDescent="0.3">
      <c r="A1939" s="660">
        <v>21</v>
      </c>
      <c r="B1939" s="661" t="s">
        <v>578</v>
      </c>
      <c r="C1939" s="661" t="s">
        <v>3538</v>
      </c>
      <c r="D1939" s="742" t="s">
        <v>5397</v>
      </c>
      <c r="E1939" s="743" t="s">
        <v>3565</v>
      </c>
      <c r="F1939" s="661" t="s">
        <v>3533</v>
      </c>
      <c r="G1939" s="661" t="s">
        <v>3590</v>
      </c>
      <c r="H1939" s="661" t="s">
        <v>1684</v>
      </c>
      <c r="I1939" s="661" t="s">
        <v>5163</v>
      </c>
      <c r="J1939" s="661" t="s">
        <v>5164</v>
      </c>
      <c r="K1939" s="661" t="s">
        <v>2945</v>
      </c>
      <c r="L1939" s="662">
        <v>129.51</v>
      </c>
      <c r="M1939" s="662">
        <v>1165.5899999999999</v>
      </c>
      <c r="N1939" s="661">
        <v>9</v>
      </c>
      <c r="O1939" s="744">
        <v>1.5</v>
      </c>
      <c r="P1939" s="662">
        <v>647.54999999999995</v>
      </c>
      <c r="Q1939" s="677">
        <v>0.55555555555555558</v>
      </c>
      <c r="R1939" s="661">
        <v>5</v>
      </c>
      <c r="S1939" s="677">
        <v>0.55555555555555558</v>
      </c>
      <c r="T1939" s="744">
        <v>1</v>
      </c>
      <c r="U1939" s="700">
        <v>0.66666666666666663</v>
      </c>
    </row>
    <row r="1940" spans="1:21" ht="14.4" customHeight="1" x14ac:dyDescent="0.3">
      <c r="A1940" s="660">
        <v>21</v>
      </c>
      <c r="B1940" s="661" t="s">
        <v>578</v>
      </c>
      <c r="C1940" s="661" t="s">
        <v>3538</v>
      </c>
      <c r="D1940" s="742" t="s">
        <v>5397</v>
      </c>
      <c r="E1940" s="743" t="s">
        <v>3565</v>
      </c>
      <c r="F1940" s="661" t="s">
        <v>3533</v>
      </c>
      <c r="G1940" s="661" t="s">
        <v>3590</v>
      </c>
      <c r="H1940" s="661" t="s">
        <v>1684</v>
      </c>
      <c r="I1940" s="661" t="s">
        <v>4162</v>
      </c>
      <c r="J1940" s="661" t="s">
        <v>4163</v>
      </c>
      <c r="K1940" s="661" t="s">
        <v>2945</v>
      </c>
      <c r="L1940" s="662">
        <v>127.34</v>
      </c>
      <c r="M1940" s="662">
        <v>6239.66</v>
      </c>
      <c r="N1940" s="661">
        <v>49</v>
      </c>
      <c r="O1940" s="744">
        <v>7.5</v>
      </c>
      <c r="P1940" s="662">
        <v>3056.16</v>
      </c>
      <c r="Q1940" s="677">
        <v>0.48979591836734693</v>
      </c>
      <c r="R1940" s="661">
        <v>24</v>
      </c>
      <c r="S1940" s="677">
        <v>0.48979591836734693</v>
      </c>
      <c r="T1940" s="744">
        <v>3.5</v>
      </c>
      <c r="U1940" s="700">
        <v>0.46666666666666667</v>
      </c>
    </row>
    <row r="1941" spans="1:21" ht="14.4" customHeight="1" x14ac:dyDescent="0.3">
      <c r="A1941" s="660">
        <v>21</v>
      </c>
      <c r="B1941" s="661" t="s">
        <v>578</v>
      </c>
      <c r="C1941" s="661" t="s">
        <v>3538</v>
      </c>
      <c r="D1941" s="742" t="s">
        <v>5397</v>
      </c>
      <c r="E1941" s="743" t="s">
        <v>3565</v>
      </c>
      <c r="F1941" s="661" t="s">
        <v>3533</v>
      </c>
      <c r="G1941" s="661" t="s">
        <v>3590</v>
      </c>
      <c r="H1941" s="661" t="s">
        <v>1684</v>
      </c>
      <c r="I1941" s="661" t="s">
        <v>1965</v>
      </c>
      <c r="J1941" s="661" t="s">
        <v>1957</v>
      </c>
      <c r="K1941" s="661" t="s">
        <v>1966</v>
      </c>
      <c r="L1941" s="662">
        <v>242.63</v>
      </c>
      <c r="M1941" s="662">
        <v>4852.6000000000004</v>
      </c>
      <c r="N1941" s="661">
        <v>20</v>
      </c>
      <c r="O1941" s="744">
        <v>1</v>
      </c>
      <c r="P1941" s="662">
        <v>4852.6000000000004</v>
      </c>
      <c r="Q1941" s="677">
        <v>1</v>
      </c>
      <c r="R1941" s="661">
        <v>20</v>
      </c>
      <c r="S1941" s="677">
        <v>1</v>
      </c>
      <c r="T1941" s="744">
        <v>1</v>
      </c>
      <c r="U1941" s="700">
        <v>1</v>
      </c>
    </row>
    <row r="1942" spans="1:21" ht="14.4" customHeight="1" x14ac:dyDescent="0.3">
      <c r="A1942" s="660">
        <v>21</v>
      </c>
      <c r="B1942" s="661" t="s">
        <v>578</v>
      </c>
      <c r="C1942" s="661" t="s">
        <v>3538</v>
      </c>
      <c r="D1942" s="742" t="s">
        <v>5397</v>
      </c>
      <c r="E1942" s="743" t="s">
        <v>3565</v>
      </c>
      <c r="F1942" s="661" t="s">
        <v>3533</v>
      </c>
      <c r="G1942" s="661" t="s">
        <v>3590</v>
      </c>
      <c r="H1942" s="661" t="s">
        <v>1684</v>
      </c>
      <c r="I1942" s="661" t="s">
        <v>4164</v>
      </c>
      <c r="J1942" s="661" t="s">
        <v>1957</v>
      </c>
      <c r="K1942" s="661" t="s">
        <v>4165</v>
      </c>
      <c r="L1942" s="662">
        <v>1451.04</v>
      </c>
      <c r="M1942" s="662">
        <v>63845.759999999995</v>
      </c>
      <c r="N1942" s="661">
        <v>44</v>
      </c>
      <c r="O1942" s="744">
        <v>7</v>
      </c>
      <c r="P1942" s="662">
        <v>63845.759999999995</v>
      </c>
      <c r="Q1942" s="677">
        <v>1</v>
      </c>
      <c r="R1942" s="661">
        <v>44</v>
      </c>
      <c r="S1942" s="677">
        <v>1</v>
      </c>
      <c r="T1942" s="744">
        <v>7</v>
      </c>
      <c r="U1942" s="700">
        <v>1</v>
      </c>
    </row>
    <row r="1943" spans="1:21" ht="14.4" customHeight="1" x14ac:dyDescent="0.3">
      <c r="A1943" s="660">
        <v>21</v>
      </c>
      <c r="B1943" s="661" t="s">
        <v>578</v>
      </c>
      <c r="C1943" s="661" t="s">
        <v>3538</v>
      </c>
      <c r="D1943" s="742" t="s">
        <v>5397</v>
      </c>
      <c r="E1943" s="743" t="s">
        <v>3565</v>
      </c>
      <c r="F1943" s="661" t="s">
        <v>3533</v>
      </c>
      <c r="G1943" s="661" t="s">
        <v>3590</v>
      </c>
      <c r="H1943" s="661" t="s">
        <v>1684</v>
      </c>
      <c r="I1943" s="661" t="s">
        <v>2966</v>
      </c>
      <c r="J1943" s="661" t="s">
        <v>2967</v>
      </c>
      <c r="K1943" s="661" t="s">
        <v>2936</v>
      </c>
      <c r="L1943" s="662">
        <v>194.26</v>
      </c>
      <c r="M1943" s="662">
        <v>96158.700000000012</v>
      </c>
      <c r="N1943" s="661">
        <v>495</v>
      </c>
      <c r="O1943" s="744">
        <v>76</v>
      </c>
      <c r="P1943" s="662">
        <v>55558.360000000022</v>
      </c>
      <c r="Q1943" s="677">
        <v>0.57777777777777795</v>
      </c>
      <c r="R1943" s="661">
        <v>286</v>
      </c>
      <c r="S1943" s="677">
        <v>0.57777777777777772</v>
      </c>
      <c r="T1943" s="744">
        <v>45.5</v>
      </c>
      <c r="U1943" s="700">
        <v>0.59868421052631582</v>
      </c>
    </row>
    <row r="1944" spans="1:21" ht="14.4" customHeight="1" x14ac:dyDescent="0.3">
      <c r="A1944" s="660">
        <v>21</v>
      </c>
      <c r="B1944" s="661" t="s">
        <v>578</v>
      </c>
      <c r="C1944" s="661" t="s">
        <v>3538</v>
      </c>
      <c r="D1944" s="742" t="s">
        <v>5397</v>
      </c>
      <c r="E1944" s="743" t="s">
        <v>3565</v>
      </c>
      <c r="F1944" s="661" t="s">
        <v>3533</v>
      </c>
      <c r="G1944" s="661" t="s">
        <v>3590</v>
      </c>
      <c r="H1944" s="661" t="s">
        <v>1684</v>
      </c>
      <c r="I1944" s="661" t="s">
        <v>4697</v>
      </c>
      <c r="J1944" s="661" t="s">
        <v>4698</v>
      </c>
      <c r="K1944" s="661" t="s">
        <v>1969</v>
      </c>
      <c r="L1944" s="662">
        <v>126.35</v>
      </c>
      <c r="M1944" s="662">
        <v>1895.25</v>
      </c>
      <c r="N1944" s="661">
        <v>15</v>
      </c>
      <c r="O1944" s="744">
        <v>2</v>
      </c>
      <c r="P1944" s="662">
        <v>1389.85</v>
      </c>
      <c r="Q1944" s="677">
        <v>0.73333333333333328</v>
      </c>
      <c r="R1944" s="661">
        <v>11</v>
      </c>
      <c r="S1944" s="677">
        <v>0.73333333333333328</v>
      </c>
      <c r="T1944" s="744">
        <v>1.5</v>
      </c>
      <c r="U1944" s="700">
        <v>0.75</v>
      </c>
    </row>
    <row r="1945" spans="1:21" ht="14.4" customHeight="1" x14ac:dyDescent="0.3">
      <c r="A1945" s="660">
        <v>21</v>
      </c>
      <c r="B1945" s="661" t="s">
        <v>578</v>
      </c>
      <c r="C1945" s="661" t="s">
        <v>3538</v>
      </c>
      <c r="D1945" s="742" t="s">
        <v>5397</v>
      </c>
      <c r="E1945" s="743" t="s">
        <v>3565</v>
      </c>
      <c r="F1945" s="661" t="s">
        <v>3533</v>
      </c>
      <c r="G1945" s="661" t="s">
        <v>3590</v>
      </c>
      <c r="H1945" s="661" t="s">
        <v>1684</v>
      </c>
      <c r="I1945" s="661" t="s">
        <v>3992</v>
      </c>
      <c r="J1945" s="661" t="s">
        <v>3993</v>
      </c>
      <c r="K1945" s="661" t="s">
        <v>1969</v>
      </c>
      <c r="L1945" s="662">
        <v>126.35</v>
      </c>
      <c r="M1945" s="662">
        <v>1137.1500000000001</v>
      </c>
      <c r="N1945" s="661">
        <v>9</v>
      </c>
      <c r="O1945" s="744">
        <v>1.5</v>
      </c>
      <c r="P1945" s="662">
        <v>1137.1500000000001</v>
      </c>
      <c r="Q1945" s="677">
        <v>1</v>
      </c>
      <c r="R1945" s="661">
        <v>9</v>
      </c>
      <c r="S1945" s="677">
        <v>1</v>
      </c>
      <c r="T1945" s="744">
        <v>1.5</v>
      </c>
      <c r="U1945" s="700">
        <v>1</v>
      </c>
    </row>
    <row r="1946" spans="1:21" ht="14.4" customHeight="1" x14ac:dyDescent="0.3">
      <c r="A1946" s="660">
        <v>21</v>
      </c>
      <c r="B1946" s="661" t="s">
        <v>578</v>
      </c>
      <c r="C1946" s="661" t="s">
        <v>3538</v>
      </c>
      <c r="D1946" s="742" t="s">
        <v>5397</v>
      </c>
      <c r="E1946" s="743" t="s">
        <v>3565</v>
      </c>
      <c r="F1946" s="661" t="s">
        <v>3533</v>
      </c>
      <c r="G1946" s="661" t="s">
        <v>3590</v>
      </c>
      <c r="H1946" s="661" t="s">
        <v>1684</v>
      </c>
      <c r="I1946" s="661" t="s">
        <v>5165</v>
      </c>
      <c r="J1946" s="661" t="s">
        <v>5166</v>
      </c>
      <c r="K1946" s="661" t="s">
        <v>2945</v>
      </c>
      <c r="L1946" s="662">
        <v>129.51</v>
      </c>
      <c r="M1946" s="662">
        <v>1165.5899999999999</v>
      </c>
      <c r="N1946" s="661">
        <v>9</v>
      </c>
      <c r="O1946" s="744">
        <v>1.5</v>
      </c>
      <c r="P1946" s="662">
        <v>388.53</v>
      </c>
      <c r="Q1946" s="677">
        <v>0.33333333333333331</v>
      </c>
      <c r="R1946" s="661">
        <v>3</v>
      </c>
      <c r="S1946" s="677">
        <v>0.33333333333333331</v>
      </c>
      <c r="T1946" s="744">
        <v>0.5</v>
      </c>
      <c r="U1946" s="700">
        <v>0.33333333333333331</v>
      </c>
    </row>
    <row r="1947" spans="1:21" ht="14.4" customHeight="1" x14ac:dyDescent="0.3">
      <c r="A1947" s="660">
        <v>21</v>
      </c>
      <c r="B1947" s="661" t="s">
        <v>578</v>
      </c>
      <c r="C1947" s="661" t="s">
        <v>3538</v>
      </c>
      <c r="D1947" s="742" t="s">
        <v>5397</v>
      </c>
      <c r="E1947" s="743" t="s">
        <v>3565</v>
      </c>
      <c r="F1947" s="661" t="s">
        <v>3533</v>
      </c>
      <c r="G1947" s="661" t="s">
        <v>3590</v>
      </c>
      <c r="H1947" s="661" t="s">
        <v>1684</v>
      </c>
      <c r="I1947" s="661" t="s">
        <v>5167</v>
      </c>
      <c r="J1947" s="661" t="s">
        <v>5168</v>
      </c>
      <c r="K1947" s="661" t="s">
        <v>1969</v>
      </c>
      <c r="L1947" s="662">
        <v>131.93</v>
      </c>
      <c r="M1947" s="662">
        <v>395.79</v>
      </c>
      <c r="N1947" s="661">
        <v>3</v>
      </c>
      <c r="O1947" s="744">
        <v>0.5</v>
      </c>
      <c r="P1947" s="662">
        <v>395.79</v>
      </c>
      <c r="Q1947" s="677">
        <v>1</v>
      </c>
      <c r="R1947" s="661">
        <v>3</v>
      </c>
      <c r="S1947" s="677">
        <v>1</v>
      </c>
      <c r="T1947" s="744">
        <v>0.5</v>
      </c>
      <c r="U1947" s="700">
        <v>1</v>
      </c>
    </row>
    <row r="1948" spans="1:21" ht="14.4" customHeight="1" x14ac:dyDescent="0.3">
      <c r="A1948" s="660">
        <v>21</v>
      </c>
      <c r="B1948" s="661" t="s">
        <v>578</v>
      </c>
      <c r="C1948" s="661" t="s">
        <v>3538</v>
      </c>
      <c r="D1948" s="742" t="s">
        <v>5397</v>
      </c>
      <c r="E1948" s="743" t="s">
        <v>3565</v>
      </c>
      <c r="F1948" s="661" t="s">
        <v>3533</v>
      </c>
      <c r="G1948" s="661" t="s">
        <v>3590</v>
      </c>
      <c r="H1948" s="661" t="s">
        <v>1684</v>
      </c>
      <c r="I1948" s="661" t="s">
        <v>5169</v>
      </c>
      <c r="J1948" s="661" t="s">
        <v>5160</v>
      </c>
      <c r="K1948" s="661" t="s">
        <v>1969</v>
      </c>
      <c r="L1948" s="662">
        <v>131.93</v>
      </c>
      <c r="M1948" s="662">
        <v>263.86</v>
      </c>
      <c r="N1948" s="661">
        <v>2</v>
      </c>
      <c r="O1948" s="744">
        <v>0.5</v>
      </c>
      <c r="P1948" s="662">
        <v>263.86</v>
      </c>
      <c r="Q1948" s="677">
        <v>1</v>
      </c>
      <c r="R1948" s="661">
        <v>2</v>
      </c>
      <c r="S1948" s="677">
        <v>1</v>
      </c>
      <c r="T1948" s="744">
        <v>0.5</v>
      </c>
      <c r="U1948" s="700">
        <v>1</v>
      </c>
    </row>
    <row r="1949" spans="1:21" ht="14.4" customHeight="1" x14ac:dyDescent="0.3">
      <c r="A1949" s="660">
        <v>21</v>
      </c>
      <c r="B1949" s="661" t="s">
        <v>578</v>
      </c>
      <c r="C1949" s="661" t="s">
        <v>3538</v>
      </c>
      <c r="D1949" s="742" t="s">
        <v>5397</v>
      </c>
      <c r="E1949" s="743" t="s">
        <v>3565</v>
      </c>
      <c r="F1949" s="661" t="s">
        <v>3533</v>
      </c>
      <c r="G1949" s="661" t="s">
        <v>3590</v>
      </c>
      <c r="H1949" s="661" t="s">
        <v>1684</v>
      </c>
      <c r="I1949" s="661" t="s">
        <v>5170</v>
      </c>
      <c r="J1949" s="661" t="s">
        <v>4158</v>
      </c>
      <c r="K1949" s="661" t="s">
        <v>1969</v>
      </c>
      <c r="L1949" s="662">
        <v>131.93</v>
      </c>
      <c r="M1949" s="662">
        <v>1847.02</v>
      </c>
      <c r="N1949" s="661">
        <v>14</v>
      </c>
      <c r="O1949" s="744">
        <v>2.5</v>
      </c>
      <c r="P1949" s="662">
        <v>1847.02</v>
      </c>
      <c r="Q1949" s="677">
        <v>1</v>
      </c>
      <c r="R1949" s="661">
        <v>14</v>
      </c>
      <c r="S1949" s="677">
        <v>1</v>
      </c>
      <c r="T1949" s="744">
        <v>2.5</v>
      </c>
      <c r="U1949" s="700">
        <v>1</v>
      </c>
    </row>
    <row r="1950" spans="1:21" ht="14.4" customHeight="1" x14ac:dyDescent="0.3">
      <c r="A1950" s="660">
        <v>21</v>
      </c>
      <c r="B1950" s="661" t="s">
        <v>578</v>
      </c>
      <c r="C1950" s="661" t="s">
        <v>3538</v>
      </c>
      <c r="D1950" s="742" t="s">
        <v>5397</v>
      </c>
      <c r="E1950" s="743" t="s">
        <v>3565</v>
      </c>
      <c r="F1950" s="661" t="s">
        <v>3533</v>
      </c>
      <c r="G1950" s="661" t="s">
        <v>3708</v>
      </c>
      <c r="H1950" s="661" t="s">
        <v>579</v>
      </c>
      <c r="I1950" s="661" t="s">
        <v>646</v>
      </c>
      <c r="J1950" s="661" t="s">
        <v>3994</v>
      </c>
      <c r="K1950" s="661" t="s">
        <v>3995</v>
      </c>
      <c r="L1950" s="662">
        <v>24.78</v>
      </c>
      <c r="M1950" s="662">
        <v>24.78</v>
      </c>
      <c r="N1950" s="661">
        <v>1</v>
      </c>
      <c r="O1950" s="744">
        <v>1</v>
      </c>
      <c r="P1950" s="662">
        <v>24.78</v>
      </c>
      <c r="Q1950" s="677">
        <v>1</v>
      </c>
      <c r="R1950" s="661">
        <v>1</v>
      </c>
      <c r="S1950" s="677">
        <v>1</v>
      </c>
      <c r="T1950" s="744">
        <v>1</v>
      </c>
      <c r="U1950" s="700">
        <v>1</v>
      </c>
    </row>
    <row r="1951" spans="1:21" ht="14.4" customHeight="1" x14ac:dyDescent="0.3">
      <c r="A1951" s="660">
        <v>21</v>
      </c>
      <c r="B1951" s="661" t="s">
        <v>578</v>
      </c>
      <c r="C1951" s="661" t="s">
        <v>3538</v>
      </c>
      <c r="D1951" s="742" t="s">
        <v>5397</v>
      </c>
      <c r="E1951" s="743" t="s">
        <v>3565</v>
      </c>
      <c r="F1951" s="661" t="s">
        <v>3533</v>
      </c>
      <c r="G1951" s="661" t="s">
        <v>4701</v>
      </c>
      <c r="H1951" s="661" t="s">
        <v>579</v>
      </c>
      <c r="I1951" s="661" t="s">
        <v>5171</v>
      </c>
      <c r="J1951" s="661" t="s">
        <v>4789</v>
      </c>
      <c r="K1951" s="661" t="s">
        <v>5172</v>
      </c>
      <c r="L1951" s="662">
        <v>0</v>
      </c>
      <c r="M1951" s="662">
        <v>0</v>
      </c>
      <c r="N1951" s="661">
        <v>1</v>
      </c>
      <c r="O1951" s="744">
        <v>0.5</v>
      </c>
      <c r="P1951" s="662">
        <v>0</v>
      </c>
      <c r="Q1951" s="677"/>
      <c r="R1951" s="661">
        <v>1</v>
      </c>
      <c r="S1951" s="677">
        <v>1</v>
      </c>
      <c r="T1951" s="744">
        <v>0.5</v>
      </c>
      <c r="U1951" s="700">
        <v>1</v>
      </c>
    </row>
    <row r="1952" spans="1:21" ht="14.4" customHeight="1" x14ac:dyDescent="0.3">
      <c r="A1952" s="660">
        <v>21</v>
      </c>
      <c r="B1952" s="661" t="s">
        <v>578</v>
      </c>
      <c r="C1952" s="661" t="s">
        <v>3538</v>
      </c>
      <c r="D1952" s="742" t="s">
        <v>5397</v>
      </c>
      <c r="E1952" s="743" t="s">
        <v>3565</v>
      </c>
      <c r="F1952" s="661" t="s">
        <v>3533</v>
      </c>
      <c r="G1952" s="661" t="s">
        <v>4194</v>
      </c>
      <c r="H1952" s="661" t="s">
        <v>579</v>
      </c>
      <c r="I1952" s="661" t="s">
        <v>5173</v>
      </c>
      <c r="J1952" s="661" t="s">
        <v>854</v>
      </c>
      <c r="K1952" s="661" t="s">
        <v>5174</v>
      </c>
      <c r="L1952" s="662">
        <v>0</v>
      </c>
      <c r="M1952" s="662">
        <v>0</v>
      </c>
      <c r="N1952" s="661">
        <v>1</v>
      </c>
      <c r="O1952" s="744">
        <v>1</v>
      </c>
      <c r="P1952" s="662"/>
      <c r="Q1952" s="677"/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21</v>
      </c>
      <c r="B1953" s="661" t="s">
        <v>578</v>
      </c>
      <c r="C1953" s="661" t="s">
        <v>3538</v>
      </c>
      <c r="D1953" s="742" t="s">
        <v>5397</v>
      </c>
      <c r="E1953" s="743" t="s">
        <v>3565</v>
      </c>
      <c r="F1953" s="661" t="s">
        <v>3533</v>
      </c>
      <c r="G1953" s="661" t="s">
        <v>3686</v>
      </c>
      <c r="H1953" s="661" t="s">
        <v>579</v>
      </c>
      <c r="I1953" s="661" t="s">
        <v>834</v>
      </c>
      <c r="J1953" s="661" t="s">
        <v>3687</v>
      </c>
      <c r="K1953" s="661" t="s">
        <v>3688</v>
      </c>
      <c r="L1953" s="662">
        <v>0</v>
      </c>
      <c r="M1953" s="662">
        <v>0</v>
      </c>
      <c r="N1953" s="661">
        <v>19</v>
      </c>
      <c r="O1953" s="744">
        <v>13</v>
      </c>
      <c r="P1953" s="662">
        <v>0</v>
      </c>
      <c r="Q1953" s="677"/>
      <c r="R1953" s="661">
        <v>10</v>
      </c>
      <c r="S1953" s="677">
        <v>0.52631578947368418</v>
      </c>
      <c r="T1953" s="744">
        <v>7.5</v>
      </c>
      <c r="U1953" s="700">
        <v>0.57692307692307687</v>
      </c>
    </row>
    <row r="1954" spans="1:21" ht="14.4" customHeight="1" x14ac:dyDescent="0.3">
      <c r="A1954" s="660">
        <v>21</v>
      </c>
      <c r="B1954" s="661" t="s">
        <v>578</v>
      </c>
      <c r="C1954" s="661" t="s">
        <v>3538</v>
      </c>
      <c r="D1954" s="742" t="s">
        <v>5397</v>
      </c>
      <c r="E1954" s="743" t="s">
        <v>3565</v>
      </c>
      <c r="F1954" s="661" t="s">
        <v>3533</v>
      </c>
      <c r="G1954" s="661" t="s">
        <v>3689</v>
      </c>
      <c r="H1954" s="661" t="s">
        <v>579</v>
      </c>
      <c r="I1954" s="661" t="s">
        <v>784</v>
      </c>
      <c r="J1954" s="661" t="s">
        <v>785</v>
      </c>
      <c r="K1954" s="661" t="s">
        <v>4198</v>
      </c>
      <c r="L1954" s="662">
        <v>152.33000000000001</v>
      </c>
      <c r="M1954" s="662">
        <v>152.33000000000001</v>
      </c>
      <c r="N1954" s="661">
        <v>1</v>
      </c>
      <c r="O1954" s="744">
        <v>0.5</v>
      </c>
      <c r="P1954" s="662"/>
      <c r="Q1954" s="677">
        <v>0</v>
      </c>
      <c r="R1954" s="661"/>
      <c r="S1954" s="677">
        <v>0</v>
      </c>
      <c r="T1954" s="744"/>
      <c r="U1954" s="700">
        <v>0</v>
      </c>
    </row>
    <row r="1955" spans="1:21" ht="14.4" customHeight="1" x14ac:dyDescent="0.3">
      <c r="A1955" s="660">
        <v>21</v>
      </c>
      <c r="B1955" s="661" t="s">
        <v>578</v>
      </c>
      <c r="C1955" s="661" t="s">
        <v>3538</v>
      </c>
      <c r="D1955" s="742" t="s">
        <v>5397</v>
      </c>
      <c r="E1955" s="743" t="s">
        <v>3565</v>
      </c>
      <c r="F1955" s="661" t="s">
        <v>3533</v>
      </c>
      <c r="G1955" s="661" t="s">
        <v>3959</v>
      </c>
      <c r="H1955" s="661" t="s">
        <v>1684</v>
      </c>
      <c r="I1955" s="661" t="s">
        <v>4206</v>
      </c>
      <c r="J1955" s="661" t="s">
        <v>3961</v>
      </c>
      <c r="K1955" s="661" t="s">
        <v>4207</v>
      </c>
      <c r="L1955" s="662">
        <v>492.3</v>
      </c>
      <c r="M1955" s="662">
        <v>18707.400000000001</v>
      </c>
      <c r="N1955" s="661">
        <v>38</v>
      </c>
      <c r="O1955" s="744">
        <v>37.5</v>
      </c>
      <c r="P1955" s="662">
        <v>9846</v>
      </c>
      <c r="Q1955" s="677">
        <v>0.52631578947368418</v>
      </c>
      <c r="R1955" s="661">
        <v>20</v>
      </c>
      <c r="S1955" s="677">
        <v>0.52631578947368418</v>
      </c>
      <c r="T1955" s="744">
        <v>20</v>
      </c>
      <c r="U1955" s="700">
        <v>0.53333333333333333</v>
      </c>
    </row>
    <row r="1956" spans="1:21" ht="14.4" customHeight="1" x14ac:dyDescent="0.3">
      <c r="A1956" s="660">
        <v>21</v>
      </c>
      <c r="B1956" s="661" t="s">
        <v>578</v>
      </c>
      <c r="C1956" s="661" t="s">
        <v>3538</v>
      </c>
      <c r="D1956" s="742" t="s">
        <v>5397</v>
      </c>
      <c r="E1956" s="743" t="s">
        <v>3565</v>
      </c>
      <c r="F1956" s="661" t="s">
        <v>3533</v>
      </c>
      <c r="G1956" s="661" t="s">
        <v>3610</v>
      </c>
      <c r="H1956" s="661" t="s">
        <v>579</v>
      </c>
      <c r="I1956" s="661" t="s">
        <v>729</v>
      </c>
      <c r="J1956" s="661" t="s">
        <v>730</v>
      </c>
      <c r="K1956" s="661" t="s">
        <v>3762</v>
      </c>
      <c r="L1956" s="662">
        <v>55.16</v>
      </c>
      <c r="M1956" s="662">
        <v>220.64</v>
      </c>
      <c r="N1956" s="661">
        <v>4</v>
      </c>
      <c r="O1956" s="744">
        <v>2</v>
      </c>
      <c r="P1956" s="662">
        <v>220.64</v>
      </c>
      <c r="Q1956" s="677">
        <v>1</v>
      </c>
      <c r="R1956" s="661">
        <v>4</v>
      </c>
      <c r="S1956" s="677">
        <v>1</v>
      </c>
      <c r="T1956" s="744">
        <v>2</v>
      </c>
      <c r="U1956" s="700">
        <v>1</v>
      </c>
    </row>
    <row r="1957" spans="1:21" ht="14.4" customHeight="1" x14ac:dyDescent="0.3">
      <c r="A1957" s="660">
        <v>21</v>
      </c>
      <c r="B1957" s="661" t="s">
        <v>578</v>
      </c>
      <c r="C1957" s="661" t="s">
        <v>3538</v>
      </c>
      <c r="D1957" s="742" t="s">
        <v>5397</v>
      </c>
      <c r="E1957" s="743" t="s">
        <v>3565</v>
      </c>
      <c r="F1957" s="661" t="s">
        <v>3533</v>
      </c>
      <c r="G1957" s="661" t="s">
        <v>3693</v>
      </c>
      <c r="H1957" s="661" t="s">
        <v>1684</v>
      </c>
      <c r="I1957" s="661" t="s">
        <v>1717</v>
      </c>
      <c r="J1957" s="661" t="s">
        <v>1718</v>
      </c>
      <c r="K1957" s="661" t="s">
        <v>1719</v>
      </c>
      <c r="L1957" s="662">
        <v>31.32</v>
      </c>
      <c r="M1957" s="662">
        <v>187.92000000000002</v>
      </c>
      <c r="N1957" s="661">
        <v>6</v>
      </c>
      <c r="O1957" s="744">
        <v>2.5</v>
      </c>
      <c r="P1957" s="662">
        <v>125.28</v>
      </c>
      <c r="Q1957" s="677">
        <v>0.66666666666666663</v>
      </c>
      <c r="R1957" s="661">
        <v>4</v>
      </c>
      <c r="S1957" s="677">
        <v>0.66666666666666663</v>
      </c>
      <c r="T1957" s="744">
        <v>1.5</v>
      </c>
      <c r="U1957" s="700">
        <v>0.6</v>
      </c>
    </row>
    <row r="1958" spans="1:21" ht="14.4" customHeight="1" x14ac:dyDescent="0.3">
      <c r="A1958" s="660">
        <v>21</v>
      </c>
      <c r="B1958" s="661" t="s">
        <v>578</v>
      </c>
      <c r="C1958" s="661" t="s">
        <v>3538</v>
      </c>
      <c r="D1958" s="742" t="s">
        <v>5397</v>
      </c>
      <c r="E1958" s="743" t="s">
        <v>3565</v>
      </c>
      <c r="F1958" s="661" t="s">
        <v>3533</v>
      </c>
      <c r="G1958" s="661" t="s">
        <v>3693</v>
      </c>
      <c r="H1958" s="661" t="s">
        <v>1684</v>
      </c>
      <c r="I1958" s="661" t="s">
        <v>2769</v>
      </c>
      <c r="J1958" s="661" t="s">
        <v>2770</v>
      </c>
      <c r="K1958" s="661" t="s">
        <v>3497</v>
      </c>
      <c r="L1958" s="662">
        <v>140.94999999999999</v>
      </c>
      <c r="M1958" s="662">
        <v>281.89999999999998</v>
      </c>
      <c r="N1958" s="661">
        <v>2</v>
      </c>
      <c r="O1958" s="744">
        <v>1</v>
      </c>
      <c r="P1958" s="662"/>
      <c r="Q1958" s="677">
        <v>0</v>
      </c>
      <c r="R1958" s="661"/>
      <c r="S1958" s="677">
        <v>0</v>
      </c>
      <c r="T1958" s="744"/>
      <c r="U1958" s="700">
        <v>0</v>
      </c>
    </row>
    <row r="1959" spans="1:21" ht="14.4" customHeight="1" x14ac:dyDescent="0.3">
      <c r="A1959" s="660">
        <v>21</v>
      </c>
      <c r="B1959" s="661" t="s">
        <v>578</v>
      </c>
      <c r="C1959" s="661" t="s">
        <v>3538</v>
      </c>
      <c r="D1959" s="742" t="s">
        <v>5397</v>
      </c>
      <c r="E1959" s="743" t="s">
        <v>3565</v>
      </c>
      <c r="F1959" s="661" t="s">
        <v>3533</v>
      </c>
      <c r="G1959" s="661" t="s">
        <v>3693</v>
      </c>
      <c r="H1959" s="661" t="s">
        <v>1684</v>
      </c>
      <c r="I1959" s="661" t="s">
        <v>1756</v>
      </c>
      <c r="J1959" s="661" t="s">
        <v>1757</v>
      </c>
      <c r="K1959" s="661" t="s">
        <v>1589</v>
      </c>
      <c r="L1959" s="662">
        <v>93.96</v>
      </c>
      <c r="M1959" s="662">
        <v>187.92</v>
      </c>
      <c r="N1959" s="661">
        <v>2</v>
      </c>
      <c r="O1959" s="744">
        <v>1.5</v>
      </c>
      <c r="P1959" s="662">
        <v>187.92</v>
      </c>
      <c r="Q1959" s="677">
        <v>1</v>
      </c>
      <c r="R1959" s="661">
        <v>2</v>
      </c>
      <c r="S1959" s="677">
        <v>1</v>
      </c>
      <c r="T1959" s="744">
        <v>1.5</v>
      </c>
      <c r="U1959" s="700">
        <v>1</v>
      </c>
    </row>
    <row r="1960" spans="1:21" ht="14.4" customHeight="1" x14ac:dyDescent="0.3">
      <c r="A1960" s="660">
        <v>21</v>
      </c>
      <c r="B1960" s="661" t="s">
        <v>578</v>
      </c>
      <c r="C1960" s="661" t="s">
        <v>3538</v>
      </c>
      <c r="D1960" s="742" t="s">
        <v>5397</v>
      </c>
      <c r="E1960" s="743" t="s">
        <v>3565</v>
      </c>
      <c r="F1960" s="661" t="s">
        <v>3533</v>
      </c>
      <c r="G1960" s="661" t="s">
        <v>3612</v>
      </c>
      <c r="H1960" s="661" t="s">
        <v>579</v>
      </c>
      <c r="I1960" s="661" t="s">
        <v>4713</v>
      </c>
      <c r="J1960" s="661" t="s">
        <v>1672</v>
      </c>
      <c r="K1960" s="661" t="s">
        <v>751</v>
      </c>
      <c r="L1960" s="662">
        <v>150.43</v>
      </c>
      <c r="M1960" s="662">
        <v>150.43</v>
      </c>
      <c r="N1960" s="661">
        <v>1</v>
      </c>
      <c r="O1960" s="744">
        <v>0.5</v>
      </c>
      <c r="P1960" s="662"/>
      <c r="Q1960" s="677">
        <v>0</v>
      </c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21</v>
      </c>
      <c r="B1961" s="661" t="s">
        <v>578</v>
      </c>
      <c r="C1961" s="661" t="s">
        <v>3538</v>
      </c>
      <c r="D1961" s="742" t="s">
        <v>5397</v>
      </c>
      <c r="E1961" s="743" t="s">
        <v>3565</v>
      </c>
      <c r="F1961" s="661" t="s">
        <v>3533</v>
      </c>
      <c r="G1961" s="661" t="s">
        <v>3612</v>
      </c>
      <c r="H1961" s="661" t="s">
        <v>579</v>
      </c>
      <c r="I1961" s="661" t="s">
        <v>3897</v>
      </c>
      <c r="J1961" s="661" t="s">
        <v>1672</v>
      </c>
      <c r="K1961" s="661" t="s">
        <v>3758</v>
      </c>
      <c r="L1961" s="662">
        <v>125.36</v>
      </c>
      <c r="M1961" s="662">
        <v>125.36</v>
      </c>
      <c r="N1961" s="661">
        <v>1</v>
      </c>
      <c r="O1961" s="744">
        <v>1</v>
      </c>
      <c r="P1961" s="662"/>
      <c r="Q1961" s="677">
        <v>0</v>
      </c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21</v>
      </c>
      <c r="B1962" s="661" t="s">
        <v>578</v>
      </c>
      <c r="C1962" s="661" t="s">
        <v>3538</v>
      </c>
      <c r="D1962" s="742" t="s">
        <v>5397</v>
      </c>
      <c r="E1962" s="743" t="s">
        <v>3565</v>
      </c>
      <c r="F1962" s="661" t="s">
        <v>3533</v>
      </c>
      <c r="G1962" s="661" t="s">
        <v>3612</v>
      </c>
      <c r="H1962" s="661" t="s">
        <v>579</v>
      </c>
      <c r="I1962" s="661" t="s">
        <v>5175</v>
      </c>
      <c r="J1962" s="661" t="s">
        <v>1672</v>
      </c>
      <c r="K1962" s="661" t="s">
        <v>1129</v>
      </c>
      <c r="L1962" s="662">
        <v>75.22</v>
      </c>
      <c r="M1962" s="662">
        <v>75.22</v>
      </c>
      <c r="N1962" s="661">
        <v>1</v>
      </c>
      <c r="O1962" s="744">
        <v>0.5</v>
      </c>
      <c r="P1962" s="662"/>
      <c r="Q1962" s="677">
        <v>0</v>
      </c>
      <c r="R1962" s="661"/>
      <c r="S1962" s="677">
        <v>0</v>
      </c>
      <c r="T1962" s="744"/>
      <c r="U1962" s="700">
        <v>0</v>
      </c>
    </row>
    <row r="1963" spans="1:21" ht="14.4" customHeight="1" x14ac:dyDescent="0.3">
      <c r="A1963" s="660">
        <v>21</v>
      </c>
      <c r="B1963" s="661" t="s">
        <v>578</v>
      </c>
      <c r="C1963" s="661" t="s">
        <v>3538</v>
      </c>
      <c r="D1963" s="742" t="s">
        <v>5397</v>
      </c>
      <c r="E1963" s="743" t="s">
        <v>3565</v>
      </c>
      <c r="F1963" s="661" t="s">
        <v>3533</v>
      </c>
      <c r="G1963" s="661" t="s">
        <v>4507</v>
      </c>
      <c r="H1963" s="661" t="s">
        <v>579</v>
      </c>
      <c r="I1963" s="661" t="s">
        <v>2351</v>
      </c>
      <c r="J1963" s="661" t="s">
        <v>2352</v>
      </c>
      <c r="K1963" s="661" t="s">
        <v>1652</v>
      </c>
      <c r="L1963" s="662">
        <v>271.94</v>
      </c>
      <c r="M1963" s="662">
        <v>271.94</v>
      </c>
      <c r="N1963" s="661">
        <v>1</v>
      </c>
      <c r="O1963" s="744">
        <v>0.5</v>
      </c>
      <c r="P1963" s="662">
        <v>271.94</v>
      </c>
      <c r="Q1963" s="677">
        <v>1</v>
      </c>
      <c r="R1963" s="661">
        <v>1</v>
      </c>
      <c r="S1963" s="677">
        <v>1</v>
      </c>
      <c r="T1963" s="744">
        <v>0.5</v>
      </c>
      <c r="U1963" s="700">
        <v>1</v>
      </c>
    </row>
    <row r="1964" spans="1:21" ht="14.4" customHeight="1" x14ac:dyDescent="0.3">
      <c r="A1964" s="660">
        <v>21</v>
      </c>
      <c r="B1964" s="661" t="s">
        <v>578</v>
      </c>
      <c r="C1964" s="661" t="s">
        <v>3538</v>
      </c>
      <c r="D1964" s="742" t="s">
        <v>5397</v>
      </c>
      <c r="E1964" s="743" t="s">
        <v>3565</v>
      </c>
      <c r="F1964" s="661" t="s">
        <v>3533</v>
      </c>
      <c r="G1964" s="661" t="s">
        <v>4507</v>
      </c>
      <c r="H1964" s="661" t="s">
        <v>579</v>
      </c>
      <c r="I1964" s="661" t="s">
        <v>5176</v>
      </c>
      <c r="J1964" s="661" t="s">
        <v>2352</v>
      </c>
      <c r="K1964" s="661" t="s">
        <v>5177</v>
      </c>
      <c r="L1964" s="662">
        <v>0</v>
      </c>
      <c r="M1964" s="662">
        <v>0</v>
      </c>
      <c r="N1964" s="661">
        <v>1</v>
      </c>
      <c r="O1964" s="744">
        <v>1</v>
      </c>
      <c r="P1964" s="662"/>
      <c r="Q1964" s="677"/>
      <c r="R1964" s="661"/>
      <c r="S1964" s="677">
        <v>0</v>
      </c>
      <c r="T1964" s="744"/>
      <c r="U1964" s="700">
        <v>0</v>
      </c>
    </row>
    <row r="1965" spans="1:21" ht="14.4" customHeight="1" x14ac:dyDescent="0.3">
      <c r="A1965" s="660">
        <v>21</v>
      </c>
      <c r="B1965" s="661" t="s">
        <v>578</v>
      </c>
      <c r="C1965" s="661" t="s">
        <v>3538</v>
      </c>
      <c r="D1965" s="742" t="s">
        <v>5397</v>
      </c>
      <c r="E1965" s="743" t="s">
        <v>3565</v>
      </c>
      <c r="F1965" s="661" t="s">
        <v>3533</v>
      </c>
      <c r="G1965" s="661" t="s">
        <v>3940</v>
      </c>
      <c r="H1965" s="661" t="s">
        <v>579</v>
      </c>
      <c r="I1965" s="661" t="s">
        <v>4216</v>
      </c>
      <c r="J1965" s="661" t="s">
        <v>4217</v>
      </c>
      <c r="K1965" s="661" t="s">
        <v>1606</v>
      </c>
      <c r="L1965" s="662">
        <v>0</v>
      </c>
      <c r="M1965" s="662">
        <v>0</v>
      </c>
      <c r="N1965" s="661">
        <v>1</v>
      </c>
      <c r="O1965" s="744">
        <v>0.5</v>
      </c>
      <c r="P1965" s="662">
        <v>0</v>
      </c>
      <c r="Q1965" s="677"/>
      <c r="R1965" s="661">
        <v>1</v>
      </c>
      <c r="S1965" s="677">
        <v>1</v>
      </c>
      <c r="T1965" s="744">
        <v>0.5</v>
      </c>
      <c r="U1965" s="700">
        <v>1</v>
      </c>
    </row>
    <row r="1966" spans="1:21" ht="14.4" customHeight="1" x14ac:dyDescent="0.3">
      <c r="A1966" s="660">
        <v>21</v>
      </c>
      <c r="B1966" s="661" t="s">
        <v>578</v>
      </c>
      <c r="C1966" s="661" t="s">
        <v>3538</v>
      </c>
      <c r="D1966" s="742" t="s">
        <v>5397</v>
      </c>
      <c r="E1966" s="743" t="s">
        <v>3565</v>
      </c>
      <c r="F1966" s="661" t="s">
        <v>3533</v>
      </c>
      <c r="G1966" s="661" t="s">
        <v>3940</v>
      </c>
      <c r="H1966" s="661" t="s">
        <v>579</v>
      </c>
      <c r="I1966" s="661" t="s">
        <v>4218</v>
      </c>
      <c r="J1966" s="661" t="s">
        <v>4219</v>
      </c>
      <c r="K1966" s="661" t="s">
        <v>1606</v>
      </c>
      <c r="L1966" s="662">
        <v>0</v>
      </c>
      <c r="M1966" s="662">
        <v>0</v>
      </c>
      <c r="N1966" s="661">
        <v>3</v>
      </c>
      <c r="O1966" s="744">
        <v>2.5</v>
      </c>
      <c r="P1966" s="662">
        <v>0</v>
      </c>
      <c r="Q1966" s="677"/>
      <c r="R1966" s="661">
        <v>2</v>
      </c>
      <c r="S1966" s="677">
        <v>0.66666666666666663</v>
      </c>
      <c r="T1966" s="744">
        <v>1.5</v>
      </c>
      <c r="U1966" s="700">
        <v>0.6</v>
      </c>
    </row>
    <row r="1967" spans="1:21" ht="14.4" customHeight="1" x14ac:dyDescent="0.3">
      <c r="A1967" s="660">
        <v>21</v>
      </c>
      <c r="B1967" s="661" t="s">
        <v>578</v>
      </c>
      <c r="C1967" s="661" t="s">
        <v>3538</v>
      </c>
      <c r="D1967" s="742" t="s">
        <v>5397</v>
      </c>
      <c r="E1967" s="743" t="s">
        <v>3565</v>
      </c>
      <c r="F1967" s="661" t="s">
        <v>3533</v>
      </c>
      <c r="G1967" s="661" t="s">
        <v>3940</v>
      </c>
      <c r="H1967" s="661" t="s">
        <v>579</v>
      </c>
      <c r="I1967" s="661" t="s">
        <v>4519</v>
      </c>
      <c r="J1967" s="661" t="s">
        <v>4520</v>
      </c>
      <c r="K1967" s="661" t="s">
        <v>1742</v>
      </c>
      <c r="L1967" s="662">
        <v>0</v>
      </c>
      <c r="M1967" s="662">
        <v>0</v>
      </c>
      <c r="N1967" s="661">
        <v>1</v>
      </c>
      <c r="O1967" s="744">
        <v>1</v>
      </c>
      <c r="P1967" s="662">
        <v>0</v>
      </c>
      <c r="Q1967" s="677"/>
      <c r="R1967" s="661">
        <v>1</v>
      </c>
      <c r="S1967" s="677">
        <v>1</v>
      </c>
      <c r="T1967" s="744">
        <v>1</v>
      </c>
      <c r="U1967" s="700">
        <v>1</v>
      </c>
    </row>
    <row r="1968" spans="1:21" ht="14.4" customHeight="1" x14ac:dyDescent="0.3">
      <c r="A1968" s="660">
        <v>21</v>
      </c>
      <c r="B1968" s="661" t="s">
        <v>578</v>
      </c>
      <c r="C1968" s="661" t="s">
        <v>3538</v>
      </c>
      <c r="D1968" s="742" t="s">
        <v>5397</v>
      </c>
      <c r="E1968" s="743" t="s">
        <v>3565</v>
      </c>
      <c r="F1968" s="661" t="s">
        <v>3534</v>
      </c>
      <c r="G1968" s="661" t="s">
        <v>3700</v>
      </c>
      <c r="H1968" s="661" t="s">
        <v>579</v>
      </c>
      <c r="I1968" s="661" t="s">
        <v>3942</v>
      </c>
      <c r="J1968" s="661" t="s">
        <v>3702</v>
      </c>
      <c r="K1968" s="661"/>
      <c r="L1968" s="662">
        <v>0</v>
      </c>
      <c r="M1968" s="662">
        <v>0</v>
      </c>
      <c r="N1968" s="661">
        <v>8</v>
      </c>
      <c r="O1968" s="744">
        <v>8</v>
      </c>
      <c r="P1968" s="662">
        <v>0</v>
      </c>
      <c r="Q1968" s="677"/>
      <c r="R1968" s="661">
        <v>5</v>
      </c>
      <c r="S1968" s="677">
        <v>0.625</v>
      </c>
      <c r="T1968" s="744">
        <v>5</v>
      </c>
      <c r="U1968" s="700">
        <v>0.625</v>
      </c>
    </row>
    <row r="1969" spans="1:21" ht="14.4" customHeight="1" x14ac:dyDescent="0.3">
      <c r="A1969" s="660">
        <v>21</v>
      </c>
      <c r="B1969" s="661" t="s">
        <v>578</v>
      </c>
      <c r="C1969" s="661" t="s">
        <v>3538</v>
      </c>
      <c r="D1969" s="742" t="s">
        <v>5397</v>
      </c>
      <c r="E1969" s="743" t="s">
        <v>3565</v>
      </c>
      <c r="F1969" s="661" t="s">
        <v>3535</v>
      </c>
      <c r="G1969" s="661" t="s">
        <v>4221</v>
      </c>
      <c r="H1969" s="661" t="s">
        <v>579</v>
      </c>
      <c r="I1969" s="661" t="s">
        <v>4222</v>
      </c>
      <c r="J1969" s="661" t="s">
        <v>4223</v>
      </c>
      <c r="K1969" s="661" t="s">
        <v>4224</v>
      </c>
      <c r="L1969" s="662">
        <v>1300</v>
      </c>
      <c r="M1969" s="662">
        <v>1300</v>
      </c>
      <c r="N1969" s="661">
        <v>1</v>
      </c>
      <c r="O1969" s="744">
        <v>1</v>
      </c>
      <c r="P1969" s="662"/>
      <c r="Q1969" s="677">
        <v>0</v>
      </c>
      <c r="R1969" s="661"/>
      <c r="S1969" s="677">
        <v>0</v>
      </c>
      <c r="T1969" s="744"/>
      <c r="U1969" s="700">
        <v>0</v>
      </c>
    </row>
    <row r="1970" spans="1:21" ht="14.4" customHeight="1" x14ac:dyDescent="0.3">
      <c r="A1970" s="660">
        <v>21</v>
      </c>
      <c r="B1970" s="661" t="s">
        <v>578</v>
      </c>
      <c r="C1970" s="661" t="s">
        <v>3538</v>
      </c>
      <c r="D1970" s="742" t="s">
        <v>5397</v>
      </c>
      <c r="E1970" s="743" t="s">
        <v>3565</v>
      </c>
      <c r="F1970" s="661" t="s">
        <v>3535</v>
      </c>
      <c r="G1970" s="661" t="s">
        <v>4221</v>
      </c>
      <c r="H1970" s="661" t="s">
        <v>579</v>
      </c>
      <c r="I1970" s="661" t="s">
        <v>4225</v>
      </c>
      <c r="J1970" s="661" t="s">
        <v>4226</v>
      </c>
      <c r="K1970" s="661" t="s">
        <v>4227</v>
      </c>
      <c r="L1970" s="662">
        <v>1800</v>
      </c>
      <c r="M1970" s="662">
        <v>7200</v>
      </c>
      <c r="N1970" s="661">
        <v>4</v>
      </c>
      <c r="O1970" s="744">
        <v>3</v>
      </c>
      <c r="P1970" s="662">
        <v>1800</v>
      </c>
      <c r="Q1970" s="677">
        <v>0.25</v>
      </c>
      <c r="R1970" s="661">
        <v>1</v>
      </c>
      <c r="S1970" s="677">
        <v>0.25</v>
      </c>
      <c r="T1970" s="744">
        <v>1</v>
      </c>
      <c r="U1970" s="700">
        <v>0.33333333333333331</v>
      </c>
    </row>
    <row r="1971" spans="1:21" ht="14.4" customHeight="1" x14ac:dyDescent="0.3">
      <c r="A1971" s="660">
        <v>21</v>
      </c>
      <c r="B1971" s="661" t="s">
        <v>578</v>
      </c>
      <c r="C1971" s="661" t="s">
        <v>3538</v>
      </c>
      <c r="D1971" s="742" t="s">
        <v>5397</v>
      </c>
      <c r="E1971" s="743" t="s">
        <v>3565</v>
      </c>
      <c r="F1971" s="661" t="s">
        <v>3535</v>
      </c>
      <c r="G1971" s="661" t="s">
        <v>4221</v>
      </c>
      <c r="H1971" s="661" t="s">
        <v>579</v>
      </c>
      <c r="I1971" s="661" t="s">
        <v>4586</v>
      </c>
      <c r="J1971" s="661" t="s">
        <v>4587</v>
      </c>
      <c r="K1971" s="661" t="s">
        <v>4588</v>
      </c>
      <c r="L1971" s="662">
        <v>500</v>
      </c>
      <c r="M1971" s="662">
        <v>500</v>
      </c>
      <c r="N1971" s="661">
        <v>1</v>
      </c>
      <c r="O1971" s="744">
        <v>1</v>
      </c>
      <c r="P1971" s="662"/>
      <c r="Q1971" s="677">
        <v>0</v>
      </c>
      <c r="R1971" s="661"/>
      <c r="S1971" s="677">
        <v>0</v>
      </c>
      <c r="T1971" s="744"/>
      <c r="U1971" s="700">
        <v>0</v>
      </c>
    </row>
    <row r="1972" spans="1:21" ht="14.4" customHeight="1" x14ac:dyDescent="0.3">
      <c r="A1972" s="660">
        <v>21</v>
      </c>
      <c r="B1972" s="661" t="s">
        <v>578</v>
      </c>
      <c r="C1972" s="661" t="s">
        <v>3538</v>
      </c>
      <c r="D1972" s="742" t="s">
        <v>5397</v>
      </c>
      <c r="E1972" s="743" t="s">
        <v>3565</v>
      </c>
      <c r="F1972" s="661" t="s">
        <v>3535</v>
      </c>
      <c r="G1972" s="661" t="s">
        <v>3704</v>
      </c>
      <c r="H1972" s="661" t="s">
        <v>579</v>
      </c>
      <c r="I1972" s="661" t="s">
        <v>3705</v>
      </c>
      <c r="J1972" s="661" t="s">
        <v>3706</v>
      </c>
      <c r="K1972" s="661" t="s">
        <v>3707</v>
      </c>
      <c r="L1972" s="662">
        <v>1000</v>
      </c>
      <c r="M1972" s="662">
        <v>7000</v>
      </c>
      <c r="N1972" s="661">
        <v>7</v>
      </c>
      <c r="O1972" s="744">
        <v>7</v>
      </c>
      <c r="P1972" s="662">
        <v>1000</v>
      </c>
      <c r="Q1972" s="677">
        <v>0.14285714285714285</v>
      </c>
      <c r="R1972" s="661">
        <v>1</v>
      </c>
      <c r="S1972" s="677">
        <v>0.14285714285714285</v>
      </c>
      <c r="T1972" s="744">
        <v>1</v>
      </c>
      <c r="U1972" s="700">
        <v>0.14285714285714285</v>
      </c>
    </row>
    <row r="1973" spans="1:21" ht="14.4" customHeight="1" x14ac:dyDescent="0.3">
      <c r="A1973" s="660">
        <v>21</v>
      </c>
      <c r="B1973" s="661" t="s">
        <v>578</v>
      </c>
      <c r="C1973" s="661" t="s">
        <v>3538</v>
      </c>
      <c r="D1973" s="742" t="s">
        <v>5397</v>
      </c>
      <c r="E1973" s="743" t="s">
        <v>3566</v>
      </c>
      <c r="F1973" s="661" t="s">
        <v>3533</v>
      </c>
      <c r="G1973" s="661" t="s">
        <v>3591</v>
      </c>
      <c r="H1973" s="661" t="s">
        <v>579</v>
      </c>
      <c r="I1973" s="661" t="s">
        <v>1012</v>
      </c>
      <c r="J1973" s="661" t="s">
        <v>1013</v>
      </c>
      <c r="K1973" s="661" t="s">
        <v>1014</v>
      </c>
      <c r="L1973" s="662">
        <v>85.71</v>
      </c>
      <c r="M1973" s="662">
        <v>428.54999999999995</v>
      </c>
      <c r="N1973" s="661">
        <v>5</v>
      </c>
      <c r="O1973" s="744">
        <v>3</v>
      </c>
      <c r="P1973" s="662">
        <v>171.42</v>
      </c>
      <c r="Q1973" s="677">
        <v>0.4</v>
      </c>
      <c r="R1973" s="661">
        <v>2</v>
      </c>
      <c r="S1973" s="677">
        <v>0.4</v>
      </c>
      <c r="T1973" s="744">
        <v>1.5</v>
      </c>
      <c r="U1973" s="700">
        <v>0.5</v>
      </c>
    </row>
    <row r="1974" spans="1:21" ht="14.4" customHeight="1" x14ac:dyDescent="0.3">
      <c r="A1974" s="660">
        <v>21</v>
      </c>
      <c r="B1974" s="661" t="s">
        <v>578</v>
      </c>
      <c r="C1974" s="661" t="s">
        <v>3538</v>
      </c>
      <c r="D1974" s="742" t="s">
        <v>5397</v>
      </c>
      <c r="E1974" s="743" t="s">
        <v>3566</v>
      </c>
      <c r="F1974" s="661" t="s">
        <v>3533</v>
      </c>
      <c r="G1974" s="661" t="s">
        <v>3591</v>
      </c>
      <c r="H1974" s="661" t="s">
        <v>579</v>
      </c>
      <c r="I1974" s="661" t="s">
        <v>3996</v>
      </c>
      <c r="J1974" s="661" t="s">
        <v>3630</v>
      </c>
      <c r="K1974" s="661" t="s">
        <v>1014</v>
      </c>
      <c r="L1974" s="662">
        <v>0</v>
      </c>
      <c r="M1974" s="662">
        <v>0</v>
      </c>
      <c r="N1974" s="661">
        <v>3</v>
      </c>
      <c r="O1974" s="744">
        <v>2</v>
      </c>
      <c r="P1974" s="662">
        <v>0</v>
      </c>
      <c r="Q1974" s="677"/>
      <c r="R1974" s="661">
        <v>3</v>
      </c>
      <c r="S1974" s="677">
        <v>1</v>
      </c>
      <c r="T1974" s="744">
        <v>2</v>
      </c>
      <c r="U1974" s="700">
        <v>1</v>
      </c>
    </row>
    <row r="1975" spans="1:21" ht="14.4" customHeight="1" x14ac:dyDescent="0.3">
      <c r="A1975" s="660">
        <v>21</v>
      </c>
      <c r="B1975" s="661" t="s">
        <v>578</v>
      </c>
      <c r="C1975" s="661" t="s">
        <v>3538</v>
      </c>
      <c r="D1975" s="742" t="s">
        <v>5397</v>
      </c>
      <c r="E1975" s="743" t="s">
        <v>3566</v>
      </c>
      <c r="F1975" s="661" t="s">
        <v>3533</v>
      </c>
      <c r="G1975" s="661" t="s">
        <v>3591</v>
      </c>
      <c r="H1975" s="661" t="s">
        <v>579</v>
      </c>
      <c r="I1975" s="661" t="s">
        <v>3808</v>
      </c>
      <c r="J1975" s="661" t="s">
        <v>682</v>
      </c>
      <c r="K1975" s="661" t="s">
        <v>3809</v>
      </c>
      <c r="L1975" s="662">
        <v>135.25</v>
      </c>
      <c r="M1975" s="662">
        <v>270.5</v>
      </c>
      <c r="N1975" s="661">
        <v>2</v>
      </c>
      <c r="O1975" s="744">
        <v>1</v>
      </c>
      <c r="P1975" s="662">
        <v>270.5</v>
      </c>
      <c r="Q1975" s="677">
        <v>1</v>
      </c>
      <c r="R1975" s="661">
        <v>2</v>
      </c>
      <c r="S1975" s="677">
        <v>1</v>
      </c>
      <c r="T1975" s="744">
        <v>1</v>
      </c>
      <c r="U1975" s="700">
        <v>1</v>
      </c>
    </row>
    <row r="1976" spans="1:21" ht="14.4" customHeight="1" x14ac:dyDescent="0.3">
      <c r="A1976" s="660">
        <v>21</v>
      </c>
      <c r="B1976" s="661" t="s">
        <v>578</v>
      </c>
      <c r="C1976" s="661" t="s">
        <v>3538</v>
      </c>
      <c r="D1976" s="742" t="s">
        <v>5397</v>
      </c>
      <c r="E1976" s="743" t="s">
        <v>3566</v>
      </c>
      <c r="F1976" s="661" t="s">
        <v>3533</v>
      </c>
      <c r="G1976" s="661" t="s">
        <v>3767</v>
      </c>
      <c r="H1976" s="661" t="s">
        <v>579</v>
      </c>
      <c r="I1976" s="661" t="s">
        <v>4321</v>
      </c>
      <c r="J1976" s="661" t="s">
        <v>4322</v>
      </c>
      <c r="K1976" s="661" t="s">
        <v>3437</v>
      </c>
      <c r="L1976" s="662">
        <v>10.26</v>
      </c>
      <c r="M1976" s="662">
        <v>20.52</v>
      </c>
      <c r="N1976" s="661">
        <v>2</v>
      </c>
      <c r="O1976" s="744">
        <v>1</v>
      </c>
      <c r="P1976" s="662"/>
      <c r="Q1976" s="677">
        <v>0</v>
      </c>
      <c r="R1976" s="661"/>
      <c r="S1976" s="677">
        <v>0</v>
      </c>
      <c r="T1976" s="744"/>
      <c r="U1976" s="700">
        <v>0</v>
      </c>
    </row>
    <row r="1977" spans="1:21" ht="14.4" customHeight="1" x14ac:dyDescent="0.3">
      <c r="A1977" s="660">
        <v>21</v>
      </c>
      <c r="B1977" s="661" t="s">
        <v>578</v>
      </c>
      <c r="C1977" s="661" t="s">
        <v>3538</v>
      </c>
      <c r="D1977" s="742" t="s">
        <v>5397</v>
      </c>
      <c r="E1977" s="743" t="s">
        <v>3566</v>
      </c>
      <c r="F1977" s="661" t="s">
        <v>3533</v>
      </c>
      <c r="G1977" s="661" t="s">
        <v>3767</v>
      </c>
      <c r="H1977" s="661" t="s">
        <v>1684</v>
      </c>
      <c r="I1977" s="661" t="s">
        <v>1778</v>
      </c>
      <c r="J1977" s="661" t="s">
        <v>3434</v>
      </c>
      <c r="K1977" s="661" t="s">
        <v>3435</v>
      </c>
      <c r="L1977" s="662">
        <v>6.68</v>
      </c>
      <c r="M1977" s="662">
        <v>13.36</v>
      </c>
      <c r="N1977" s="661">
        <v>2</v>
      </c>
      <c r="O1977" s="744">
        <v>0.5</v>
      </c>
      <c r="P1977" s="662">
        <v>13.36</v>
      </c>
      <c r="Q1977" s="677">
        <v>1</v>
      </c>
      <c r="R1977" s="661">
        <v>2</v>
      </c>
      <c r="S1977" s="677">
        <v>1</v>
      </c>
      <c r="T1977" s="744">
        <v>0.5</v>
      </c>
      <c r="U1977" s="700">
        <v>1</v>
      </c>
    </row>
    <row r="1978" spans="1:21" ht="14.4" customHeight="1" x14ac:dyDescent="0.3">
      <c r="A1978" s="660">
        <v>21</v>
      </c>
      <c r="B1978" s="661" t="s">
        <v>578</v>
      </c>
      <c r="C1978" s="661" t="s">
        <v>3538</v>
      </c>
      <c r="D1978" s="742" t="s">
        <v>5397</v>
      </c>
      <c r="E1978" s="743" t="s">
        <v>3566</v>
      </c>
      <c r="F1978" s="661" t="s">
        <v>3533</v>
      </c>
      <c r="G1978" s="661" t="s">
        <v>3767</v>
      </c>
      <c r="H1978" s="661" t="s">
        <v>1684</v>
      </c>
      <c r="I1978" s="661" t="s">
        <v>1852</v>
      </c>
      <c r="J1978" s="661" t="s">
        <v>3436</v>
      </c>
      <c r="K1978" s="661" t="s">
        <v>3437</v>
      </c>
      <c r="L1978" s="662">
        <v>10.26</v>
      </c>
      <c r="M1978" s="662">
        <v>41.04</v>
      </c>
      <c r="N1978" s="661">
        <v>4</v>
      </c>
      <c r="O1978" s="744">
        <v>1</v>
      </c>
      <c r="P1978" s="662"/>
      <c r="Q1978" s="677">
        <v>0</v>
      </c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21</v>
      </c>
      <c r="B1979" s="661" t="s">
        <v>578</v>
      </c>
      <c r="C1979" s="661" t="s">
        <v>3538</v>
      </c>
      <c r="D1979" s="742" t="s">
        <v>5397</v>
      </c>
      <c r="E1979" s="743" t="s">
        <v>3566</v>
      </c>
      <c r="F1979" s="661" t="s">
        <v>3533</v>
      </c>
      <c r="G1979" s="661" t="s">
        <v>3816</v>
      </c>
      <c r="H1979" s="661" t="s">
        <v>579</v>
      </c>
      <c r="I1979" s="661" t="s">
        <v>3975</v>
      </c>
      <c r="J1979" s="661" t="s">
        <v>1034</v>
      </c>
      <c r="K1979" s="661" t="s">
        <v>1035</v>
      </c>
      <c r="L1979" s="662">
        <v>0</v>
      </c>
      <c r="M1979" s="662">
        <v>0</v>
      </c>
      <c r="N1979" s="661">
        <v>1</v>
      </c>
      <c r="O1979" s="744">
        <v>1</v>
      </c>
      <c r="P1979" s="662"/>
      <c r="Q1979" s="677"/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21</v>
      </c>
      <c r="B1980" s="661" t="s">
        <v>578</v>
      </c>
      <c r="C1980" s="661" t="s">
        <v>3538</v>
      </c>
      <c r="D1980" s="742" t="s">
        <v>5397</v>
      </c>
      <c r="E1980" s="743" t="s">
        <v>3566</v>
      </c>
      <c r="F1980" s="661" t="s">
        <v>3533</v>
      </c>
      <c r="G1980" s="661" t="s">
        <v>3816</v>
      </c>
      <c r="H1980" s="661" t="s">
        <v>579</v>
      </c>
      <c r="I1980" s="661" t="s">
        <v>1033</v>
      </c>
      <c r="J1980" s="661" t="s">
        <v>1034</v>
      </c>
      <c r="K1980" s="661" t="s">
        <v>1035</v>
      </c>
      <c r="L1980" s="662">
        <v>77.680000000000007</v>
      </c>
      <c r="M1980" s="662">
        <v>310.72000000000003</v>
      </c>
      <c r="N1980" s="661">
        <v>4</v>
      </c>
      <c r="O1980" s="744">
        <v>1</v>
      </c>
      <c r="P1980" s="662"/>
      <c r="Q1980" s="677">
        <v>0</v>
      </c>
      <c r="R1980" s="661"/>
      <c r="S1980" s="677">
        <v>0</v>
      </c>
      <c r="T1980" s="744"/>
      <c r="U1980" s="700">
        <v>0</v>
      </c>
    </row>
    <row r="1981" spans="1:21" ht="14.4" customHeight="1" x14ac:dyDescent="0.3">
      <c r="A1981" s="660">
        <v>21</v>
      </c>
      <c r="B1981" s="661" t="s">
        <v>578</v>
      </c>
      <c r="C1981" s="661" t="s">
        <v>3538</v>
      </c>
      <c r="D1981" s="742" t="s">
        <v>5397</v>
      </c>
      <c r="E1981" s="743" t="s">
        <v>3566</v>
      </c>
      <c r="F1981" s="661" t="s">
        <v>3533</v>
      </c>
      <c r="G1981" s="661" t="s">
        <v>3816</v>
      </c>
      <c r="H1981" s="661" t="s">
        <v>579</v>
      </c>
      <c r="I1981" s="661" t="s">
        <v>4813</v>
      </c>
      <c r="J1981" s="661" t="s">
        <v>1034</v>
      </c>
      <c r="K1981" s="661" t="s">
        <v>4771</v>
      </c>
      <c r="L1981" s="662">
        <v>0</v>
      </c>
      <c r="M1981" s="662">
        <v>0</v>
      </c>
      <c r="N1981" s="661">
        <v>1</v>
      </c>
      <c r="O1981" s="744">
        <v>1</v>
      </c>
      <c r="P1981" s="662">
        <v>0</v>
      </c>
      <c r="Q1981" s="677"/>
      <c r="R1981" s="661">
        <v>1</v>
      </c>
      <c r="S1981" s="677">
        <v>1</v>
      </c>
      <c r="T1981" s="744">
        <v>1</v>
      </c>
      <c r="U1981" s="700">
        <v>1</v>
      </c>
    </row>
    <row r="1982" spans="1:21" ht="14.4" customHeight="1" x14ac:dyDescent="0.3">
      <c r="A1982" s="660">
        <v>21</v>
      </c>
      <c r="B1982" s="661" t="s">
        <v>578</v>
      </c>
      <c r="C1982" s="661" t="s">
        <v>3538</v>
      </c>
      <c r="D1982" s="742" t="s">
        <v>5397</v>
      </c>
      <c r="E1982" s="743" t="s">
        <v>3566</v>
      </c>
      <c r="F1982" s="661" t="s">
        <v>3533</v>
      </c>
      <c r="G1982" s="661" t="s">
        <v>3816</v>
      </c>
      <c r="H1982" s="661" t="s">
        <v>579</v>
      </c>
      <c r="I1982" s="661" t="s">
        <v>3817</v>
      </c>
      <c r="J1982" s="661" t="s">
        <v>1027</v>
      </c>
      <c r="K1982" s="661" t="s">
        <v>1031</v>
      </c>
      <c r="L1982" s="662">
        <v>0</v>
      </c>
      <c r="M1982" s="662">
        <v>0</v>
      </c>
      <c r="N1982" s="661">
        <v>1</v>
      </c>
      <c r="O1982" s="744">
        <v>0.5</v>
      </c>
      <c r="P1982" s="662">
        <v>0</v>
      </c>
      <c r="Q1982" s="677"/>
      <c r="R1982" s="661">
        <v>1</v>
      </c>
      <c r="S1982" s="677">
        <v>1</v>
      </c>
      <c r="T1982" s="744">
        <v>0.5</v>
      </c>
      <c r="U1982" s="700">
        <v>1</v>
      </c>
    </row>
    <row r="1983" spans="1:21" ht="14.4" customHeight="1" x14ac:dyDescent="0.3">
      <c r="A1983" s="660">
        <v>21</v>
      </c>
      <c r="B1983" s="661" t="s">
        <v>578</v>
      </c>
      <c r="C1983" s="661" t="s">
        <v>3538</v>
      </c>
      <c r="D1983" s="742" t="s">
        <v>5397</v>
      </c>
      <c r="E1983" s="743" t="s">
        <v>3566</v>
      </c>
      <c r="F1983" s="661" t="s">
        <v>3533</v>
      </c>
      <c r="G1983" s="661" t="s">
        <v>3816</v>
      </c>
      <c r="H1983" s="661" t="s">
        <v>579</v>
      </c>
      <c r="I1983" s="661" t="s">
        <v>4228</v>
      </c>
      <c r="J1983" s="661" t="s">
        <v>1027</v>
      </c>
      <c r="K1983" s="661" t="s">
        <v>4061</v>
      </c>
      <c r="L1983" s="662">
        <v>0</v>
      </c>
      <c r="M1983" s="662">
        <v>0</v>
      </c>
      <c r="N1983" s="661">
        <v>1</v>
      </c>
      <c r="O1983" s="744">
        <v>0.5</v>
      </c>
      <c r="P1983" s="662"/>
      <c r="Q1983" s="677"/>
      <c r="R1983" s="661"/>
      <c r="S1983" s="677">
        <v>0</v>
      </c>
      <c r="T1983" s="744"/>
      <c r="U1983" s="700">
        <v>0</v>
      </c>
    </row>
    <row r="1984" spans="1:21" ht="14.4" customHeight="1" x14ac:dyDescent="0.3">
      <c r="A1984" s="660">
        <v>21</v>
      </c>
      <c r="B1984" s="661" t="s">
        <v>578</v>
      </c>
      <c r="C1984" s="661" t="s">
        <v>3538</v>
      </c>
      <c r="D1984" s="742" t="s">
        <v>5397</v>
      </c>
      <c r="E1984" s="743" t="s">
        <v>3566</v>
      </c>
      <c r="F1984" s="661" t="s">
        <v>3533</v>
      </c>
      <c r="G1984" s="661" t="s">
        <v>3816</v>
      </c>
      <c r="H1984" s="661" t="s">
        <v>579</v>
      </c>
      <c r="I1984" s="661" t="s">
        <v>1026</v>
      </c>
      <c r="J1984" s="661" t="s">
        <v>1027</v>
      </c>
      <c r="K1984" s="661" t="s">
        <v>1028</v>
      </c>
      <c r="L1984" s="662">
        <v>194.24</v>
      </c>
      <c r="M1984" s="662">
        <v>388.48</v>
      </c>
      <c r="N1984" s="661">
        <v>2</v>
      </c>
      <c r="O1984" s="744">
        <v>1</v>
      </c>
      <c r="P1984" s="662">
        <v>194.24</v>
      </c>
      <c r="Q1984" s="677">
        <v>0.5</v>
      </c>
      <c r="R1984" s="661">
        <v>1</v>
      </c>
      <c r="S1984" s="677">
        <v>0.5</v>
      </c>
      <c r="T1984" s="744">
        <v>0.5</v>
      </c>
      <c r="U1984" s="700">
        <v>0.5</v>
      </c>
    </row>
    <row r="1985" spans="1:21" ht="14.4" customHeight="1" x14ac:dyDescent="0.3">
      <c r="A1985" s="660">
        <v>21</v>
      </c>
      <c r="B1985" s="661" t="s">
        <v>578</v>
      </c>
      <c r="C1985" s="661" t="s">
        <v>3538</v>
      </c>
      <c r="D1985" s="742" t="s">
        <v>5397</v>
      </c>
      <c r="E1985" s="743" t="s">
        <v>3566</v>
      </c>
      <c r="F1985" s="661" t="s">
        <v>3533</v>
      </c>
      <c r="G1985" s="661" t="s">
        <v>3816</v>
      </c>
      <c r="H1985" s="661" t="s">
        <v>579</v>
      </c>
      <c r="I1985" s="661" t="s">
        <v>5178</v>
      </c>
      <c r="J1985" s="661" t="s">
        <v>1027</v>
      </c>
      <c r="K1985" s="661" t="s">
        <v>1028</v>
      </c>
      <c r="L1985" s="662">
        <v>0</v>
      </c>
      <c r="M1985" s="662">
        <v>0</v>
      </c>
      <c r="N1985" s="661">
        <v>1</v>
      </c>
      <c r="O1985" s="744">
        <v>0.5</v>
      </c>
      <c r="P1985" s="662"/>
      <c r="Q1985" s="677"/>
      <c r="R1985" s="661"/>
      <c r="S1985" s="677">
        <v>0</v>
      </c>
      <c r="T1985" s="744"/>
      <c r="U1985" s="700">
        <v>0</v>
      </c>
    </row>
    <row r="1986" spans="1:21" ht="14.4" customHeight="1" x14ac:dyDescent="0.3">
      <c r="A1986" s="660">
        <v>21</v>
      </c>
      <c r="B1986" s="661" t="s">
        <v>578</v>
      </c>
      <c r="C1986" s="661" t="s">
        <v>3538</v>
      </c>
      <c r="D1986" s="742" t="s">
        <v>5397</v>
      </c>
      <c r="E1986" s="743" t="s">
        <v>3566</v>
      </c>
      <c r="F1986" s="661" t="s">
        <v>3533</v>
      </c>
      <c r="G1986" s="661" t="s">
        <v>3578</v>
      </c>
      <c r="H1986" s="661" t="s">
        <v>579</v>
      </c>
      <c r="I1986" s="661" t="s">
        <v>3579</v>
      </c>
      <c r="J1986" s="661" t="s">
        <v>3580</v>
      </c>
      <c r="K1986" s="661" t="s">
        <v>3581</v>
      </c>
      <c r="L1986" s="662">
        <v>1540.82</v>
      </c>
      <c r="M1986" s="662">
        <v>12326.56</v>
      </c>
      <c r="N1986" s="661">
        <v>8</v>
      </c>
      <c r="O1986" s="744">
        <v>1.5</v>
      </c>
      <c r="P1986" s="662">
        <v>12326.56</v>
      </c>
      <c r="Q1986" s="677">
        <v>1</v>
      </c>
      <c r="R1986" s="661">
        <v>8</v>
      </c>
      <c r="S1986" s="677">
        <v>1</v>
      </c>
      <c r="T1986" s="744">
        <v>1.5</v>
      </c>
      <c r="U1986" s="700">
        <v>1</v>
      </c>
    </row>
    <row r="1987" spans="1:21" ht="14.4" customHeight="1" x14ac:dyDescent="0.3">
      <c r="A1987" s="660">
        <v>21</v>
      </c>
      <c r="B1987" s="661" t="s">
        <v>578</v>
      </c>
      <c r="C1987" s="661" t="s">
        <v>3538</v>
      </c>
      <c r="D1987" s="742" t="s">
        <v>5397</v>
      </c>
      <c r="E1987" s="743" t="s">
        <v>3566</v>
      </c>
      <c r="F1987" s="661" t="s">
        <v>3533</v>
      </c>
      <c r="G1987" s="661" t="s">
        <v>4080</v>
      </c>
      <c r="H1987" s="661" t="s">
        <v>1684</v>
      </c>
      <c r="I1987" s="661" t="s">
        <v>2862</v>
      </c>
      <c r="J1987" s="661" t="s">
        <v>2863</v>
      </c>
      <c r="K1987" s="661" t="s">
        <v>2644</v>
      </c>
      <c r="L1987" s="662">
        <v>208.19</v>
      </c>
      <c r="M1987" s="662">
        <v>208.19</v>
      </c>
      <c r="N1987" s="661">
        <v>1</v>
      </c>
      <c r="O1987" s="744">
        <v>0.5</v>
      </c>
      <c r="P1987" s="662">
        <v>208.19</v>
      </c>
      <c r="Q1987" s="677">
        <v>1</v>
      </c>
      <c r="R1987" s="661">
        <v>1</v>
      </c>
      <c r="S1987" s="677">
        <v>1</v>
      </c>
      <c r="T1987" s="744">
        <v>0.5</v>
      </c>
      <c r="U1987" s="700">
        <v>1</v>
      </c>
    </row>
    <row r="1988" spans="1:21" ht="14.4" customHeight="1" x14ac:dyDescent="0.3">
      <c r="A1988" s="660">
        <v>21</v>
      </c>
      <c r="B1988" s="661" t="s">
        <v>578</v>
      </c>
      <c r="C1988" s="661" t="s">
        <v>3538</v>
      </c>
      <c r="D1988" s="742" t="s">
        <v>5397</v>
      </c>
      <c r="E1988" s="743" t="s">
        <v>3566</v>
      </c>
      <c r="F1988" s="661" t="s">
        <v>3533</v>
      </c>
      <c r="G1988" s="661" t="s">
        <v>4080</v>
      </c>
      <c r="H1988" s="661" t="s">
        <v>1684</v>
      </c>
      <c r="I1988" s="661" t="s">
        <v>1790</v>
      </c>
      <c r="J1988" s="661" t="s">
        <v>3379</v>
      </c>
      <c r="K1988" s="661" t="s">
        <v>998</v>
      </c>
      <c r="L1988" s="662">
        <v>124.91</v>
      </c>
      <c r="M1988" s="662">
        <v>499.64</v>
      </c>
      <c r="N1988" s="661">
        <v>4</v>
      </c>
      <c r="O1988" s="744">
        <v>1.5</v>
      </c>
      <c r="P1988" s="662">
        <v>499.64</v>
      </c>
      <c r="Q1988" s="677">
        <v>1</v>
      </c>
      <c r="R1988" s="661">
        <v>4</v>
      </c>
      <c r="S1988" s="677">
        <v>1</v>
      </c>
      <c r="T1988" s="744">
        <v>1.5</v>
      </c>
      <c r="U1988" s="700">
        <v>1</v>
      </c>
    </row>
    <row r="1989" spans="1:21" ht="14.4" customHeight="1" x14ac:dyDescent="0.3">
      <c r="A1989" s="660">
        <v>21</v>
      </c>
      <c r="B1989" s="661" t="s">
        <v>578</v>
      </c>
      <c r="C1989" s="661" t="s">
        <v>3538</v>
      </c>
      <c r="D1989" s="742" t="s">
        <v>5397</v>
      </c>
      <c r="E1989" s="743" t="s">
        <v>3566</v>
      </c>
      <c r="F1989" s="661" t="s">
        <v>3533</v>
      </c>
      <c r="G1989" s="661" t="s">
        <v>3593</v>
      </c>
      <c r="H1989" s="661" t="s">
        <v>1684</v>
      </c>
      <c r="I1989" s="661" t="s">
        <v>1737</v>
      </c>
      <c r="J1989" s="661" t="s">
        <v>1738</v>
      </c>
      <c r="K1989" s="661" t="s">
        <v>1086</v>
      </c>
      <c r="L1989" s="662">
        <v>35.11</v>
      </c>
      <c r="M1989" s="662">
        <v>210.66</v>
      </c>
      <c r="N1989" s="661">
        <v>6</v>
      </c>
      <c r="O1989" s="744">
        <v>1</v>
      </c>
      <c r="P1989" s="662"/>
      <c r="Q1989" s="677">
        <v>0</v>
      </c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21</v>
      </c>
      <c r="B1990" s="661" t="s">
        <v>578</v>
      </c>
      <c r="C1990" s="661" t="s">
        <v>3538</v>
      </c>
      <c r="D1990" s="742" t="s">
        <v>5397</v>
      </c>
      <c r="E1990" s="743" t="s">
        <v>3566</v>
      </c>
      <c r="F1990" s="661" t="s">
        <v>3533</v>
      </c>
      <c r="G1990" s="661" t="s">
        <v>3593</v>
      </c>
      <c r="H1990" s="661" t="s">
        <v>579</v>
      </c>
      <c r="I1990" s="661" t="s">
        <v>4931</v>
      </c>
      <c r="J1990" s="661" t="s">
        <v>4932</v>
      </c>
      <c r="K1990" s="661" t="s">
        <v>1086</v>
      </c>
      <c r="L1990" s="662">
        <v>35.11</v>
      </c>
      <c r="M1990" s="662">
        <v>105.33</v>
      </c>
      <c r="N1990" s="661">
        <v>3</v>
      </c>
      <c r="O1990" s="744">
        <v>0.5</v>
      </c>
      <c r="P1990" s="662"/>
      <c r="Q1990" s="677">
        <v>0</v>
      </c>
      <c r="R1990" s="661"/>
      <c r="S1990" s="677">
        <v>0</v>
      </c>
      <c r="T1990" s="744"/>
      <c r="U1990" s="700">
        <v>0</v>
      </c>
    </row>
    <row r="1991" spans="1:21" ht="14.4" customHeight="1" x14ac:dyDescent="0.3">
      <c r="A1991" s="660">
        <v>21</v>
      </c>
      <c r="B1991" s="661" t="s">
        <v>578</v>
      </c>
      <c r="C1991" s="661" t="s">
        <v>3538</v>
      </c>
      <c r="D1991" s="742" t="s">
        <v>5397</v>
      </c>
      <c r="E1991" s="743" t="s">
        <v>3566</v>
      </c>
      <c r="F1991" s="661" t="s">
        <v>3533</v>
      </c>
      <c r="G1991" s="661" t="s">
        <v>4000</v>
      </c>
      <c r="H1991" s="661" t="s">
        <v>579</v>
      </c>
      <c r="I1991" s="661" t="s">
        <v>904</v>
      </c>
      <c r="J1991" s="661" t="s">
        <v>4001</v>
      </c>
      <c r="K1991" s="661" t="s">
        <v>4002</v>
      </c>
      <c r="L1991" s="662">
        <v>0</v>
      </c>
      <c r="M1991" s="662">
        <v>0</v>
      </c>
      <c r="N1991" s="661">
        <v>8</v>
      </c>
      <c r="O1991" s="744">
        <v>5</v>
      </c>
      <c r="P1991" s="662">
        <v>0</v>
      </c>
      <c r="Q1991" s="677"/>
      <c r="R1991" s="661">
        <v>6</v>
      </c>
      <c r="S1991" s="677">
        <v>0.75</v>
      </c>
      <c r="T1991" s="744">
        <v>3.5</v>
      </c>
      <c r="U1991" s="700">
        <v>0.7</v>
      </c>
    </row>
    <row r="1992" spans="1:21" ht="14.4" customHeight="1" x14ac:dyDescent="0.3">
      <c r="A1992" s="660">
        <v>21</v>
      </c>
      <c r="B1992" s="661" t="s">
        <v>578</v>
      </c>
      <c r="C1992" s="661" t="s">
        <v>3538</v>
      </c>
      <c r="D1992" s="742" t="s">
        <v>5397</v>
      </c>
      <c r="E1992" s="743" t="s">
        <v>3566</v>
      </c>
      <c r="F1992" s="661" t="s">
        <v>3533</v>
      </c>
      <c r="G1992" s="661" t="s">
        <v>4000</v>
      </c>
      <c r="H1992" s="661" t="s">
        <v>579</v>
      </c>
      <c r="I1992" s="661" t="s">
        <v>908</v>
      </c>
      <c r="J1992" s="661" t="s">
        <v>4089</v>
      </c>
      <c r="K1992" s="661" t="s">
        <v>1804</v>
      </c>
      <c r="L1992" s="662">
        <v>0</v>
      </c>
      <c r="M1992" s="662">
        <v>0</v>
      </c>
      <c r="N1992" s="661">
        <v>1</v>
      </c>
      <c r="O1992" s="744">
        <v>1</v>
      </c>
      <c r="P1992" s="662"/>
      <c r="Q1992" s="677"/>
      <c r="R1992" s="661"/>
      <c r="S1992" s="677">
        <v>0</v>
      </c>
      <c r="T1992" s="744"/>
      <c r="U1992" s="700">
        <v>0</v>
      </c>
    </row>
    <row r="1993" spans="1:21" ht="14.4" customHeight="1" x14ac:dyDescent="0.3">
      <c r="A1993" s="660">
        <v>21</v>
      </c>
      <c r="B1993" s="661" t="s">
        <v>578</v>
      </c>
      <c r="C1993" s="661" t="s">
        <v>3538</v>
      </c>
      <c r="D1993" s="742" t="s">
        <v>5397</v>
      </c>
      <c r="E1993" s="743" t="s">
        <v>3566</v>
      </c>
      <c r="F1993" s="661" t="s">
        <v>3533</v>
      </c>
      <c r="G1993" s="661" t="s">
        <v>4000</v>
      </c>
      <c r="H1993" s="661" t="s">
        <v>579</v>
      </c>
      <c r="I1993" s="661" t="s">
        <v>4329</v>
      </c>
      <c r="J1993" s="661" t="s">
        <v>4001</v>
      </c>
      <c r="K1993" s="661" t="s">
        <v>4002</v>
      </c>
      <c r="L1993" s="662">
        <v>0</v>
      </c>
      <c r="M1993" s="662">
        <v>0</v>
      </c>
      <c r="N1993" s="661">
        <v>2</v>
      </c>
      <c r="O1993" s="744">
        <v>0.5</v>
      </c>
      <c r="P1993" s="662">
        <v>0</v>
      </c>
      <c r="Q1993" s="677"/>
      <c r="R1993" s="661">
        <v>2</v>
      </c>
      <c r="S1993" s="677">
        <v>1</v>
      </c>
      <c r="T1993" s="744">
        <v>0.5</v>
      </c>
      <c r="U1993" s="700">
        <v>1</v>
      </c>
    </row>
    <row r="1994" spans="1:21" ht="14.4" customHeight="1" x14ac:dyDescent="0.3">
      <c r="A1994" s="660">
        <v>21</v>
      </c>
      <c r="B1994" s="661" t="s">
        <v>578</v>
      </c>
      <c r="C1994" s="661" t="s">
        <v>3538</v>
      </c>
      <c r="D1994" s="742" t="s">
        <v>5397</v>
      </c>
      <c r="E1994" s="743" t="s">
        <v>3566</v>
      </c>
      <c r="F1994" s="661" t="s">
        <v>3533</v>
      </c>
      <c r="G1994" s="661" t="s">
        <v>4000</v>
      </c>
      <c r="H1994" s="661" t="s">
        <v>579</v>
      </c>
      <c r="I1994" s="661" t="s">
        <v>4537</v>
      </c>
      <c r="J1994" s="661" t="s">
        <v>4001</v>
      </c>
      <c r="K1994" s="661" t="s">
        <v>4002</v>
      </c>
      <c r="L1994" s="662">
        <v>0</v>
      </c>
      <c r="M1994" s="662">
        <v>0</v>
      </c>
      <c r="N1994" s="661">
        <v>6</v>
      </c>
      <c r="O1994" s="744">
        <v>3</v>
      </c>
      <c r="P1994" s="662">
        <v>0</v>
      </c>
      <c r="Q1994" s="677"/>
      <c r="R1994" s="661">
        <v>2</v>
      </c>
      <c r="S1994" s="677">
        <v>0.33333333333333331</v>
      </c>
      <c r="T1994" s="744">
        <v>2</v>
      </c>
      <c r="U1994" s="700">
        <v>0.66666666666666663</v>
      </c>
    </row>
    <row r="1995" spans="1:21" ht="14.4" customHeight="1" x14ac:dyDescent="0.3">
      <c r="A1995" s="660">
        <v>21</v>
      </c>
      <c r="B1995" s="661" t="s">
        <v>578</v>
      </c>
      <c r="C1995" s="661" t="s">
        <v>3538</v>
      </c>
      <c r="D1995" s="742" t="s">
        <v>5397</v>
      </c>
      <c r="E1995" s="743" t="s">
        <v>3566</v>
      </c>
      <c r="F1995" s="661" t="s">
        <v>3533</v>
      </c>
      <c r="G1995" s="661" t="s">
        <v>4090</v>
      </c>
      <c r="H1995" s="661" t="s">
        <v>1684</v>
      </c>
      <c r="I1995" s="661" t="s">
        <v>4330</v>
      </c>
      <c r="J1995" s="661" t="s">
        <v>4331</v>
      </c>
      <c r="K1995" s="661" t="s">
        <v>4332</v>
      </c>
      <c r="L1995" s="662">
        <v>754.04</v>
      </c>
      <c r="M1995" s="662">
        <v>2262.12</v>
      </c>
      <c r="N1995" s="661">
        <v>3</v>
      </c>
      <c r="O1995" s="744">
        <v>1</v>
      </c>
      <c r="P1995" s="662">
        <v>2262.12</v>
      </c>
      <c r="Q1995" s="677">
        <v>1</v>
      </c>
      <c r="R1995" s="661">
        <v>3</v>
      </c>
      <c r="S1995" s="677">
        <v>1</v>
      </c>
      <c r="T1995" s="744">
        <v>1</v>
      </c>
      <c r="U1995" s="700">
        <v>1</v>
      </c>
    </row>
    <row r="1996" spans="1:21" ht="14.4" customHeight="1" x14ac:dyDescent="0.3">
      <c r="A1996" s="660">
        <v>21</v>
      </c>
      <c r="B1996" s="661" t="s">
        <v>578</v>
      </c>
      <c r="C1996" s="661" t="s">
        <v>3538</v>
      </c>
      <c r="D1996" s="742" t="s">
        <v>5397</v>
      </c>
      <c r="E1996" s="743" t="s">
        <v>3566</v>
      </c>
      <c r="F1996" s="661" t="s">
        <v>3533</v>
      </c>
      <c r="G1996" s="661" t="s">
        <v>3821</v>
      </c>
      <c r="H1996" s="661" t="s">
        <v>579</v>
      </c>
      <c r="I1996" s="661" t="s">
        <v>3822</v>
      </c>
      <c r="J1996" s="661" t="s">
        <v>1988</v>
      </c>
      <c r="K1996" s="661" t="s">
        <v>2978</v>
      </c>
      <c r="L1996" s="662">
        <v>0</v>
      </c>
      <c r="M1996" s="662">
        <v>0</v>
      </c>
      <c r="N1996" s="661">
        <v>1</v>
      </c>
      <c r="O1996" s="744">
        <v>0.5</v>
      </c>
      <c r="P1996" s="662">
        <v>0</v>
      </c>
      <c r="Q1996" s="677"/>
      <c r="R1996" s="661">
        <v>1</v>
      </c>
      <c r="S1996" s="677">
        <v>1</v>
      </c>
      <c r="T1996" s="744">
        <v>0.5</v>
      </c>
      <c r="U1996" s="700">
        <v>1</v>
      </c>
    </row>
    <row r="1997" spans="1:21" ht="14.4" customHeight="1" x14ac:dyDescent="0.3">
      <c r="A1997" s="660">
        <v>21</v>
      </c>
      <c r="B1997" s="661" t="s">
        <v>578</v>
      </c>
      <c r="C1997" s="661" t="s">
        <v>3538</v>
      </c>
      <c r="D1997" s="742" t="s">
        <v>5397</v>
      </c>
      <c r="E1997" s="743" t="s">
        <v>3566</v>
      </c>
      <c r="F1997" s="661" t="s">
        <v>3533</v>
      </c>
      <c r="G1997" s="661" t="s">
        <v>3823</v>
      </c>
      <c r="H1997" s="661" t="s">
        <v>1684</v>
      </c>
      <c r="I1997" s="661" t="s">
        <v>2791</v>
      </c>
      <c r="J1997" s="661" t="s">
        <v>1691</v>
      </c>
      <c r="K1997" s="661" t="s">
        <v>1742</v>
      </c>
      <c r="L1997" s="662">
        <v>113.66</v>
      </c>
      <c r="M1997" s="662">
        <v>227.32</v>
      </c>
      <c r="N1997" s="661">
        <v>2</v>
      </c>
      <c r="O1997" s="744">
        <v>2</v>
      </c>
      <c r="P1997" s="662"/>
      <c r="Q1997" s="677">
        <v>0</v>
      </c>
      <c r="R1997" s="661"/>
      <c r="S1997" s="677">
        <v>0</v>
      </c>
      <c r="T1997" s="744"/>
      <c r="U1997" s="700">
        <v>0</v>
      </c>
    </row>
    <row r="1998" spans="1:21" ht="14.4" customHeight="1" x14ac:dyDescent="0.3">
      <c r="A1998" s="660">
        <v>21</v>
      </c>
      <c r="B1998" s="661" t="s">
        <v>578</v>
      </c>
      <c r="C1998" s="661" t="s">
        <v>3538</v>
      </c>
      <c r="D1998" s="742" t="s">
        <v>5397</v>
      </c>
      <c r="E1998" s="743" t="s">
        <v>3566</v>
      </c>
      <c r="F1998" s="661" t="s">
        <v>3533</v>
      </c>
      <c r="G1998" s="661" t="s">
        <v>3638</v>
      </c>
      <c r="H1998" s="661" t="s">
        <v>1684</v>
      </c>
      <c r="I1998" s="661" t="s">
        <v>1813</v>
      </c>
      <c r="J1998" s="661" t="s">
        <v>1814</v>
      </c>
      <c r="K1998" s="661" t="s">
        <v>3372</v>
      </c>
      <c r="L1998" s="662">
        <v>65.989999999999995</v>
      </c>
      <c r="M1998" s="662">
        <v>131.97999999999999</v>
      </c>
      <c r="N1998" s="661">
        <v>2</v>
      </c>
      <c r="O1998" s="744">
        <v>0.5</v>
      </c>
      <c r="P1998" s="662">
        <v>131.97999999999999</v>
      </c>
      <c r="Q1998" s="677">
        <v>1</v>
      </c>
      <c r="R1998" s="661">
        <v>2</v>
      </c>
      <c r="S1998" s="677">
        <v>1</v>
      </c>
      <c r="T1998" s="744">
        <v>0.5</v>
      </c>
      <c r="U1998" s="700">
        <v>1</v>
      </c>
    </row>
    <row r="1999" spans="1:21" ht="14.4" customHeight="1" x14ac:dyDescent="0.3">
      <c r="A1999" s="660">
        <v>21</v>
      </c>
      <c r="B1999" s="661" t="s">
        <v>578</v>
      </c>
      <c r="C1999" s="661" t="s">
        <v>3538</v>
      </c>
      <c r="D1999" s="742" t="s">
        <v>5397</v>
      </c>
      <c r="E1999" s="743" t="s">
        <v>3566</v>
      </c>
      <c r="F1999" s="661" t="s">
        <v>3533</v>
      </c>
      <c r="G1999" s="661" t="s">
        <v>3638</v>
      </c>
      <c r="H1999" s="661" t="s">
        <v>1684</v>
      </c>
      <c r="I1999" s="661" t="s">
        <v>1855</v>
      </c>
      <c r="J1999" s="661" t="s">
        <v>1856</v>
      </c>
      <c r="K1999" s="661" t="s">
        <v>3440</v>
      </c>
      <c r="L1999" s="662">
        <v>132</v>
      </c>
      <c r="M1999" s="662">
        <v>1320</v>
      </c>
      <c r="N1999" s="661">
        <v>10</v>
      </c>
      <c r="O1999" s="744">
        <v>2.5</v>
      </c>
      <c r="P1999" s="662">
        <v>1188</v>
      </c>
      <c r="Q1999" s="677">
        <v>0.9</v>
      </c>
      <c r="R1999" s="661">
        <v>9</v>
      </c>
      <c r="S1999" s="677">
        <v>0.9</v>
      </c>
      <c r="T1999" s="744">
        <v>1.5</v>
      </c>
      <c r="U1999" s="700">
        <v>0.6</v>
      </c>
    </row>
    <row r="2000" spans="1:21" ht="14.4" customHeight="1" x14ac:dyDescent="0.3">
      <c r="A2000" s="660">
        <v>21</v>
      </c>
      <c r="B2000" s="661" t="s">
        <v>578</v>
      </c>
      <c r="C2000" s="661" t="s">
        <v>3538</v>
      </c>
      <c r="D2000" s="742" t="s">
        <v>5397</v>
      </c>
      <c r="E2000" s="743" t="s">
        <v>3566</v>
      </c>
      <c r="F2000" s="661" t="s">
        <v>3533</v>
      </c>
      <c r="G2000" s="661" t="s">
        <v>3908</v>
      </c>
      <c r="H2000" s="661" t="s">
        <v>579</v>
      </c>
      <c r="I2000" s="661" t="s">
        <v>5179</v>
      </c>
      <c r="J2000" s="661" t="s">
        <v>5180</v>
      </c>
      <c r="K2000" s="661" t="s">
        <v>4696</v>
      </c>
      <c r="L2000" s="662">
        <v>340.97</v>
      </c>
      <c r="M2000" s="662">
        <v>340.97</v>
      </c>
      <c r="N2000" s="661">
        <v>1</v>
      </c>
      <c r="O2000" s="744">
        <v>0.5</v>
      </c>
      <c r="P2000" s="662"/>
      <c r="Q2000" s="677">
        <v>0</v>
      </c>
      <c r="R2000" s="661"/>
      <c r="S2000" s="677">
        <v>0</v>
      </c>
      <c r="T2000" s="744"/>
      <c r="U2000" s="700">
        <v>0</v>
      </c>
    </row>
    <row r="2001" spans="1:21" ht="14.4" customHeight="1" x14ac:dyDescent="0.3">
      <c r="A2001" s="660">
        <v>21</v>
      </c>
      <c r="B2001" s="661" t="s">
        <v>578</v>
      </c>
      <c r="C2001" s="661" t="s">
        <v>3538</v>
      </c>
      <c r="D2001" s="742" t="s">
        <v>5397</v>
      </c>
      <c r="E2001" s="743" t="s">
        <v>3566</v>
      </c>
      <c r="F2001" s="661" t="s">
        <v>3533</v>
      </c>
      <c r="G2001" s="661" t="s">
        <v>3908</v>
      </c>
      <c r="H2001" s="661" t="s">
        <v>579</v>
      </c>
      <c r="I2001" s="661" t="s">
        <v>5181</v>
      </c>
      <c r="J2001" s="661" t="s">
        <v>2696</v>
      </c>
      <c r="K2001" s="661" t="s">
        <v>4696</v>
      </c>
      <c r="L2001" s="662">
        <v>340.97</v>
      </c>
      <c r="M2001" s="662">
        <v>340.97</v>
      </c>
      <c r="N2001" s="661">
        <v>1</v>
      </c>
      <c r="O2001" s="744">
        <v>1</v>
      </c>
      <c r="P2001" s="662"/>
      <c r="Q2001" s="677">
        <v>0</v>
      </c>
      <c r="R2001" s="661"/>
      <c r="S2001" s="677">
        <v>0</v>
      </c>
      <c r="T2001" s="744"/>
      <c r="U2001" s="700">
        <v>0</v>
      </c>
    </row>
    <row r="2002" spans="1:21" ht="14.4" customHeight="1" x14ac:dyDescent="0.3">
      <c r="A2002" s="660">
        <v>21</v>
      </c>
      <c r="B2002" s="661" t="s">
        <v>578</v>
      </c>
      <c r="C2002" s="661" t="s">
        <v>3538</v>
      </c>
      <c r="D2002" s="742" t="s">
        <v>5397</v>
      </c>
      <c r="E2002" s="743" t="s">
        <v>3566</v>
      </c>
      <c r="F2002" s="661" t="s">
        <v>3533</v>
      </c>
      <c r="G2002" s="661" t="s">
        <v>3908</v>
      </c>
      <c r="H2002" s="661" t="s">
        <v>579</v>
      </c>
      <c r="I2002" s="661" t="s">
        <v>5182</v>
      </c>
      <c r="J2002" s="661" t="s">
        <v>1378</v>
      </c>
      <c r="K2002" s="661" t="s">
        <v>5183</v>
      </c>
      <c r="L2002" s="662">
        <v>0</v>
      </c>
      <c r="M2002" s="662">
        <v>0</v>
      </c>
      <c r="N2002" s="661">
        <v>1</v>
      </c>
      <c r="O2002" s="744">
        <v>0.5</v>
      </c>
      <c r="P2002" s="662">
        <v>0</v>
      </c>
      <c r="Q2002" s="677"/>
      <c r="R2002" s="661">
        <v>1</v>
      </c>
      <c r="S2002" s="677">
        <v>1</v>
      </c>
      <c r="T2002" s="744">
        <v>0.5</v>
      </c>
      <c r="U2002" s="700">
        <v>1</v>
      </c>
    </row>
    <row r="2003" spans="1:21" ht="14.4" customHeight="1" x14ac:dyDescent="0.3">
      <c r="A2003" s="660">
        <v>21</v>
      </c>
      <c r="B2003" s="661" t="s">
        <v>578</v>
      </c>
      <c r="C2003" s="661" t="s">
        <v>3538</v>
      </c>
      <c r="D2003" s="742" t="s">
        <v>5397</v>
      </c>
      <c r="E2003" s="743" t="s">
        <v>3566</v>
      </c>
      <c r="F2003" s="661" t="s">
        <v>3533</v>
      </c>
      <c r="G2003" s="661" t="s">
        <v>3598</v>
      </c>
      <c r="H2003" s="661" t="s">
        <v>579</v>
      </c>
      <c r="I2003" s="661" t="s">
        <v>1200</v>
      </c>
      <c r="J2003" s="661" t="s">
        <v>1201</v>
      </c>
      <c r="K2003" s="661" t="s">
        <v>1202</v>
      </c>
      <c r="L2003" s="662">
        <v>344</v>
      </c>
      <c r="M2003" s="662">
        <v>688</v>
      </c>
      <c r="N2003" s="661">
        <v>2</v>
      </c>
      <c r="O2003" s="744">
        <v>0.5</v>
      </c>
      <c r="P2003" s="662">
        <v>688</v>
      </c>
      <c r="Q2003" s="677">
        <v>1</v>
      </c>
      <c r="R2003" s="661">
        <v>2</v>
      </c>
      <c r="S2003" s="677">
        <v>1</v>
      </c>
      <c r="T2003" s="744">
        <v>0.5</v>
      </c>
      <c r="U2003" s="700">
        <v>1</v>
      </c>
    </row>
    <row r="2004" spans="1:21" ht="14.4" customHeight="1" x14ac:dyDescent="0.3">
      <c r="A2004" s="660">
        <v>21</v>
      </c>
      <c r="B2004" s="661" t="s">
        <v>578</v>
      </c>
      <c r="C2004" s="661" t="s">
        <v>3538</v>
      </c>
      <c r="D2004" s="742" t="s">
        <v>5397</v>
      </c>
      <c r="E2004" s="743" t="s">
        <v>3566</v>
      </c>
      <c r="F2004" s="661" t="s">
        <v>3533</v>
      </c>
      <c r="G2004" s="661" t="s">
        <v>3598</v>
      </c>
      <c r="H2004" s="661" t="s">
        <v>579</v>
      </c>
      <c r="I2004" s="661" t="s">
        <v>3617</v>
      </c>
      <c r="J2004" s="661" t="s">
        <v>1201</v>
      </c>
      <c r="K2004" s="661" t="s">
        <v>1808</v>
      </c>
      <c r="L2004" s="662">
        <v>0</v>
      </c>
      <c r="M2004" s="662">
        <v>0</v>
      </c>
      <c r="N2004" s="661">
        <v>24</v>
      </c>
      <c r="O2004" s="744">
        <v>7</v>
      </c>
      <c r="P2004" s="662">
        <v>0</v>
      </c>
      <c r="Q2004" s="677"/>
      <c r="R2004" s="661">
        <v>10</v>
      </c>
      <c r="S2004" s="677">
        <v>0.41666666666666669</v>
      </c>
      <c r="T2004" s="744">
        <v>3.5</v>
      </c>
      <c r="U2004" s="700">
        <v>0.5</v>
      </c>
    </row>
    <row r="2005" spans="1:21" ht="14.4" customHeight="1" x14ac:dyDescent="0.3">
      <c r="A2005" s="660">
        <v>21</v>
      </c>
      <c r="B2005" s="661" t="s">
        <v>578</v>
      </c>
      <c r="C2005" s="661" t="s">
        <v>3538</v>
      </c>
      <c r="D2005" s="742" t="s">
        <v>5397</v>
      </c>
      <c r="E2005" s="743" t="s">
        <v>3566</v>
      </c>
      <c r="F2005" s="661" t="s">
        <v>3533</v>
      </c>
      <c r="G2005" s="661" t="s">
        <v>3827</v>
      </c>
      <c r="H2005" s="661" t="s">
        <v>579</v>
      </c>
      <c r="I2005" s="661" t="s">
        <v>1325</v>
      </c>
      <c r="J2005" s="661" t="s">
        <v>1326</v>
      </c>
      <c r="K2005" s="661" t="s">
        <v>5184</v>
      </c>
      <c r="L2005" s="662">
        <v>140.94999999999999</v>
      </c>
      <c r="M2005" s="662">
        <v>281.89999999999998</v>
      </c>
      <c r="N2005" s="661">
        <v>2</v>
      </c>
      <c r="O2005" s="744">
        <v>0.5</v>
      </c>
      <c r="P2005" s="662"/>
      <c r="Q2005" s="677">
        <v>0</v>
      </c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21</v>
      </c>
      <c r="B2006" s="661" t="s">
        <v>578</v>
      </c>
      <c r="C2006" s="661" t="s">
        <v>3538</v>
      </c>
      <c r="D2006" s="742" t="s">
        <v>5397</v>
      </c>
      <c r="E2006" s="743" t="s">
        <v>3566</v>
      </c>
      <c r="F2006" s="661" t="s">
        <v>3533</v>
      </c>
      <c r="G2006" s="661" t="s">
        <v>3827</v>
      </c>
      <c r="H2006" s="661" t="s">
        <v>579</v>
      </c>
      <c r="I2006" s="661" t="s">
        <v>5185</v>
      </c>
      <c r="J2006" s="661" t="s">
        <v>3832</v>
      </c>
      <c r="K2006" s="661" t="s">
        <v>5186</v>
      </c>
      <c r="L2006" s="662">
        <v>0</v>
      </c>
      <c r="M2006" s="662">
        <v>0</v>
      </c>
      <c r="N2006" s="661">
        <v>1</v>
      </c>
      <c r="O2006" s="744">
        <v>1</v>
      </c>
      <c r="P2006" s="662"/>
      <c r="Q2006" s="677"/>
      <c r="R2006" s="661"/>
      <c r="S2006" s="677">
        <v>0</v>
      </c>
      <c r="T2006" s="744"/>
      <c r="U2006" s="700">
        <v>0</v>
      </c>
    </row>
    <row r="2007" spans="1:21" ht="14.4" customHeight="1" x14ac:dyDescent="0.3">
      <c r="A2007" s="660">
        <v>21</v>
      </c>
      <c r="B2007" s="661" t="s">
        <v>578</v>
      </c>
      <c r="C2007" s="661" t="s">
        <v>3538</v>
      </c>
      <c r="D2007" s="742" t="s">
        <v>5397</v>
      </c>
      <c r="E2007" s="743" t="s">
        <v>3566</v>
      </c>
      <c r="F2007" s="661" t="s">
        <v>3533</v>
      </c>
      <c r="G2007" s="661" t="s">
        <v>3599</v>
      </c>
      <c r="H2007" s="661" t="s">
        <v>579</v>
      </c>
      <c r="I2007" s="661" t="s">
        <v>5187</v>
      </c>
      <c r="J2007" s="661" t="s">
        <v>5188</v>
      </c>
      <c r="K2007" s="661" t="s">
        <v>5189</v>
      </c>
      <c r="L2007" s="662">
        <v>72.64</v>
      </c>
      <c r="M2007" s="662">
        <v>217.92000000000002</v>
      </c>
      <c r="N2007" s="661">
        <v>3</v>
      </c>
      <c r="O2007" s="744">
        <v>1</v>
      </c>
      <c r="P2007" s="662"/>
      <c r="Q2007" s="677">
        <v>0</v>
      </c>
      <c r="R2007" s="661"/>
      <c r="S2007" s="677">
        <v>0</v>
      </c>
      <c r="T2007" s="744"/>
      <c r="U2007" s="700">
        <v>0</v>
      </c>
    </row>
    <row r="2008" spans="1:21" ht="14.4" customHeight="1" x14ac:dyDescent="0.3">
      <c r="A2008" s="660">
        <v>21</v>
      </c>
      <c r="B2008" s="661" t="s">
        <v>578</v>
      </c>
      <c r="C2008" s="661" t="s">
        <v>3538</v>
      </c>
      <c r="D2008" s="742" t="s">
        <v>5397</v>
      </c>
      <c r="E2008" s="743" t="s">
        <v>3566</v>
      </c>
      <c r="F2008" s="661" t="s">
        <v>3533</v>
      </c>
      <c r="G2008" s="661" t="s">
        <v>3599</v>
      </c>
      <c r="H2008" s="661" t="s">
        <v>579</v>
      </c>
      <c r="I2008" s="661" t="s">
        <v>5190</v>
      </c>
      <c r="J2008" s="661" t="s">
        <v>5191</v>
      </c>
      <c r="K2008" s="661" t="s">
        <v>5192</v>
      </c>
      <c r="L2008" s="662">
        <v>0</v>
      </c>
      <c r="M2008" s="662">
        <v>0</v>
      </c>
      <c r="N2008" s="661">
        <v>1</v>
      </c>
      <c r="O2008" s="744">
        <v>1</v>
      </c>
      <c r="P2008" s="662"/>
      <c r="Q2008" s="677"/>
      <c r="R2008" s="661"/>
      <c r="S2008" s="677">
        <v>0</v>
      </c>
      <c r="T2008" s="744"/>
      <c r="U2008" s="700">
        <v>0</v>
      </c>
    </row>
    <row r="2009" spans="1:21" ht="14.4" customHeight="1" x14ac:dyDescent="0.3">
      <c r="A2009" s="660">
        <v>21</v>
      </c>
      <c r="B2009" s="661" t="s">
        <v>578</v>
      </c>
      <c r="C2009" s="661" t="s">
        <v>3538</v>
      </c>
      <c r="D2009" s="742" t="s">
        <v>5397</v>
      </c>
      <c r="E2009" s="743" t="s">
        <v>3566</v>
      </c>
      <c r="F2009" s="661" t="s">
        <v>3533</v>
      </c>
      <c r="G2009" s="661" t="s">
        <v>3714</v>
      </c>
      <c r="H2009" s="661" t="s">
        <v>579</v>
      </c>
      <c r="I2009" s="661" t="s">
        <v>5193</v>
      </c>
      <c r="J2009" s="661" t="s">
        <v>750</v>
      </c>
      <c r="K2009" s="661" t="s">
        <v>3462</v>
      </c>
      <c r="L2009" s="662">
        <v>110.28</v>
      </c>
      <c r="M2009" s="662">
        <v>110.28</v>
      </c>
      <c r="N2009" s="661">
        <v>1</v>
      </c>
      <c r="O2009" s="744">
        <v>1</v>
      </c>
      <c r="P2009" s="662"/>
      <c r="Q2009" s="677">
        <v>0</v>
      </c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21</v>
      </c>
      <c r="B2010" s="661" t="s">
        <v>578</v>
      </c>
      <c r="C2010" s="661" t="s">
        <v>3538</v>
      </c>
      <c r="D2010" s="742" t="s">
        <v>5397</v>
      </c>
      <c r="E2010" s="743" t="s">
        <v>3566</v>
      </c>
      <c r="F2010" s="661" t="s">
        <v>3533</v>
      </c>
      <c r="G2010" s="661" t="s">
        <v>3714</v>
      </c>
      <c r="H2010" s="661" t="s">
        <v>579</v>
      </c>
      <c r="I2010" s="661" t="s">
        <v>1598</v>
      </c>
      <c r="J2010" s="661" t="s">
        <v>750</v>
      </c>
      <c r="K2010" s="661" t="s">
        <v>1599</v>
      </c>
      <c r="L2010" s="662">
        <v>220.56</v>
      </c>
      <c r="M2010" s="662">
        <v>220.56</v>
      </c>
      <c r="N2010" s="661">
        <v>1</v>
      </c>
      <c r="O2010" s="744">
        <v>1</v>
      </c>
      <c r="P2010" s="662"/>
      <c r="Q2010" s="677">
        <v>0</v>
      </c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21</v>
      </c>
      <c r="B2011" s="661" t="s">
        <v>578</v>
      </c>
      <c r="C2011" s="661" t="s">
        <v>3538</v>
      </c>
      <c r="D2011" s="742" t="s">
        <v>5397</v>
      </c>
      <c r="E2011" s="743" t="s">
        <v>3566</v>
      </c>
      <c r="F2011" s="661" t="s">
        <v>3533</v>
      </c>
      <c r="G2011" s="661" t="s">
        <v>3714</v>
      </c>
      <c r="H2011" s="661" t="s">
        <v>579</v>
      </c>
      <c r="I2011" s="661" t="s">
        <v>3915</v>
      </c>
      <c r="J2011" s="661" t="s">
        <v>750</v>
      </c>
      <c r="K2011" s="661" t="s">
        <v>3462</v>
      </c>
      <c r="L2011" s="662">
        <v>110.28</v>
      </c>
      <c r="M2011" s="662">
        <v>110.28</v>
      </c>
      <c r="N2011" s="661">
        <v>1</v>
      </c>
      <c r="O2011" s="744">
        <v>1</v>
      </c>
      <c r="P2011" s="662">
        <v>110.28</v>
      </c>
      <c r="Q2011" s="677">
        <v>1</v>
      </c>
      <c r="R2011" s="661">
        <v>1</v>
      </c>
      <c r="S2011" s="677">
        <v>1</v>
      </c>
      <c r="T2011" s="744">
        <v>1</v>
      </c>
      <c r="U2011" s="700">
        <v>1</v>
      </c>
    </row>
    <row r="2012" spans="1:21" ht="14.4" customHeight="1" x14ac:dyDescent="0.3">
      <c r="A2012" s="660">
        <v>21</v>
      </c>
      <c r="B2012" s="661" t="s">
        <v>578</v>
      </c>
      <c r="C2012" s="661" t="s">
        <v>3538</v>
      </c>
      <c r="D2012" s="742" t="s">
        <v>5397</v>
      </c>
      <c r="E2012" s="743" t="s">
        <v>3566</v>
      </c>
      <c r="F2012" s="661" t="s">
        <v>3533</v>
      </c>
      <c r="G2012" s="661" t="s">
        <v>3714</v>
      </c>
      <c r="H2012" s="661" t="s">
        <v>579</v>
      </c>
      <c r="I2012" s="661" t="s">
        <v>4543</v>
      </c>
      <c r="J2012" s="661" t="s">
        <v>750</v>
      </c>
      <c r="K2012" s="661" t="s">
        <v>3462</v>
      </c>
      <c r="L2012" s="662">
        <v>110.28</v>
      </c>
      <c r="M2012" s="662">
        <v>220.56</v>
      </c>
      <c r="N2012" s="661">
        <v>2</v>
      </c>
      <c r="O2012" s="744">
        <v>0.5</v>
      </c>
      <c r="P2012" s="662"/>
      <c r="Q2012" s="677">
        <v>0</v>
      </c>
      <c r="R2012" s="661"/>
      <c r="S2012" s="677">
        <v>0</v>
      </c>
      <c r="T2012" s="744"/>
      <c r="U2012" s="700">
        <v>0</v>
      </c>
    </row>
    <row r="2013" spans="1:21" ht="14.4" customHeight="1" x14ac:dyDescent="0.3">
      <c r="A2013" s="660">
        <v>21</v>
      </c>
      <c r="B2013" s="661" t="s">
        <v>578</v>
      </c>
      <c r="C2013" s="661" t="s">
        <v>3538</v>
      </c>
      <c r="D2013" s="742" t="s">
        <v>5397</v>
      </c>
      <c r="E2013" s="743" t="s">
        <v>3566</v>
      </c>
      <c r="F2013" s="661" t="s">
        <v>3533</v>
      </c>
      <c r="G2013" s="661" t="s">
        <v>5194</v>
      </c>
      <c r="H2013" s="661" t="s">
        <v>579</v>
      </c>
      <c r="I2013" s="661" t="s">
        <v>5195</v>
      </c>
      <c r="J2013" s="661" t="s">
        <v>5196</v>
      </c>
      <c r="K2013" s="661" t="s">
        <v>5197</v>
      </c>
      <c r="L2013" s="662">
        <v>0</v>
      </c>
      <c r="M2013" s="662">
        <v>0</v>
      </c>
      <c r="N2013" s="661">
        <v>1</v>
      </c>
      <c r="O2013" s="744">
        <v>1</v>
      </c>
      <c r="P2013" s="662">
        <v>0</v>
      </c>
      <c r="Q2013" s="677"/>
      <c r="R2013" s="661">
        <v>1</v>
      </c>
      <c r="S2013" s="677">
        <v>1</v>
      </c>
      <c r="T2013" s="744">
        <v>1</v>
      </c>
      <c r="U2013" s="700">
        <v>1</v>
      </c>
    </row>
    <row r="2014" spans="1:21" ht="14.4" customHeight="1" x14ac:dyDescent="0.3">
      <c r="A2014" s="660">
        <v>21</v>
      </c>
      <c r="B2014" s="661" t="s">
        <v>578</v>
      </c>
      <c r="C2014" s="661" t="s">
        <v>3538</v>
      </c>
      <c r="D2014" s="742" t="s">
        <v>5397</v>
      </c>
      <c r="E2014" s="743" t="s">
        <v>3566</v>
      </c>
      <c r="F2014" s="661" t="s">
        <v>3533</v>
      </c>
      <c r="G2014" s="661" t="s">
        <v>4014</v>
      </c>
      <c r="H2014" s="661" t="s">
        <v>579</v>
      </c>
      <c r="I2014" s="661" t="s">
        <v>4337</v>
      </c>
      <c r="J2014" s="661" t="s">
        <v>4016</v>
      </c>
      <c r="K2014" s="661" t="s">
        <v>4338</v>
      </c>
      <c r="L2014" s="662">
        <v>923.74</v>
      </c>
      <c r="M2014" s="662">
        <v>7389.92</v>
      </c>
      <c r="N2014" s="661">
        <v>8</v>
      </c>
      <c r="O2014" s="744">
        <v>2</v>
      </c>
      <c r="P2014" s="662">
        <v>2771.2200000000003</v>
      </c>
      <c r="Q2014" s="677">
        <v>0.37500000000000006</v>
      </c>
      <c r="R2014" s="661">
        <v>3</v>
      </c>
      <c r="S2014" s="677">
        <v>0.375</v>
      </c>
      <c r="T2014" s="744">
        <v>1</v>
      </c>
      <c r="U2014" s="700">
        <v>0.5</v>
      </c>
    </row>
    <row r="2015" spans="1:21" ht="14.4" customHeight="1" x14ac:dyDescent="0.3">
      <c r="A2015" s="660">
        <v>21</v>
      </c>
      <c r="B2015" s="661" t="s">
        <v>578</v>
      </c>
      <c r="C2015" s="661" t="s">
        <v>3538</v>
      </c>
      <c r="D2015" s="742" t="s">
        <v>5397</v>
      </c>
      <c r="E2015" s="743" t="s">
        <v>3566</v>
      </c>
      <c r="F2015" s="661" t="s">
        <v>3533</v>
      </c>
      <c r="G2015" s="661" t="s">
        <v>5198</v>
      </c>
      <c r="H2015" s="661" t="s">
        <v>1684</v>
      </c>
      <c r="I2015" s="661" t="s">
        <v>1838</v>
      </c>
      <c r="J2015" s="661" t="s">
        <v>1839</v>
      </c>
      <c r="K2015" s="661" t="s">
        <v>1742</v>
      </c>
      <c r="L2015" s="662">
        <v>132</v>
      </c>
      <c r="M2015" s="662">
        <v>396</v>
      </c>
      <c r="N2015" s="661">
        <v>3</v>
      </c>
      <c r="O2015" s="744">
        <v>0.5</v>
      </c>
      <c r="P2015" s="662"/>
      <c r="Q2015" s="677">
        <v>0</v>
      </c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21</v>
      </c>
      <c r="B2016" s="661" t="s">
        <v>578</v>
      </c>
      <c r="C2016" s="661" t="s">
        <v>3538</v>
      </c>
      <c r="D2016" s="742" t="s">
        <v>5397</v>
      </c>
      <c r="E2016" s="743" t="s">
        <v>3566</v>
      </c>
      <c r="F2016" s="661" t="s">
        <v>3533</v>
      </c>
      <c r="G2016" s="661" t="s">
        <v>4341</v>
      </c>
      <c r="H2016" s="661" t="s">
        <v>1684</v>
      </c>
      <c r="I2016" s="661" t="s">
        <v>4342</v>
      </c>
      <c r="J2016" s="661" t="s">
        <v>4343</v>
      </c>
      <c r="K2016" s="661" t="s">
        <v>4344</v>
      </c>
      <c r="L2016" s="662">
        <v>550.39</v>
      </c>
      <c r="M2016" s="662">
        <v>1100.78</v>
      </c>
      <c r="N2016" s="661">
        <v>2</v>
      </c>
      <c r="O2016" s="744">
        <v>0.5</v>
      </c>
      <c r="P2016" s="662">
        <v>1100.78</v>
      </c>
      <c r="Q2016" s="677">
        <v>1</v>
      </c>
      <c r="R2016" s="661">
        <v>2</v>
      </c>
      <c r="S2016" s="677">
        <v>1</v>
      </c>
      <c r="T2016" s="744">
        <v>0.5</v>
      </c>
      <c r="U2016" s="700">
        <v>1</v>
      </c>
    </row>
    <row r="2017" spans="1:21" ht="14.4" customHeight="1" x14ac:dyDescent="0.3">
      <c r="A2017" s="660">
        <v>21</v>
      </c>
      <c r="B2017" s="661" t="s">
        <v>578</v>
      </c>
      <c r="C2017" s="661" t="s">
        <v>3538</v>
      </c>
      <c r="D2017" s="742" t="s">
        <v>5397</v>
      </c>
      <c r="E2017" s="743" t="s">
        <v>3566</v>
      </c>
      <c r="F2017" s="661" t="s">
        <v>3533</v>
      </c>
      <c r="G2017" s="661" t="s">
        <v>3600</v>
      </c>
      <c r="H2017" s="661" t="s">
        <v>579</v>
      </c>
      <c r="I2017" s="661" t="s">
        <v>4345</v>
      </c>
      <c r="J2017" s="661" t="s">
        <v>3601</v>
      </c>
      <c r="K2017" s="661" t="s">
        <v>4328</v>
      </c>
      <c r="L2017" s="662">
        <v>120.06</v>
      </c>
      <c r="M2017" s="662">
        <v>120.06</v>
      </c>
      <c r="N2017" s="661">
        <v>1</v>
      </c>
      <c r="O2017" s="744">
        <v>1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x14ac:dyDescent="0.3">
      <c r="A2018" s="660">
        <v>21</v>
      </c>
      <c r="B2018" s="661" t="s">
        <v>578</v>
      </c>
      <c r="C2018" s="661" t="s">
        <v>3538</v>
      </c>
      <c r="D2018" s="742" t="s">
        <v>5397</v>
      </c>
      <c r="E2018" s="743" t="s">
        <v>3566</v>
      </c>
      <c r="F2018" s="661" t="s">
        <v>3533</v>
      </c>
      <c r="G2018" s="661" t="s">
        <v>3600</v>
      </c>
      <c r="H2018" s="661" t="s">
        <v>579</v>
      </c>
      <c r="I2018" s="661" t="s">
        <v>5199</v>
      </c>
      <c r="J2018" s="661" t="s">
        <v>5200</v>
      </c>
      <c r="K2018" s="661" t="s">
        <v>5201</v>
      </c>
      <c r="L2018" s="662">
        <v>67.23</v>
      </c>
      <c r="M2018" s="662">
        <v>134.46</v>
      </c>
      <c r="N2018" s="661">
        <v>2</v>
      </c>
      <c r="O2018" s="744">
        <v>0.5</v>
      </c>
      <c r="P2018" s="662">
        <v>134.46</v>
      </c>
      <c r="Q2018" s="677">
        <v>1</v>
      </c>
      <c r="R2018" s="661">
        <v>2</v>
      </c>
      <c r="S2018" s="677">
        <v>1</v>
      </c>
      <c r="T2018" s="744">
        <v>0.5</v>
      </c>
      <c r="U2018" s="700">
        <v>1</v>
      </c>
    </row>
    <row r="2019" spans="1:21" ht="14.4" customHeight="1" x14ac:dyDescent="0.3">
      <c r="A2019" s="660">
        <v>21</v>
      </c>
      <c r="B2019" s="661" t="s">
        <v>578</v>
      </c>
      <c r="C2019" s="661" t="s">
        <v>3538</v>
      </c>
      <c r="D2019" s="742" t="s">
        <v>5397</v>
      </c>
      <c r="E2019" s="743" t="s">
        <v>3566</v>
      </c>
      <c r="F2019" s="661" t="s">
        <v>3533</v>
      </c>
      <c r="G2019" s="661" t="s">
        <v>5202</v>
      </c>
      <c r="H2019" s="661" t="s">
        <v>579</v>
      </c>
      <c r="I2019" s="661" t="s">
        <v>5203</v>
      </c>
      <c r="J2019" s="661" t="s">
        <v>2788</v>
      </c>
      <c r="K2019" s="661" t="s">
        <v>5204</v>
      </c>
      <c r="L2019" s="662">
        <v>0</v>
      </c>
      <c r="M2019" s="662">
        <v>0</v>
      </c>
      <c r="N2019" s="661">
        <v>1</v>
      </c>
      <c r="O2019" s="744">
        <v>0.5</v>
      </c>
      <c r="P2019" s="662">
        <v>0</v>
      </c>
      <c r="Q2019" s="677"/>
      <c r="R2019" s="661">
        <v>1</v>
      </c>
      <c r="S2019" s="677">
        <v>1</v>
      </c>
      <c r="T2019" s="744">
        <v>0.5</v>
      </c>
      <c r="U2019" s="700">
        <v>1</v>
      </c>
    </row>
    <row r="2020" spans="1:21" ht="14.4" customHeight="1" x14ac:dyDescent="0.3">
      <c r="A2020" s="660">
        <v>21</v>
      </c>
      <c r="B2020" s="661" t="s">
        <v>578</v>
      </c>
      <c r="C2020" s="661" t="s">
        <v>3538</v>
      </c>
      <c r="D2020" s="742" t="s">
        <v>5397</v>
      </c>
      <c r="E2020" s="743" t="s">
        <v>3566</v>
      </c>
      <c r="F2020" s="661" t="s">
        <v>3533</v>
      </c>
      <c r="G2020" s="661" t="s">
        <v>3718</v>
      </c>
      <c r="H2020" s="661" t="s">
        <v>579</v>
      </c>
      <c r="I2020" s="661" t="s">
        <v>4237</v>
      </c>
      <c r="J2020" s="661" t="s">
        <v>4238</v>
      </c>
      <c r="K2020" s="661" t="s">
        <v>4239</v>
      </c>
      <c r="L2020" s="662">
        <v>232.68</v>
      </c>
      <c r="M2020" s="662">
        <v>698.04</v>
      </c>
      <c r="N2020" s="661">
        <v>3</v>
      </c>
      <c r="O2020" s="744">
        <v>1</v>
      </c>
      <c r="P2020" s="662"/>
      <c r="Q2020" s="677">
        <v>0</v>
      </c>
      <c r="R2020" s="661"/>
      <c r="S2020" s="677">
        <v>0</v>
      </c>
      <c r="T2020" s="744"/>
      <c r="U2020" s="700">
        <v>0</v>
      </c>
    </row>
    <row r="2021" spans="1:21" ht="14.4" customHeight="1" x14ac:dyDescent="0.3">
      <c r="A2021" s="660">
        <v>21</v>
      </c>
      <c r="B2021" s="661" t="s">
        <v>578</v>
      </c>
      <c r="C2021" s="661" t="s">
        <v>3538</v>
      </c>
      <c r="D2021" s="742" t="s">
        <v>5397</v>
      </c>
      <c r="E2021" s="743" t="s">
        <v>3566</v>
      </c>
      <c r="F2021" s="661" t="s">
        <v>3533</v>
      </c>
      <c r="G2021" s="661" t="s">
        <v>3718</v>
      </c>
      <c r="H2021" s="661" t="s">
        <v>579</v>
      </c>
      <c r="I2021" s="661" t="s">
        <v>4348</v>
      </c>
      <c r="J2021" s="661" t="s">
        <v>4349</v>
      </c>
      <c r="K2021" s="661" t="s">
        <v>4350</v>
      </c>
      <c r="L2021" s="662">
        <v>969.48</v>
      </c>
      <c r="M2021" s="662">
        <v>4847.3999999999996</v>
      </c>
      <c r="N2021" s="661">
        <v>5</v>
      </c>
      <c r="O2021" s="744">
        <v>3</v>
      </c>
      <c r="P2021" s="662">
        <v>4847.3999999999996</v>
      </c>
      <c r="Q2021" s="677">
        <v>1</v>
      </c>
      <c r="R2021" s="661">
        <v>5</v>
      </c>
      <c r="S2021" s="677">
        <v>1</v>
      </c>
      <c r="T2021" s="744">
        <v>3</v>
      </c>
      <c r="U2021" s="700">
        <v>1</v>
      </c>
    </row>
    <row r="2022" spans="1:21" ht="14.4" customHeight="1" x14ac:dyDescent="0.3">
      <c r="A2022" s="660">
        <v>21</v>
      </c>
      <c r="B2022" s="661" t="s">
        <v>578</v>
      </c>
      <c r="C2022" s="661" t="s">
        <v>3538</v>
      </c>
      <c r="D2022" s="742" t="s">
        <v>5397</v>
      </c>
      <c r="E2022" s="743" t="s">
        <v>3566</v>
      </c>
      <c r="F2022" s="661" t="s">
        <v>3533</v>
      </c>
      <c r="G2022" s="661" t="s">
        <v>3718</v>
      </c>
      <c r="H2022" s="661" t="s">
        <v>579</v>
      </c>
      <c r="I2022" s="661" t="s">
        <v>4354</v>
      </c>
      <c r="J2022" s="661" t="s">
        <v>4355</v>
      </c>
      <c r="K2022" s="661" t="s">
        <v>4356</v>
      </c>
      <c r="L2022" s="662">
        <v>1938.97</v>
      </c>
      <c r="M2022" s="662">
        <v>3877.94</v>
      </c>
      <c r="N2022" s="661">
        <v>2</v>
      </c>
      <c r="O2022" s="744">
        <v>1</v>
      </c>
      <c r="P2022" s="662"/>
      <c r="Q2022" s="677">
        <v>0</v>
      </c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21</v>
      </c>
      <c r="B2023" s="661" t="s">
        <v>578</v>
      </c>
      <c r="C2023" s="661" t="s">
        <v>3538</v>
      </c>
      <c r="D2023" s="742" t="s">
        <v>5397</v>
      </c>
      <c r="E2023" s="743" t="s">
        <v>3566</v>
      </c>
      <c r="F2023" s="661" t="s">
        <v>3533</v>
      </c>
      <c r="G2023" s="661" t="s">
        <v>3718</v>
      </c>
      <c r="H2023" s="661" t="s">
        <v>579</v>
      </c>
      <c r="I2023" s="661" t="s">
        <v>3772</v>
      </c>
      <c r="J2023" s="661" t="s">
        <v>3773</v>
      </c>
      <c r="K2023" s="661" t="s">
        <v>3774</v>
      </c>
      <c r="L2023" s="662">
        <v>0</v>
      </c>
      <c r="M2023" s="662">
        <v>0</v>
      </c>
      <c r="N2023" s="661">
        <v>1</v>
      </c>
      <c r="O2023" s="744">
        <v>1</v>
      </c>
      <c r="P2023" s="662">
        <v>0</v>
      </c>
      <c r="Q2023" s="677"/>
      <c r="R2023" s="661">
        <v>1</v>
      </c>
      <c r="S2023" s="677">
        <v>1</v>
      </c>
      <c r="T2023" s="744">
        <v>1</v>
      </c>
      <c r="U2023" s="700">
        <v>1</v>
      </c>
    </row>
    <row r="2024" spans="1:21" ht="14.4" customHeight="1" x14ac:dyDescent="0.3">
      <c r="A2024" s="660">
        <v>21</v>
      </c>
      <c r="B2024" s="661" t="s">
        <v>578</v>
      </c>
      <c r="C2024" s="661" t="s">
        <v>3538</v>
      </c>
      <c r="D2024" s="742" t="s">
        <v>5397</v>
      </c>
      <c r="E2024" s="743" t="s">
        <v>3566</v>
      </c>
      <c r="F2024" s="661" t="s">
        <v>3533</v>
      </c>
      <c r="G2024" s="661" t="s">
        <v>3718</v>
      </c>
      <c r="H2024" s="661" t="s">
        <v>579</v>
      </c>
      <c r="I2024" s="661" t="s">
        <v>3847</v>
      </c>
      <c r="J2024" s="661" t="s">
        <v>3773</v>
      </c>
      <c r="K2024" s="661" t="s">
        <v>3848</v>
      </c>
      <c r="L2024" s="662">
        <v>5322.08</v>
      </c>
      <c r="M2024" s="662">
        <v>5322.08</v>
      </c>
      <c r="N2024" s="661">
        <v>1</v>
      </c>
      <c r="O2024" s="744">
        <v>1</v>
      </c>
      <c r="P2024" s="662">
        <v>5322.08</v>
      </c>
      <c r="Q2024" s="677">
        <v>1</v>
      </c>
      <c r="R2024" s="661">
        <v>1</v>
      </c>
      <c r="S2024" s="677">
        <v>1</v>
      </c>
      <c r="T2024" s="744">
        <v>1</v>
      </c>
      <c r="U2024" s="700">
        <v>1</v>
      </c>
    </row>
    <row r="2025" spans="1:21" ht="14.4" customHeight="1" x14ac:dyDescent="0.3">
      <c r="A2025" s="660">
        <v>21</v>
      </c>
      <c r="B2025" s="661" t="s">
        <v>578</v>
      </c>
      <c r="C2025" s="661" t="s">
        <v>3538</v>
      </c>
      <c r="D2025" s="742" t="s">
        <v>5397</v>
      </c>
      <c r="E2025" s="743" t="s">
        <v>3566</v>
      </c>
      <c r="F2025" s="661" t="s">
        <v>3533</v>
      </c>
      <c r="G2025" s="661" t="s">
        <v>3718</v>
      </c>
      <c r="H2025" s="661" t="s">
        <v>579</v>
      </c>
      <c r="I2025" s="661" t="s">
        <v>3917</v>
      </c>
      <c r="J2025" s="661" t="s">
        <v>3778</v>
      </c>
      <c r="K2025" s="661" t="s">
        <v>3918</v>
      </c>
      <c r="L2025" s="662">
        <v>5322.08</v>
      </c>
      <c r="M2025" s="662">
        <v>26610.400000000001</v>
      </c>
      <c r="N2025" s="661">
        <v>5</v>
      </c>
      <c r="O2025" s="744">
        <v>1</v>
      </c>
      <c r="P2025" s="662">
        <v>26610.400000000001</v>
      </c>
      <c r="Q2025" s="677">
        <v>1</v>
      </c>
      <c r="R2025" s="661">
        <v>5</v>
      </c>
      <c r="S2025" s="677">
        <v>1</v>
      </c>
      <c r="T2025" s="744">
        <v>1</v>
      </c>
      <c r="U2025" s="700">
        <v>1</v>
      </c>
    </row>
    <row r="2026" spans="1:21" ht="14.4" customHeight="1" x14ac:dyDescent="0.3">
      <c r="A2026" s="660">
        <v>21</v>
      </c>
      <c r="B2026" s="661" t="s">
        <v>578</v>
      </c>
      <c r="C2026" s="661" t="s">
        <v>3538</v>
      </c>
      <c r="D2026" s="742" t="s">
        <v>5397</v>
      </c>
      <c r="E2026" s="743" t="s">
        <v>3566</v>
      </c>
      <c r="F2026" s="661" t="s">
        <v>3533</v>
      </c>
      <c r="G2026" s="661" t="s">
        <v>3718</v>
      </c>
      <c r="H2026" s="661" t="s">
        <v>579</v>
      </c>
      <c r="I2026" s="661" t="s">
        <v>1095</v>
      </c>
      <c r="J2026" s="661" t="s">
        <v>3775</v>
      </c>
      <c r="K2026" s="661" t="s">
        <v>3776</v>
      </c>
      <c r="L2026" s="662">
        <v>484.75</v>
      </c>
      <c r="M2026" s="662">
        <v>2908.5</v>
      </c>
      <c r="N2026" s="661">
        <v>6</v>
      </c>
      <c r="O2026" s="744">
        <v>3</v>
      </c>
      <c r="P2026" s="662">
        <v>1454.25</v>
      </c>
      <c r="Q2026" s="677">
        <v>0.5</v>
      </c>
      <c r="R2026" s="661">
        <v>3</v>
      </c>
      <c r="S2026" s="677">
        <v>0.5</v>
      </c>
      <c r="T2026" s="744">
        <v>1</v>
      </c>
      <c r="U2026" s="700">
        <v>0.33333333333333331</v>
      </c>
    </row>
    <row r="2027" spans="1:21" ht="14.4" customHeight="1" x14ac:dyDescent="0.3">
      <c r="A2027" s="660">
        <v>21</v>
      </c>
      <c r="B2027" s="661" t="s">
        <v>578</v>
      </c>
      <c r="C2027" s="661" t="s">
        <v>3538</v>
      </c>
      <c r="D2027" s="742" t="s">
        <v>5397</v>
      </c>
      <c r="E2027" s="743" t="s">
        <v>3566</v>
      </c>
      <c r="F2027" s="661" t="s">
        <v>3533</v>
      </c>
      <c r="G2027" s="661" t="s">
        <v>3718</v>
      </c>
      <c r="H2027" s="661" t="s">
        <v>579</v>
      </c>
      <c r="I2027" s="661" t="s">
        <v>1204</v>
      </c>
      <c r="J2027" s="661" t="s">
        <v>3723</v>
      </c>
      <c r="K2027" s="661" t="s">
        <v>3724</v>
      </c>
      <c r="L2027" s="662">
        <v>969.48</v>
      </c>
      <c r="M2027" s="662">
        <v>5816.88</v>
      </c>
      <c r="N2027" s="661">
        <v>6</v>
      </c>
      <c r="O2027" s="744">
        <v>2</v>
      </c>
      <c r="P2027" s="662">
        <v>2908.44</v>
      </c>
      <c r="Q2027" s="677">
        <v>0.5</v>
      </c>
      <c r="R2027" s="661">
        <v>3</v>
      </c>
      <c r="S2027" s="677">
        <v>0.5</v>
      </c>
      <c r="T2027" s="744">
        <v>1</v>
      </c>
      <c r="U2027" s="700">
        <v>0.5</v>
      </c>
    </row>
    <row r="2028" spans="1:21" ht="14.4" customHeight="1" x14ac:dyDescent="0.3">
      <c r="A2028" s="660">
        <v>21</v>
      </c>
      <c r="B2028" s="661" t="s">
        <v>578</v>
      </c>
      <c r="C2028" s="661" t="s">
        <v>3538</v>
      </c>
      <c r="D2028" s="742" t="s">
        <v>5397</v>
      </c>
      <c r="E2028" s="743" t="s">
        <v>3566</v>
      </c>
      <c r="F2028" s="661" t="s">
        <v>3533</v>
      </c>
      <c r="G2028" s="661" t="s">
        <v>3718</v>
      </c>
      <c r="H2028" s="661" t="s">
        <v>579</v>
      </c>
      <c r="I2028" s="661" t="s">
        <v>4357</v>
      </c>
      <c r="J2028" s="661" t="s">
        <v>4358</v>
      </c>
      <c r="K2028" s="661" t="s">
        <v>4359</v>
      </c>
      <c r="L2028" s="662">
        <v>484.75</v>
      </c>
      <c r="M2028" s="662">
        <v>3878</v>
      </c>
      <c r="N2028" s="661">
        <v>8</v>
      </c>
      <c r="O2028" s="744">
        <v>4</v>
      </c>
      <c r="P2028" s="662">
        <v>2908.5</v>
      </c>
      <c r="Q2028" s="677">
        <v>0.75</v>
      </c>
      <c r="R2028" s="661">
        <v>6</v>
      </c>
      <c r="S2028" s="677">
        <v>0.75</v>
      </c>
      <c r="T2028" s="744">
        <v>3</v>
      </c>
      <c r="U2028" s="700">
        <v>0.75</v>
      </c>
    </row>
    <row r="2029" spans="1:21" ht="14.4" customHeight="1" x14ac:dyDescent="0.3">
      <c r="A2029" s="660">
        <v>21</v>
      </c>
      <c r="B2029" s="661" t="s">
        <v>578</v>
      </c>
      <c r="C2029" s="661" t="s">
        <v>3538</v>
      </c>
      <c r="D2029" s="742" t="s">
        <v>5397</v>
      </c>
      <c r="E2029" s="743" t="s">
        <v>3566</v>
      </c>
      <c r="F2029" s="661" t="s">
        <v>3533</v>
      </c>
      <c r="G2029" s="661" t="s">
        <v>3718</v>
      </c>
      <c r="H2029" s="661" t="s">
        <v>579</v>
      </c>
      <c r="I2029" s="661" t="s">
        <v>4246</v>
      </c>
      <c r="J2029" s="661" t="s">
        <v>3781</v>
      </c>
      <c r="K2029" s="661" t="s">
        <v>4247</v>
      </c>
      <c r="L2029" s="662">
        <v>5322.08</v>
      </c>
      <c r="M2029" s="662">
        <v>10644.16</v>
      </c>
      <c r="N2029" s="661">
        <v>2</v>
      </c>
      <c r="O2029" s="744">
        <v>1</v>
      </c>
      <c r="P2029" s="662">
        <v>10644.16</v>
      </c>
      <c r="Q2029" s="677">
        <v>1</v>
      </c>
      <c r="R2029" s="661">
        <v>2</v>
      </c>
      <c r="S2029" s="677">
        <v>1</v>
      </c>
      <c r="T2029" s="744">
        <v>1</v>
      </c>
      <c r="U2029" s="700">
        <v>1</v>
      </c>
    </row>
    <row r="2030" spans="1:21" ht="14.4" customHeight="1" x14ac:dyDescent="0.3">
      <c r="A2030" s="660">
        <v>21</v>
      </c>
      <c r="B2030" s="661" t="s">
        <v>578</v>
      </c>
      <c r="C2030" s="661" t="s">
        <v>3538</v>
      </c>
      <c r="D2030" s="742" t="s">
        <v>5397</v>
      </c>
      <c r="E2030" s="743" t="s">
        <v>3566</v>
      </c>
      <c r="F2030" s="661" t="s">
        <v>3533</v>
      </c>
      <c r="G2030" s="661" t="s">
        <v>3718</v>
      </c>
      <c r="H2030" s="661" t="s">
        <v>579</v>
      </c>
      <c r="I2030" s="661" t="s">
        <v>5205</v>
      </c>
      <c r="J2030" s="661" t="s">
        <v>5206</v>
      </c>
      <c r="K2030" s="661" t="s">
        <v>5207</v>
      </c>
      <c r="L2030" s="662">
        <v>1454.23</v>
      </c>
      <c r="M2030" s="662">
        <v>4362.6900000000005</v>
      </c>
      <c r="N2030" s="661">
        <v>3</v>
      </c>
      <c r="O2030" s="744">
        <v>1</v>
      </c>
      <c r="P2030" s="662"/>
      <c r="Q2030" s="677">
        <v>0</v>
      </c>
      <c r="R2030" s="661"/>
      <c r="S2030" s="677">
        <v>0</v>
      </c>
      <c r="T2030" s="744"/>
      <c r="U2030" s="700">
        <v>0</v>
      </c>
    </row>
    <row r="2031" spans="1:21" ht="14.4" customHeight="1" x14ac:dyDescent="0.3">
      <c r="A2031" s="660">
        <v>21</v>
      </c>
      <c r="B2031" s="661" t="s">
        <v>578</v>
      </c>
      <c r="C2031" s="661" t="s">
        <v>3538</v>
      </c>
      <c r="D2031" s="742" t="s">
        <v>5397</v>
      </c>
      <c r="E2031" s="743" t="s">
        <v>3566</v>
      </c>
      <c r="F2031" s="661" t="s">
        <v>3533</v>
      </c>
      <c r="G2031" s="661" t="s">
        <v>4842</v>
      </c>
      <c r="H2031" s="661" t="s">
        <v>579</v>
      </c>
      <c r="I2031" s="661" t="s">
        <v>5208</v>
      </c>
      <c r="J2031" s="661" t="s">
        <v>4844</v>
      </c>
      <c r="K2031" s="661" t="s">
        <v>5209</v>
      </c>
      <c r="L2031" s="662">
        <v>0</v>
      </c>
      <c r="M2031" s="662">
        <v>0</v>
      </c>
      <c r="N2031" s="661">
        <v>1</v>
      </c>
      <c r="O2031" s="744">
        <v>0.5</v>
      </c>
      <c r="P2031" s="662">
        <v>0</v>
      </c>
      <c r="Q2031" s="677"/>
      <c r="R2031" s="661">
        <v>1</v>
      </c>
      <c r="S2031" s="677">
        <v>1</v>
      </c>
      <c r="T2031" s="744">
        <v>0.5</v>
      </c>
      <c r="U2031" s="700">
        <v>1</v>
      </c>
    </row>
    <row r="2032" spans="1:21" ht="14.4" customHeight="1" x14ac:dyDescent="0.3">
      <c r="A2032" s="660">
        <v>21</v>
      </c>
      <c r="B2032" s="661" t="s">
        <v>578</v>
      </c>
      <c r="C2032" s="661" t="s">
        <v>3538</v>
      </c>
      <c r="D2032" s="742" t="s">
        <v>5397</v>
      </c>
      <c r="E2032" s="743" t="s">
        <v>3566</v>
      </c>
      <c r="F2032" s="661" t="s">
        <v>3533</v>
      </c>
      <c r="G2032" s="661" t="s">
        <v>3582</v>
      </c>
      <c r="H2032" s="661" t="s">
        <v>579</v>
      </c>
      <c r="I2032" s="661" t="s">
        <v>3644</v>
      </c>
      <c r="J2032" s="661" t="s">
        <v>3645</v>
      </c>
      <c r="K2032" s="661" t="s">
        <v>3646</v>
      </c>
      <c r="L2032" s="662">
        <v>0</v>
      </c>
      <c r="M2032" s="662">
        <v>0</v>
      </c>
      <c r="N2032" s="661">
        <v>3</v>
      </c>
      <c r="O2032" s="744">
        <v>3</v>
      </c>
      <c r="P2032" s="662">
        <v>0</v>
      </c>
      <c r="Q2032" s="677"/>
      <c r="R2032" s="661">
        <v>1</v>
      </c>
      <c r="S2032" s="677">
        <v>0.33333333333333331</v>
      </c>
      <c r="T2032" s="744">
        <v>1</v>
      </c>
      <c r="U2032" s="700">
        <v>0.33333333333333331</v>
      </c>
    </row>
    <row r="2033" spans="1:21" ht="14.4" customHeight="1" x14ac:dyDescent="0.3">
      <c r="A2033" s="660">
        <v>21</v>
      </c>
      <c r="B2033" s="661" t="s">
        <v>578</v>
      </c>
      <c r="C2033" s="661" t="s">
        <v>3538</v>
      </c>
      <c r="D2033" s="742" t="s">
        <v>5397</v>
      </c>
      <c r="E2033" s="743" t="s">
        <v>3566</v>
      </c>
      <c r="F2033" s="661" t="s">
        <v>3533</v>
      </c>
      <c r="G2033" s="661" t="s">
        <v>3582</v>
      </c>
      <c r="H2033" s="661" t="s">
        <v>579</v>
      </c>
      <c r="I2033" s="661" t="s">
        <v>960</v>
      </c>
      <c r="J2033" s="661" t="s">
        <v>3645</v>
      </c>
      <c r="K2033" s="661" t="s">
        <v>3647</v>
      </c>
      <c r="L2033" s="662">
        <v>63.7</v>
      </c>
      <c r="M2033" s="662">
        <v>318.5</v>
      </c>
      <c r="N2033" s="661">
        <v>5</v>
      </c>
      <c r="O2033" s="744">
        <v>3.5</v>
      </c>
      <c r="P2033" s="662">
        <v>254.8</v>
      </c>
      <c r="Q2033" s="677">
        <v>0.8</v>
      </c>
      <c r="R2033" s="661">
        <v>4</v>
      </c>
      <c r="S2033" s="677">
        <v>0.8</v>
      </c>
      <c r="T2033" s="744">
        <v>2.5</v>
      </c>
      <c r="U2033" s="700">
        <v>0.7142857142857143</v>
      </c>
    </row>
    <row r="2034" spans="1:21" ht="14.4" customHeight="1" x14ac:dyDescent="0.3">
      <c r="A2034" s="660">
        <v>21</v>
      </c>
      <c r="B2034" s="661" t="s">
        <v>578</v>
      </c>
      <c r="C2034" s="661" t="s">
        <v>3538</v>
      </c>
      <c r="D2034" s="742" t="s">
        <v>5397</v>
      </c>
      <c r="E2034" s="743" t="s">
        <v>3566</v>
      </c>
      <c r="F2034" s="661" t="s">
        <v>3533</v>
      </c>
      <c r="G2034" s="661" t="s">
        <v>3584</v>
      </c>
      <c r="H2034" s="661" t="s">
        <v>1684</v>
      </c>
      <c r="I2034" s="661" t="s">
        <v>3585</v>
      </c>
      <c r="J2034" s="661" t="s">
        <v>3500</v>
      </c>
      <c r="K2034" s="661" t="s">
        <v>3586</v>
      </c>
      <c r="L2034" s="662">
        <v>537.12</v>
      </c>
      <c r="M2034" s="662">
        <v>537.12</v>
      </c>
      <c r="N2034" s="661">
        <v>1</v>
      </c>
      <c r="O2034" s="744">
        <v>0.5</v>
      </c>
      <c r="P2034" s="662">
        <v>537.12</v>
      </c>
      <c r="Q2034" s="677">
        <v>1</v>
      </c>
      <c r="R2034" s="661">
        <v>1</v>
      </c>
      <c r="S2034" s="677">
        <v>1</v>
      </c>
      <c r="T2034" s="744">
        <v>0.5</v>
      </c>
      <c r="U2034" s="700">
        <v>1</v>
      </c>
    </row>
    <row r="2035" spans="1:21" ht="14.4" customHeight="1" x14ac:dyDescent="0.3">
      <c r="A2035" s="660">
        <v>21</v>
      </c>
      <c r="B2035" s="661" t="s">
        <v>578</v>
      </c>
      <c r="C2035" s="661" t="s">
        <v>3538</v>
      </c>
      <c r="D2035" s="742" t="s">
        <v>5397</v>
      </c>
      <c r="E2035" s="743" t="s">
        <v>3566</v>
      </c>
      <c r="F2035" s="661" t="s">
        <v>3533</v>
      </c>
      <c r="G2035" s="661" t="s">
        <v>3584</v>
      </c>
      <c r="H2035" s="661" t="s">
        <v>1684</v>
      </c>
      <c r="I2035" s="661" t="s">
        <v>3648</v>
      </c>
      <c r="J2035" s="661" t="s">
        <v>3427</v>
      </c>
      <c r="K2035" s="661" t="s">
        <v>3649</v>
      </c>
      <c r="L2035" s="662">
        <v>848.49</v>
      </c>
      <c r="M2035" s="662">
        <v>1696.98</v>
      </c>
      <c r="N2035" s="661">
        <v>2</v>
      </c>
      <c r="O2035" s="744">
        <v>1</v>
      </c>
      <c r="P2035" s="662">
        <v>848.49</v>
      </c>
      <c r="Q2035" s="677">
        <v>0.5</v>
      </c>
      <c r="R2035" s="661">
        <v>1</v>
      </c>
      <c r="S2035" s="677">
        <v>0.5</v>
      </c>
      <c r="T2035" s="744">
        <v>0.5</v>
      </c>
      <c r="U2035" s="700">
        <v>0.5</v>
      </c>
    </row>
    <row r="2036" spans="1:21" ht="14.4" customHeight="1" x14ac:dyDescent="0.3">
      <c r="A2036" s="660">
        <v>21</v>
      </c>
      <c r="B2036" s="661" t="s">
        <v>578</v>
      </c>
      <c r="C2036" s="661" t="s">
        <v>3538</v>
      </c>
      <c r="D2036" s="742" t="s">
        <v>5397</v>
      </c>
      <c r="E2036" s="743" t="s">
        <v>3566</v>
      </c>
      <c r="F2036" s="661" t="s">
        <v>3533</v>
      </c>
      <c r="G2036" s="661" t="s">
        <v>3849</v>
      </c>
      <c r="H2036" s="661" t="s">
        <v>579</v>
      </c>
      <c r="I2036" s="661" t="s">
        <v>721</v>
      </c>
      <c r="J2036" s="661" t="s">
        <v>3850</v>
      </c>
      <c r="K2036" s="661" t="s">
        <v>3851</v>
      </c>
      <c r="L2036" s="662">
        <v>0</v>
      </c>
      <c r="M2036" s="662">
        <v>0</v>
      </c>
      <c r="N2036" s="661">
        <v>1</v>
      </c>
      <c r="O2036" s="744">
        <v>0.5</v>
      </c>
      <c r="P2036" s="662"/>
      <c r="Q2036" s="677"/>
      <c r="R2036" s="661"/>
      <c r="S2036" s="677">
        <v>0</v>
      </c>
      <c r="T2036" s="744"/>
      <c r="U2036" s="700">
        <v>0</v>
      </c>
    </row>
    <row r="2037" spans="1:21" ht="14.4" customHeight="1" x14ac:dyDescent="0.3">
      <c r="A2037" s="660">
        <v>21</v>
      </c>
      <c r="B2037" s="661" t="s">
        <v>578</v>
      </c>
      <c r="C2037" s="661" t="s">
        <v>3538</v>
      </c>
      <c r="D2037" s="742" t="s">
        <v>5397</v>
      </c>
      <c r="E2037" s="743" t="s">
        <v>3566</v>
      </c>
      <c r="F2037" s="661" t="s">
        <v>3533</v>
      </c>
      <c r="G2037" s="661" t="s">
        <v>4248</v>
      </c>
      <c r="H2037" s="661" t="s">
        <v>1684</v>
      </c>
      <c r="I2037" s="661" t="s">
        <v>1889</v>
      </c>
      <c r="J2037" s="661" t="s">
        <v>1890</v>
      </c>
      <c r="K2037" s="661" t="s">
        <v>3355</v>
      </c>
      <c r="L2037" s="662">
        <v>635.35</v>
      </c>
      <c r="M2037" s="662">
        <v>2541.4</v>
      </c>
      <c r="N2037" s="661">
        <v>4</v>
      </c>
      <c r="O2037" s="744">
        <v>4</v>
      </c>
      <c r="P2037" s="662">
        <v>1906.0500000000002</v>
      </c>
      <c r="Q2037" s="677">
        <v>0.75</v>
      </c>
      <c r="R2037" s="661">
        <v>3</v>
      </c>
      <c r="S2037" s="677">
        <v>0.75</v>
      </c>
      <c r="T2037" s="744">
        <v>3</v>
      </c>
      <c r="U2037" s="700">
        <v>0.75</v>
      </c>
    </row>
    <row r="2038" spans="1:21" ht="14.4" customHeight="1" x14ac:dyDescent="0.3">
      <c r="A2038" s="660">
        <v>21</v>
      </c>
      <c r="B2038" s="661" t="s">
        <v>578</v>
      </c>
      <c r="C2038" s="661" t="s">
        <v>3538</v>
      </c>
      <c r="D2038" s="742" t="s">
        <v>5397</v>
      </c>
      <c r="E2038" s="743" t="s">
        <v>3566</v>
      </c>
      <c r="F2038" s="661" t="s">
        <v>3533</v>
      </c>
      <c r="G2038" s="661" t="s">
        <v>3603</v>
      </c>
      <c r="H2038" s="661" t="s">
        <v>579</v>
      </c>
      <c r="I2038" s="661" t="s">
        <v>869</v>
      </c>
      <c r="J2038" s="661" t="s">
        <v>870</v>
      </c>
      <c r="K2038" s="661" t="s">
        <v>3604</v>
      </c>
      <c r="L2038" s="662">
        <v>156.77000000000001</v>
      </c>
      <c r="M2038" s="662">
        <v>1097.3900000000001</v>
      </c>
      <c r="N2038" s="661">
        <v>7</v>
      </c>
      <c r="O2038" s="744">
        <v>2.5</v>
      </c>
      <c r="P2038" s="662">
        <v>313.54000000000002</v>
      </c>
      <c r="Q2038" s="677">
        <v>0.2857142857142857</v>
      </c>
      <c r="R2038" s="661">
        <v>2</v>
      </c>
      <c r="S2038" s="677">
        <v>0.2857142857142857</v>
      </c>
      <c r="T2038" s="744">
        <v>0.5</v>
      </c>
      <c r="U2038" s="700">
        <v>0.2</v>
      </c>
    </row>
    <row r="2039" spans="1:21" ht="14.4" customHeight="1" x14ac:dyDescent="0.3">
      <c r="A2039" s="660">
        <v>21</v>
      </c>
      <c r="B2039" s="661" t="s">
        <v>578</v>
      </c>
      <c r="C2039" s="661" t="s">
        <v>3538</v>
      </c>
      <c r="D2039" s="742" t="s">
        <v>5397</v>
      </c>
      <c r="E2039" s="743" t="s">
        <v>3566</v>
      </c>
      <c r="F2039" s="661" t="s">
        <v>3533</v>
      </c>
      <c r="G2039" s="661" t="s">
        <v>4107</v>
      </c>
      <c r="H2039" s="661" t="s">
        <v>579</v>
      </c>
      <c r="I2039" s="661" t="s">
        <v>940</v>
      </c>
      <c r="J2039" s="661" t="s">
        <v>941</v>
      </c>
      <c r="K2039" s="661" t="s">
        <v>942</v>
      </c>
      <c r="L2039" s="662">
        <v>32.270000000000003</v>
      </c>
      <c r="M2039" s="662">
        <v>32.270000000000003</v>
      </c>
      <c r="N2039" s="661">
        <v>1</v>
      </c>
      <c r="O2039" s="744">
        <v>0.5</v>
      </c>
      <c r="P2039" s="662">
        <v>32.270000000000003</v>
      </c>
      <c r="Q2039" s="677">
        <v>1</v>
      </c>
      <c r="R2039" s="661">
        <v>1</v>
      </c>
      <c r="S2039" s="677">
        <v>1</v>
      </c>
      <c r="T2039" s="744">
        <v>0.5</v>
      </c>
      <c r="U2039" s="700">
        <v>1</v>
      </c>
    </row>
    <row r="2040" spans="1:21" ht="14.4" customHeight="1" x14ac:dyDescent="0.3">
      <c r="A2040" s="660">
        <v>21</v>
      </c>
      <c r="B2040" s="661" t="s">
        <v>578</v>
      </c>
      <c r="C2040" s="661" t="s">
        <v>3538</v>
      </c>
      <c r="D2040" s="742" t="s">
        <v>5397</v>
      </c>
      <c r="E2040" s="743" t="s">
        <v>3566</v>
      </c>
      <c r="F2040" s="661" t="s">
        <v>3533</v>
      </c>
      <c r="G2040" s="661" t="s">
        <v>4640</v>
      </c>
      <c r="H2040" s="661" t="s">
        <v>579</v>
      </c>
      <c r="I2040" s="661" t="s">
        <v>5210</v>
      </c>
      <c r="J2040" s="661" t="s">
        <v>4770</v>
      </c>
      <c r="K2040" s="661" t="s">
        <v>3914</v>
      </c>
      <c r="L2040" s="662">
        <v>140.72</v>
      </c>
      <c r="M2040" s="662">
        <v>2814.4</v>
      </c>
      <c r="N2040" s="661">
        <v>20</v>
      </c>
      <c r="O2040" s="744">
        <v>1</v>
      </c>
      <c r="P2040" s="662">
        <v>2814.4</v>
      </c>
      <c r="Q2040" s="677">
        <v>1</v>
      </c>
      <c r="R2040" s="661">
        <v>20</v>
      </c>
      <c r="S2040" s="677">
        <v>1</v>
      </c>
      <c r="T2040" s="744">
        <v>1</v>
      </c>
      <c r="U2040" s="700">
        <v>1</v>
      </c>
    </row>
    <row r="2041" spans="1:21" ht="14.4" customHeight="1" x14ac:dyDescent="0.3">
      <c r="A2041" s="660">
        <v>21</v>
      </c>
      <c r="B2041" s="661" t="s">
        <v>578</v>
      </c>
      <c r="C2041" s="661" t="s">
        <v>3538</v>
      </c>
      <c r="D2041" s="742" t="s">
        <v>5397</v>
      </c>
      <c r="E2041" s="743" t="s">
        <v>3566</v>
      </c>
      <c r="F2041" s="661" t="s">
        <v>3533</v>
      </c>
      <c r="G2041" s="661" t="s">
        <v>4640</v>
      </c>
      <c r="H2041" s="661" t="s">
        <v>579</v>
      </c>
      <c r="I2041" s="661" t="s">
        <v>4850</v>
      </c>
      <c r="J2041" s="661" t="s">
        <v>4851</v>
      </c>
      <c r="K2041" s="661" t="s">
        <v>4852</v>
      </c>
      <c r="L2041" s="662">
        <v>37.68</v>
      </c>
      <c r="M2041" s="662">
        <v>37.68</v>
      </c>
      <c r="N2041" s="661">
        <v>1</v>
      </c>
      <c r="O2041" s="744">
        <v>1</v>
      </c>
      <c r="P2041" s="662">
        <v>37.68</v>
      </c>
      <c r="Q2041" s="677">
        <v>1</v>
      </c>
      <c r="R2041" s="661">
        <v>1</v>
      </c>
      <c r="S2041" s="677">
        <v>1</v>
      </c>
      <c r="T2041" s="744">
        <v>1</v>
      </c>
      <c r="U2041" s="700">
        <v>1</v>
      </c>
    </row>
    <row r="2042" spans="1:21" ht="14.4" customHeight="1" x14ac:dyDescent="0.3">
      <c r="A2042" s="660">
        <v>21</v>
      </c>
      <c r="B2042" s="661" t="s">
        <v>578</v>
      </c>
      <c r="C2042" s="661" t="s">
        <v>3538</v>
      </c>
      <c r="D2042" s="742" t="s">
        <v>5397</v>
      </c>
      <c r="E2042" s="743" t="s">
        <v>3566</v>
      </c>
      <c r="F2042" s="661" t="s">
        <v>3533</v>
      </c>
      <c r="G2042" s="661" t="s">
        <v>3725</v>
      </c>
      <c r="H2042" s="661" t="s">
        <v>579</v>
      </c>
      <c r="I2042" s="661" t="s">
        <v>5211</v>
      </c>
      <c r="J2042" s="661" t="s">
        <v>5212</v>
      </c>
      <c r="K2042" s="661" t="s">
        <v>5213</v>
      </c>
      <c r="L2042" s="662">
        <v>1677.3</v>
      </c>
      <c r="M2042" s="662">
        <v>1677.3</v>
      </c>
      <c r="N2042" s="661">
        <v>1</v>
      </c>
      <c r="O2042" s="744">
        <v>1</v>
      </c>
      <c r="P2042" s="662">
        <v>1677.3</v>
      </c>
      <c r="Q2042" s="677">
        <v>1</v>
      </c>
      <c r="R2042" s="661">
        <v>1</v>
      </c>
      <c r="S2042" s="677">
        <v>1</v>
      </c>
      <c r="T2042" s="744">
        <v>1</v>
      </c>
      <c r="U2042" s="700">
        <v>1</v>
      </c>
    </row>
    <row r="2043" spans="1:21" ht="14.4" customHeight="1" x14ac:dyDescent="0.3">
      <c r="A2043" s="660">
        <v>21</v>
      </c>
      <c r="B2043" s="661" t="s">
        <v>578</v>
      </c>
      <c r="C2043" s="661" t="s">
        <v>3538</v>
      </c>
      <c r="D2043" s="742" t="s">
        <v>5397</v>
      </c>
      <c r="E2043" s="743" t="s">
        <v>3566</v>
      </c>
      <c r="F2043" s="661" t="s">
        <v>3533</v>
      </c>
      <c r="G2043" s="661" t="s">
        <v>3725</v>
      </c>
      <c r="H2043" s="661" t="s">
        <v>579</v>
      </c>
      <c r="I2043" s="661" t="s">
        <v>4386</v>
      </c>
      <c r="J2043" s="661" t="s">
        <v>2604</v>
      </c>
      <c r="K2043" s="661" t="s">
        <v>4387</v>
      </c>
      <c r="L2043" s="662">
        <v>908.53</v>
      </c>
      <c r="M2043" s="662">
        <v>908.53</v>
      </c>
      <c r="N2043" s="661">
        <v>1</v>
      </c>
      <c r="O2043" s="744">
        <v>1</v>
      </c>
      <c r="P2043" s="662"/>
      <c r="Q2043" s="677">
        <v>0</v>
      </c>
      <c r="R2043" s="661"/>
      <c r="S2043" s="677">
        <v>0</v>
      </c>
      <c r="T2043" s="744"/>
      <c r="U2043" s="700">
        <v>0</v>
      </c>
    </row>
    <row r="2044" spans="1:21" ht="14.4" customHeight="1" x14ac:dyDescent="0.3">
      <c r="A2044" s="660">
        <v>21</v>
      </c>
      <c r="B2044" s="661" t="s">
        <v>578</v>
      </c>
      <c r="C2044" s="661" t="s">
        <v>3538</v>
      </c>
      <c r="D2044" s="742" t="s">
        <v>5397</v>
      </c>
      <c r="E2044" s="743" t="s">
        <v>3566</v>
      </c>
      <c r="F2044" s="661" t="s">
        <v>3533</v>
      </c>
      <c r="G2044" s="661" t="s">
        <v>3725</v>
      </c>
      <c r="H2044" s="661" t="s">
        <v>579</v>
      </c>
      <c r="I2044" s="661" t="s">
        <v>5214</v>
      </c>
      <c r="J2044" s="661" t="s">
        <v>5212</v>
      </c>
      <c r="K2044" s="661" t="s">
        <v>5215</v>
      </c>
      <c r="L2044" s="662">
        <v>3354.59</v>
      </c>
      <c r="M2044" s="662">
        <v>20127.54</v>
      </c>
      <c r="N2044" s="661">
        <v>6</v>
      </c>
      <c r="O2044" s="744">
        <v>3</v>
      </c>
      <c r="P2044" s="662">
        <v>20127.54</v>
      </c>
      <c r="Q2044" s="677">
        <v>1</v>
      </c>
      <c r="R2044" s="661">
        <v>6</v>
      </c>
      <c r="S2044" s="677">
        <v>1</v>
      </c>
      <c r="T2044" s="744">
        <v>3</v>
      </c>
      <c r="U2044" s="700">
        <v>1</v>
      </c>
    </row>
    <row r="2045" spans="1:21" ht="14.4" customHeight="1" x14ac:dyDescent="0.3">
      <c r="A2045" s="660">
        <v>21</v>
      </c>
      <c r="B2045" s="661" t="s">
        <v>578</v>
      </c>
      <c r="C2045" s="661" t="s">
        <v>3538</v>
      </c>
      <c r="D2045" s="742" t="s">
        <v>5397</v>
      </c>
      <c r="E2045" s="743" t="s">
        <v>3566</v>
      </c>
      <c r="F2045" s="661" t="s">
        <v>3533</v>
      </c>
      <c r="G2045" s="661" t="s">
        <v>3587</v>
      </c>
      <c r="H2045" s="661" t="s">
        <v>579</v>
      </c>
      <c r="I2045" s="661" t="s">
        <v>2259</v>
      </c>
      <c r="J2045" s="661" t="s">
        <v>2260</v>
      </c>
      <c r="K2045" s="661" t="s">
        <v>2261</v>
      </c>
      <c r="L2045" s="662">
        <v>33</v>
      </c>
      <c r="M2045" s="662">
        <v>264</v>
      </c>
      <c r="N2045" s="661">
        <v>8</v>
      </c>
      <c r="O2045" s="744">
        <v>4</v>
      </c>
      <c r="P2045" s="662">
        <v>198</v>
      </c>
      <c r="Q2045" s="677">
        <v>0.75</v>
      </c>
      <c r="R2045" s="661">
        <v>6</v>
      </c>
      <c r="S2045" s="677">
        <v>0.75</v>
      </c>
      <c r="T2045" s="744">
        <v>2.5</v>
      </c>
      <c r="U2045" s="700">
        <v>0.625</v>
      </c>
    </row>
    <row r="2046" spans="1:21" ht="14.4" customHeight="1" x14ac:dyDescent="0.3">
      <c r="A2046" s="660">
        <v>21</v>
      </c>
      <c r="B2046" s="661" t="s">
        <v>578</v>
      </c>
      <c r="C2046" s="661" t="s">
        <v>3538</v>
      </c>
      <c r="D2046" s="742" t="s">
        <v>5397</v>
      </c>
      <c r="E2046" s="743" t="s">
        <v>3566</v>
      </c>
      <c r="F2046" s="661" t="s">
        <v>3533</v>
      </c>
      <c r="G2046" s="661" t="s">
        <v>3587</v>
      </c>
      <c r="H2046" s="661" t="s">
        <v>579</v>
      </c>
      <c r="I2046" s="661" t="s">
        <v>3651</v>
      </c>
      <c r="J2046" s="661" t="s">
        <v>2260</v>
      </c>
      <c r="K2046" s="661" t="s">
        <v>2261</v>
      </c>
      <c r="L2046" s="662">
        <v>33</v>
      </c>
      <c r="M2046" s="662">
        <v>66</v>
      </c>
      <c r="N2046" s="661">
        <v>2</v>
      </c>
      <c r="O2046" s="744">
        <v>1</v>
      </c>
      <c r="P2046" s="662">
        <v>66</v>
      </c>
      <c r="Q2046" s="677">
        <v>1</v>
      </c>
      <c r="R2046" s="661">
        <v>2</v>
      </c>
      <c r="S2046" s="677">
        <v>1</v>
      </c>
      <c r="T2046" s="744">
        <v>1</v>
      </c>
      <c r="U2046" s="700">
        <v>1</v>
      </c>
    </row>
    <row r="2047" spans="1:21" ht="14.4" customHeight="1" x14ac:dyDescent="0.3">
      <c r="A2047" s="660">
        <v>21</v>
      </c>
      <c r="B2047" s="661" t="s">
        <v>578</v>
      </c>
      <c r="C2047" s="661" t="s">
        <v>3538</v>
      </c>
      <c r="D2047" s="742" t="s">
        <v>5397</v>
      </c>
      <c r="E2047" s="743" t="s">
        <v>3566</v>
      </c>
      <c r="F2047" s="661" t="s">
        <v>3533</v>
      </c>
      <c r="G2047" s="661" t="s">
        <v>3949</v>
      </c>
      <c r="H2047" s="661" t="s">
        <v>579</v>
      </c>
      <c r="I2047" s="661" t="s">
        <v>1216</v>
      </c>
      <c r="J2047" s="661" t="s">
        <v>1217</v>
      </c>
      <c r="K2047" s="661" t="s">
        <v>3950</v>
      </c>
      <c r="L2047" s="662">
        <v>30.46</v>
      </c>
      <c r="M2047" s="662">
        <v>30.46</v>
      </c>
      <c r="N2047" s="661">
        <v>1</v>
      </c>
      <c r="O2047" s="744">
        <v>1</v>
      </c>
      <c r="P2047" s="662">
        <v>30.46</v>
      </c>
      <c r="Q2047" s="677">
        <v>1</v>
      </c>
      <c r="R2047" s="661">
        <v>1</v>
      </c>
      <c r="S2047" s="677">
        <v>1</v>
      </c>
      <c r="T2047" s="744">
        <v>1</v>
      </c>
      <c r="U2047" s="700">
        <v>1</v>
      </c>
    </row>
    <row r="2048" spans="1:21" ht="14.4" customHeight="1" x14ac:dyDescent="0.3">
      <c r="A2048" s="660">
        <v>21</v>
      </c>
      <c r="B2048" s="661" t="s">
        <v>578</v>
      </c>
      <c r="C2048" s="661" t="s">
        <v>3538</v>
      </c>
      <c r="D2048" s="742" t="s">
        <v>5397</v>
      </c>
      <c r="E2048" s="743" t="s">
        <v>3566</v>
      </c>
      <c r="F2048" s="661" t="s">
        <v>3533</v>
      </c>
      <c r="G2048" s="661" t="s">
        <v>3949</v>
      </c>
      <c r="H2048" s="661" t="s">
        <v>579</v>
      </c>
      <c r="I2048" s="661" t="s">
        <v>1106</v>
      </c>
      <c r="J2048" s="661" t="s">
        <v>1107</v>
      </c>
      <c r="K2048" s="661" t="s">
        <v>3966</v>
      </c>
      <c r="L2048" s="662">
        <v>60.9</v>
      </c>
      <c r="M2048" s="662">
        <v>304.5</v>
      </c>
      <c r="N2048" s="661">
        <v>5</v>
      </c>
      <c r="O2048" s="744">
        <v>1.5</v>
      </c>
      <c r="P2048" s="662">
        <v>121.8</v>
      </c>
      <c r="Q2048" s="677">
        <v>0.39999999999999997</v>
      </c>
      <c r="R2048" s="661">
        <v>2</v>
      </c>
      <c r="S2048" s="677">
        <v>0.4</v>
      </c>
      <c r="T2048" s="744">
        <v>0.5</v>
      </c>
      <c r="U2048" s="700">
        <v>0.33333333333333331</v>
      </c>
    </row>
    <row r="2049" spans="1:21" ht="14.4" customHeight="1" x14ac:dyDescent="0.3">
      <c r="A2049" s="660">
        <v>21</v>
      </c>
      <c r="B2049" s="661" t="s">
        <v>578</v>
      </c>
      <c r="C2049" s="661" t="s">
        <v>3538</v>
      </c>
      <c r="D2049" s="742" t="s">
        <v>5397</v>
      </c>
      <c r="E2049" s="743" t="s">
        <v>3566</v>
      </c>
      <c r="F2049" s="661" t="s">
        <v>3533</v>
      </c>
      <c r="G2049" s="661" t="s">
        <v>4253</v>
      </c>
      <c r="H2049" s="661" t="s">
        <v>579</v>
      </c>
      <c r="I2049" s="661" t="s">
        <v>1976</v>
      </c>
      <c r="J2049" s="661" t="s">
        <v>1977</v>
      </c>
      <c r="K2049" s="661" t="s">
        <v>4254</v>
      </c>
      <c r="L2049" s="662">
        <v>48.09</v>
      </c>
      <c r="M2049" s="662">
        <v>96.18</v>
      </c>
      <c r="N2049" s="661">
        <v>2</v>
      </c>
      <c r="O2049" s="744">
        <v>1</v>
      </c>
      <c r="P2049" s="662">
        <v>96.18</v>
      </c>
      <c r="Q2049" s="677">
        <v>1</v>
      </c>
      <c r="R2049" s="661">
        <v>2</v>
      </c>
      <c r="S2049" s="677">
        <v>1</v>
      </c>
      <c r="T2049" s="744">
        <v>1</v>
      </c>
      <c r="U2049" s="700">
        <v>1</v>
      </c>
    </row>
    <row r="2050" spans="1:21" ht="14.4" customHeight="1" x14ac:dyDescent="0.3">
      <c r="A2050" s="660">
        <v>21</v>
      </c>
      <c r="B2050" s="661" t="s">
        <v>578</v>
      </c>
      <c r="C2050" s="661" t="s">
        <v>3538</v>
      </c>
      <c r="D2050" s="742" t="s">
        <v>5397</v>
      </c>
      <c r="E2050" s="743" t="s">
        <v>3566</v>
      </c>
      <c r="F2050" s="661" t="s">
        <v>3533</v>
      </c>
      <c r="G2050" s="661" t="s">
        <v>3858</v>
      </c>
      <c r="H2050" s="661" t="s">
        <v>579</v>
      </c>
      <c r="I2050" s="661" t="s">
        <v>699</v>
      </c>
      <c r="J2050" s="661" t="s">
        <v>700</v>
      </c>
      <c r="K2050" s="661" t="s">
        <v>3859</v>
      </c>
      <c r="L2050" s="662">
        <v>27.28</v>
      </c>
      <c r="M2050" s="662">
        <v>81.84</v>
      </c>
      <c r="N2050" s="661">
        <v>3</v>
      </c>
      <c r="O2050" s="744">
        <v>1.5</v>
      </c>
      <c r="P2050" s="662">
        <v>54.56</v>
      </c>
      <c r="Q2050" s="677">
        <v>0.66666666666666663</v>
      </c>
      <c r="R2050" s="661">
        <v>2</v>
      </c>
      <c r="S2050" s="677">
        <v>0.66666666666666663</v>
      </c>
      <c r="T2050" s="744">
        <v>1</v>
      </c>
      <c r="U2050" s="700">
        <v>0.66666666666666663</v>
      </c>
    </row>
    <row r="2051" spans="1:21" ht="14.4" customHeight="1" x14ac:dyDescent="0.3">
      <c r="A2051" s="660">
        <v>21</v>
      </c>
      <c r="B2051" s="661" t="s">
        <v>578</v>
      </c>
      <c r="C2051" s="661" t="s">
        <v>3538</v>
      </c>
      <c r="D2051" s="742" t="s">
        <v>5397</v>
      </c>
      <c r="E2051" s="743" t="s">
        <v>3566</v>
      </c>
      <c r="F2051" s="661" t="s">
        <v>3533</v>
      </c>
      <c r="G2051" s="661" t="s">
        <v>3784</v>
      </c>
      <c r="H2051" s="661" t="s">
        <v>579</v>
      </c>
      <c r="I2051" s="661" t="s">
        <v>4397</v>
      </c>
      <c r="J2051" s="661" t="s">
        <v>4398</v>
      </c>
      <c r="K2051" s="661" t="s">
        <v>3346</v>
      </c>
      <c r="L2051" s="662">
        <v>553.37</v>
      </c>
      <c r="M2051" s="662">
        <v>1660.1100000000001</v>
      </c>
      <c r="N2051" s="661">
        <v>3</v>
      </c>
      <c r="O2051" s="744">
        <v>1.5</v>
      </c>
      <c r="P2051" s="662">
        <v>1660.1100000000001</v>
      </c>
      <c r="Q2051" s="677">
        <v>1</v>
      </c>
      <c r="R2051" s="661">
        <v>3</v>
      </c>
      <c r="S2051" s="677">
        <v>1</v>
      </c>
      <c r="T2051" s="744">
        <v>1.5</v>
      </c>
      <c r="U2051" s="700">
        <v>1</v>
      </c>
    </row>
    <row r="2052" spans="1:21" ht="14.4" customHeight="1" x14ac:dyDescent="0.3">
      <c r="A2052" s="660">
        <v>21</v>
      </c>
      <c r="B2052" s="661" t="s">
        <v>578</v>
      </c>
      <c r="C2052" s="661" t="s">
        <v>3538</v>
      </c>
      <c r="D2052" s="742" t="s">
        <v>5397</v>
      </c>
      <c r="E2052" s="743" t="s">
        <v>3566</v>
      </c>
      <c r="F2052" s="661" t="s">
        <v>3533</v>
      </c>
      <c r="G2052" s="661" t="s">
        <v>3784</v>
      </c>
      <c r="H2052" s="661" t="s">
        <v>579</v>
      </c>
      <c r="I2052" s="661" t="s">
        <v>3785</v>
      </c>
      <c r="J2052" s="661" t="s">
        <v>3786</v>
      </c>
      <c r="K2052" s="661" t="s">
        <v>1599</v>
      </c>
      <c r="L2052" s="662">
        <v>9810.82</v>
      </c>
      <c r="M2052" s="662">
        <v>49054.1</v>
      </c>
      <c r="N2052" s="661">
        <v>5</v>
      </c>
      <c r="O2052" s="744">
        <v>2</v>
      </c>
      <c r="P2052" s="662">
        <v>39243.279999999999</v>
      </c>
      <c r="Q2052" s="677">
        <v>0.8</v>
      </c>
      <c r="R2052" s="661">
        <v>4</v>
      </c>
      <c r="S2052" s="677">
        <v>0.8</v>
      </c>
      <c r="T2052" s="744">
        <v>1</v>
      </c>
      <c r="U2052" s="700">
        <v>0.5</v>
      </c>
    </row>
    <row r="2053" spans="1:21" ht="14.4" customHeight="1" x14ac:dyDescent="0.3">
      <c r="A2053" s="660">
        <v>21</v>
      </c>
      <c r="B2053" s="661" t="s">
        <v>578</v>
      </c>
      <c r="C2053" s="661" t="s">
        <v>3538</v>
      </c>
      <c r="D2053" s="742" t="s">
        <v>5397</v>
      </c>
      <c r="E2053" s="743" t="s">
        <v>3566</v>
      </c>
      <c r="F2053" s="661" t="s">
        <v>3533</v>
      </c>
      <c r="G2053" s="661" t="s">
        <v>3784</v>
      </c>
      <c r="H2053" s="661" t="s">
        <v>579</v>
      </c>
      <c r="I2053" s="661" t="s">
        <v>3785</v>
      </c>
      <c r="J2053" s="661" t="s">
        <v>3786</v>
      </c>
      <c r="K2053" s="661" t="s">
        <v>1599</v>
      </c>
      <c r="L2053" s="662">
        <v>3689.11</v>
      </c>
      <c r="M2053" s="662">
        <v>11067.33</v>
      </c>
      <c r="N2053" s="661">
        <v>3</v>
      </c>
      <c r="O2053" s="744">
        <v>1.5</v>
      </c>
      <c r="P2053" s="662">
        <v>11067.33</v>
      </c>
      <c r="Q2053" s="677">
        <v>1</v>
      </c>
      <c r="R2053" s="661">
        <v>3</v>
      </c>
      <c r="S2053" s="677">
        <v>1</v>
      </c>
      <c r="T2053" s="744">
        <v>1.5</v>
      </c>
      <c r="U2053" s="700">
        <v>1</v>
      </c>
    </row>
    <row r="2054" spans="1:21" ht="14.4" customHeight="1" x14ac:dyDescent="0.3">
      <c r="A2054" s="660">
        <v>21</v>
      </c>
      <c r="B2054" s="661" t="s">
        <v>578</v>
      </c>
      <c r="C2054" s="661" t="s">
        <v>3538</v>
      </c>
      <c r="D2054" s="742" t="s">
        <v>5397</v>
      </c>
      <c r="E2054" s="743" t="s">
        <v>3566</v>
      </c>
      <c r="F2054" s="661" t="s">
        <v>3533</v>
      </c>
      <c r="G2054" s="661" t="s">
        <v>3728</v>
      </c>
      <c r="H2054" s="661" t="s">
        <v>579</v>
      </c>
      <c r="I2054" s="661" t="s">
        <v>845</v>
      </c>
      <c r="J2054" s="661" t="s">
        <v>3730</v>
      </c>
      <c r="K2054" s="661" t="s">
        <v>3731</v>
      </c>
      <c r="L2054" s="662">
        <v>73.989999999999995</v>
      </c>
      <c r="M2054" s="662">
        <v>73.989999999999995</v>
      </c>
      <c r="N2054" s="661">
        <v>1</v>
      </c>
      <c r="O2054" s="744">
        <v>1</v>
      </c>
      <c r="P2054" s="662">
        <v>73.989999999999995</v>
      </c>
      <c r="Q2054" s="677">
        <v>1</v>
      </c>
      <c r="R2054" s="661">
        <v>1</v>
      </c>
      <c r="S2054" s="677">
        <v>1</v>
      </c>
      <c r="T2054" s="744">
        <v>1</v>
      </c>
      <c r="U2054" s="700">
        <v>1</v>
      </c>
    </row>
    <row r="2055" spans="1:21" ht="14.4" customHeight="1" x14ac:dyDescent="0.3">
      <c r="A2055" s="660">
        <v>21</v>
      </c>
      <c r="B2055" s="661" t="s">
        <v>578</v>
      </c>
      <c r="C2055" s="661" t="s">
        <v>3538</v>
      </c>
      <c r="D2055" s="742" t="s">
        <v>5397</v>
      </c>
      <c r="E2055" s="743" t="s">
        <v>3566</v>
      </c>
      <c r="F2055" s="661" t="s">
        <v>3533</v>
      </c>
      <c r="G2055" s="661" t="s">
        <v>3728</v>
      </c>
      <c r="H2055" s="661" t="s">
        <v>579</v>
      </c>
      <c r="I2055" s="661" t="s">
        <v>4306</v>
      </c>
      <c r="J2055" s="661" t="s">
        <v>4307</v>
      </c>
      <c r="K2055" s="661" t="s">
        <v>4308</v>
      </c>
      <c r="L2055" s="662">
        <v>0</v>
      </c>
      <c r="M2055" s="662">
        <v>0</v>
      </c>
      <c r="N2055" s="661">
        <v>1</v>
      </c>
      <c r="O2055" s="744">
        <v>1</v>
      </c>
      <c r="P2055" s="662"/>
      <c r="Q2055" s="677"/>
      <c r="R2055" s="661"/>
      <c r="S2055" s="677">
        <v>0</v>
      </c>
      <c r="T2055" s="744"/>
      <c r="U2055" s="700">
        <v>0</v>
      </c>
    </row>
    <row r="2056" spans="1:21" ht="14.4" customHeight="1" x14ac:dyDescent="0.3">
      <c r="A2056" s="660">
        <v>21</v>
      </c>
      <c r="B2056" s="661" t="s">
        <v>578</v>
      </c>
      <c r="C2056" s="661" t="s">
        <v>3538</v>
      </c>
      <c r="D2056" s="742" t="s">
        <v>5397</v>
      </c>
      <c r="E2056" s="743" t="s">
        <v>3566</v>
      </c>
      <c r="F2056" s="661" t="s">
        <v>3533</v>
      </c>
      <c r="G2056" s="661" t="s">
        <v>3728</v>
      </c>
      <c r="H2056" s="661" t="s">
        <v>579</v>
      </c>
      <c r="I2056" s="661" t="s">
        <v>3729</v>
      </c>
      <c r="J2056" s="661" t="s">
        <v>3730</v>
      </c>
      <c r="K2056" s="661" t="s">
        <v>3731</v>
      </c>
      <c r="L2056" s="662">
        <v>0</v>
      </c>
      <c r="M2056" s="662">
        <v>0</v>
      </c>
      <c r="N2056" s="661">
        <v>10</v>
      </c>
      <c r="O2056" s="744">
        <v>3.5</v>
      </c>
      <c r="P2056" s="662">
        <v>0</v>
      </c>
      <c r="Q2056" s="677"/>
      <c r="R2056" s="661">
        <v>9</v>
      </c>
      <c r="S2056" s="677">
        <v>0.9</v>
      </c>
      <c r="T2056" s="744">
        <v>2.5</v>
      </c>
      <c r="U2056" s="700">
        <v>0.7142857142857143</v>
      </c>
    </row>
    <row r="2057" spans="1:21" ht="14.4" customHeight="1" x14ac:dyDescent="0.3">
      <c r="A2057" s="660">
        <v>21</v>
      </c>
      <c r="B2057" s="661" t="s">
        <v>578</v>
      </c>
      <c r="C2057" s="661" t="s">
        <v>3538</v>
      </c>
      <c r="D2057" s="742" t="s">
        <v>5397</v>
      </c>
      <c r="E2057" s="743" t="s">
        <v>3566</v>
      </c>
      <c r="F2057" s="661" t="s">
        <v>3533</v>
      </c>
      <c r="G2057" s="661" t="s">
        <v>4796</v>
      </c>
      <c r="H2057" s="661" t="s">
        <v>579</v>
      </c>
      <c r="I2057" s="661" t="s">
        <v>1980</v>
      </c>
      <c r="J2057" s="661" t="s">
        <v>1981</v>
      </c>
      <c r="K2057" s="661" t="s">
        <v>4797</v>
      </c>
      <c r="L2057" s="662">
        <v>36.97</v>
      </c>
      <c r="M2057" s="662">
        <v>110.91</v>
      </c>
      <c r="N2057" s="661">
        <v>3</v>
      </c>
      <c r="O2057" s="744">
        <v>0.5</v>
      </c>
      <c r="P2057" s="662">
        <v>110.91</v>
      </c>
      <c r="Q2057" s="677">
        <v>1</v>
      </c>
      <c r="R2057" s="661">
        <v>3</v>
      </c>
      <c r="S2057" s="677">
        <v>1</v>
      </c>
      <c r="T2057" s="744">
        <v>0.5</v>
      </c>
      <c r="U2057" s="700">
        <v>1</v>
      </c>
    </row>
    <row r="2058" spans="1:21" ht="14.4" customHeight="1" x14ac:dyDescent="0.3">
      <c r="A2058" s="660">
        <v>21</v>
      </c>
      <c r="B2058" s="661" t="s">
        <v>578</v>
      </c>
      <c r="C2058" s="661" t="s">
        <v>3538</v>
      </c>
      <c r="D2058" s="742" t="s">
        <v>5397</v>
      </c>
      <c r="E2058" s="743" t="s">
        <v>3566</v>
      </c>
      <c r="F2058" s="661" t="s">
        <v>3533</v>
      </c>
      <c r="G2058" s="661" t="s">
        <v>3732</v>
      </c>
      <c r="H2058" s="661" t="s">
        <v>579</v>
      </c>
      <c r="I2058" s="661" t="s">
        <v>1181</v>
      </c>
      <c r="J2058" s="661" t="s">
        <v>1182</v>
      </c>
      <c r="K2058" s="661" t="s">
        <v>3733</v>
      </c>
      <c r="L2058" s="662">
        <v>111.07</v>
      </c>
      <c r="M2058" s="662">
        <v>222.14</v>
      </c>
      <c r="N2058" s="661">
        <v>2</v>
      </c>
      <c r="O2058" s="744">
        <v>0.5</v>
      </c>
      <c r="P2058" s="662">
        <v>222.14</v>
      </c>
      <c r="Q2058" s="677">
        <v>1</v>
      </c>
      <c r="R2058" s="661">
        <v>2</v>
      </c>
      <c r="S2058" s="677">
        <v>1</v>
      </c>
      <c r="T2058" s="744">
        <v>0.5</v>
      </c>
      <c r="U2058" s="700">
        <v>1</v>
      </c>
    </row>
    <row r="2059" spans="1:21" ht="14.4" customHeight="1" x14ac:dyDescent="0.3">
      <c r="A2059" s="660">
        <v>21</v>
      </c>
      <c r="B2059" s="661" t="s">
        <v>578</v>
      </c>
      <c r="C2059" s="661" t="s">
        <v>3538</v>
      </c>
      <c r="D2059" s="742" t="s">
        <v>5397</v>
      </c>
      <c r="E2059" s="743" t="s">
        <v>3566</v>
      </c>
      <c r="F2059" s="661" t="s">
        <v>3533</v>
      </c>
      <c r="G2059" s="661" t="s">
        <v>4130</v>
      </c>
      <c r="H2059" s="661" t="s">
        <v>579</v>
      </c>
      <c r="I2059" s="661" t="s">
        <v>4131</v>
      </c>
      <c r="J2059" s="661" t="s">
        <v>4132</v>
      </c>
      <c r="K2059" s="661" t="s">
        <v>3443</v>
      </c>
      <c r="L2059" s="662">
        <v>3828.13</v>
      </c>
      <c r="M2059" s="662">
        <v>45937.56</v>
      </c>
      <c r="N2059" s="661">
        <v>12</v>
      </c>
      <c r="O2059" s="744">
        <v>3.5</v>
      </c>
      <c r="P2059" s="662">
        <v>34453.17</v>
      </c>
      <c r="Q2059" s="677">
        <v>0.75</v>
      </c>
      <c r="R2059" s="661">
        <v>9</v>
      </c>
      <c r="S2059" s="677">
        <v>0.75</v>
      </c>
      <c r="T2059" s="744">
        <v>2.5</v>
      </c>
      <c r="U2059" s="700">
        <v>0.7142857142857143</v>
      </c>
    </row>
    <row r="2060" spans="1:21" ht="14.4" customHeight="1" x14ac:dyDescent="0.3">
      <c r="A2060" s="660">
        <v>21</v>
      </c>
      <c r="B2060" s="661" t="s">
        <v>578</v>
      </c>
      <c r="C2060" s="661" t="s">
        <v>3538</v>
      </c>
      <c r="D2060" s="742" t="s">
        <v>5397</v>
      </c>
      <c r="E2060" s="743" t="s">
        <v>3566</v>
      </c>
      <c r="F2060" s="661" t="s">
        <v>3533</v>
      </c>
      <c r="G2060" s="661" t="s">
        <v>4130</v>
      </c>
      <c r="H2060" s="661" t="s">
        <v>579</v>
      </c>
      <c r="I2060" s="661" t="s">
        <v>5127</v>
      </c>
      <c r="J2060" s="661" t="s">
        <v>4132</v>
      </c>
      <c r="K2060" s="661" t="s">
        <v>5128</v>
      </c>
      <c r="L2060" s="662">
        <v>0</v>
      </c>
      <c r="M2060" s="662">
        <v>0</v>
      </c>
      <c r="N2060" s="661">
        <v>2</v>
      </c>
      <c r="O2060" s="744">
        <v>1.5</v>
      </c>
      <c r="P2060" s="662">
        <v>0</v>
      </c>
      <c r="Q2060" s="677"/>
      <c r="R2060" s="661">
        <v>1</v>
      </c>
      <c r="S2060" s="677">
        <v>0.5</v>
      </c>
      <c r="T2060" s="744">
        <v>0.5</v>
      </c>
      <c r="U2060" s="700">
        <v>0.33333333333333331</v>
      </c>
    </row>
    <row r="2061" spans="1:21" ht="14.4" customHeight="1" x14ac:dyDescent="0.3">
      <c r="A2061" s="660">
        <v>21</v>
      </c>
      <c r="B2061" s="661" t="s">
        <v>578</v>
      </c>
      <c r="C2061" s="661" t="s">
        <v>3538</v>
      </c>
      <c r="D2061" s="742" t="s">
        <v>5397</v>
      </c>
      <c r="E2061" s="743" t="s">
        <v>3566</v>
      </c>
      <c r="F2061" s="661" t="s">
        <v>3533</v>
      </c>
      <c r="G2061" s="661" t="s">
        <v>4409</v>
      </c>
      <c r="H2061" s="661" t="s">
        <v>579</v>
      </c>
      <c r="I2061" s="661" t="s">
        <v>4410</v>
      </c>
      <c r="J2061" s="661" t="s">
        <v>4411</v>
      </c>
      <c r="K2061" s="661" t="s">
        <v>4412</v>
      </c>
      <c r="L2061" s="662">
        <v>5927.29</v>
      </c>
      <c r="M2061" s="662">
        <v>23709.16</v>
      </c>
      <c r="N2061" s="661">
        <v>4</v>
      </c>
      <c r="O2061" s="744">
        <v>1</v>
      </c>
      <c r="P2061" s="662">
        <v>11854.58</v>
      </c>
      <c r="Q2061" s="677">
        <v>0.5</v>
      </c>
      <c r="R2061" s="661">
        <v>2</v>
      </c>
      <c r="S2061" s="677">
        <v>0.5</v>
      </c>
      <c r="T2061" s="744">
        <v>0.5</v>
      </c>
      <c r="U2061" s="700">
        <v>0.5</v>
      </c>
    </row>
    <row r="2062" spans="1:21" ht="14.4" customHeight="1" x14ac:dyDescent="0.3">
      <c r="A2062" s="660">
        <v>21</v>
      </c>
      <c r="B2062" s="661" t="s">
        <v>578</v>
      </c>
      <c r="C2062" s="661" t="s">
        <v>3538</v>
      </c>
      <c r="D2062" s="742" t="s">
        <v>5397</v>
      </c>
      <c r="E2062" s="743" t="s">
        <v>3566</v>
      </c>
      <c r="F2062" s="661" t="s">
        <v>3533</v>
      </c>
      <c r="G2062" s="661" t="s">
        <v>4409</v>
      </c>
      <c r="H2062" s="661" t="s">
        <v>579</v>
      </c>
      <c r="I2062" s="661" t="s">
        <v>5216</v>
      </c>
      <c r="J2062" s="661" t="s">
        <v>5217</v>
      </c>
      <c r="K2062" s="661" t="s">
        <v>5218</v>
      </c>
      <c r="L2062" s="662">
        <v>4939.41</v>
      </c>
      <c r="M2062" s="662">
        <v>4939.41</v>
      </c>
      <c r="N2062" s="661">
        <v>1</v>
      </c>
      <c r="O2062" s="744">
        <v>0.5</v>
      </c>
      <c r="P2062" s="662"/>
      <c r="Q2062" s="677">
        <v>0</v>
      </c>
      <c r="R2062" s="661"/>
      <c r="S2062" s="677">
        <v>0</v>
      </c>
      <c r="T2062" s="744"/>
      <c r="U2062" s="700">
        <v>0</v>
      </c>
    </row>
    <row r="2063" spans="1:21" ht="14.4" customHeight="1" x14ac:dyDescent="0.3">
      <c r="A2063" s="660">
        <v>21</v>
      </c>
      <c r="B2063" s="661" t="s">
        <v>578</v>
      </c>
      <c r="C2063" s="661" t="s">
        <v>3538</v>
      </c>
      <c r="D2063" s="742" t="s">
        <v>5397</v>
      </c>
      <c r="E2063" s="743" t="s">
        <v>3566</v>
      </c>
      <c r="F2063" s="661" t="s">
        <v>3533</v>
      </c>
      <c r="G2063" s="661" t="s">
        <v>4409</v>
      </c>
      <c r="H2063" s="661" t="s">
        <v>579</v>
      </c>
      <c r="I2063" s="661" t="s">
        <v>5219</v>
      </c>
      <c r="J2063" s="661" t="s">
        <v>4411</v>
      </c>
      <c r="K2063" s="661" t="s">
        <v>4412</v>
      </c>
      <c r="L2063" s="662">
        <v>5927.29</v>
      </c>
      <c r="M2063" s="662">
        <v>17781.87</v>
      </c>
      <c r="N2063" s="661">
        <v>3</v>
      </c>
      <c r="O2063" s="744">
        <v>0.5</v>
      </c>
      <c r="P2063" s="662"/>
      <c r="Q2063" s="677">
        <v>0</v>
      </c>
      <c r="R2063" s="661"/>
      <c r="S2063" s="677">
        <v>0</v>
      </c>
      <c r="T2063" s="744"/>
      <c r="U2063" s="700">
        <v>0</v>
      </c>
    </row>
    <row r="2064" spans="1:21" ht="14.4" customHeight="1" x14ac:dyDescent="0.3">
      <c r="A2064" s="660">
        <v>21</v>
      </c>
      <c r="B2064" s="661" t="s">
        <v>578</v>
      </c>
      <c r="C2064" s="661" t="s">
        <v>3538</v>
      </c>
      <c r="D2064" s="742" t="s">
        <v>5397</v>
      </c>
      <c r="E2064" s="743" t="s">
        <v>3566</v>
      </c>
      <c r="F2064" s="661" t="s">
        <v>3533</v>
      </c>
      <c r="G2064" s="661" t="s">
        <v>3660</v>
      </c>
      <c r="H2064" s="661" t="s">
        <v>579</v>
      </c>
      <c r="I2064" s="661" t="s">
        <v>745</v>
      </c>
      <c r="J2064" s="661" t="s">
        <v>746</v>
      </c>
      <c r="K2064" s="661" t="s">
        <v>3661</v>
      </c>
      <c r="L2064" s="662">
        <v>733.55</v>
      </c>
      <c r="M2064" s="662">
        <v>1467.1</v>
      </c>
      <c r="N2064" s="661">
        <v>2</v>
      </c>
      <c r="O2064" s="744">
        <v>1.5</v>
      </c>
      <c r="P2064" s="662">
        <v>1467.1</v>
      </c>
      <c r="Q2064" s="677">
        <v>1</v>
      </c>
      <c r="R2064" s="661">
        <v>2</v>
      </c>
      <c r="S2064" s="677">
        <v>1</v>
      </c>
      <c r="T2064" s="744">
        <v>1.5</v>
      </c>
      <c r="U2064" s="700">
        <v>1</v>
      </c>
    </row>
    <row r="2065" spans="1:21" ht="14.4" customHeight="1" x14ac:dyDescent="0.3">
      <c r="A2065" s="660">
        <v>21</v>
      </c>
      <c r="B2065" s="661" t="s">
        <v>578</v>
      </c>
      <c r="C2065" s="661" t="s">
        <v>3538</v>
      </c>
      <c r="D2065" s="742" t="s">
        <v>5397</v>
      </c>
      <c r="E2065" s="743" t="s">
        <v>3566</v>
      </c>
      <c r="F2065" s="661" t="s">
        <v>3533</v>
      </c>
      <c r="G2065" s="661" t="s">
        <v>5220</v>
      </c>
      <c r="H2065" s="661" t="s">
        <v>579</v>
      </c>
      <c r="I2065" s="661" t="s">
        <v>5221</v>
      </c>
      <c r="J2065" s="661" t="s">
        <v>2643</v>
      </c>
      <c r="K2065" s="661" t="s">
        <v>5222</v>
      </c>
      <c r="L2065" s="662">
        <v>0</v>
      </c>
      <c r="M2065" s="662">
        <v>0</v>
      </c>
      <c r="N2065" s="661">
        <v>1</v>
      </c>
      <c r="O2065" s="744">
        <v>1</v>
      </c>
      <c r="P2065" s="662"/>
      <c r="Q2065" s="677"/>
      <c r="R2065" s="661"/>
      <c r="S2065" s="677">
        <v>0</v>
      </c>
      <c r="T2065" s="744"/>
      <c r="U2065" s="700">
        <v>0</v>
      </c>
    </row>
    <row r="2066" spans="1:21" ht="14.4" customHeight="1" x14ac:dyDescent="0.3">
      <c r="A2066" s="660">
        <v>21</v>
      </c>
      <c r="B2066" s="661" t="s">
        <v>578</v>
      </c>
      <c r="C2066" s="661" t="s">
        <v>3538</v>
      </c>
      <c r="D2066" s="742" t="s">
        <v>5397</v>
      </c>
      <c r="E2066" s="743" t="s">
        <v>3566</v>
      </c>
      <c r="F2066" s="661" t="s">
        <v>3533</v>
      </c>
      <c r="G2066" s="661" t="s">
        <v>3953</v>
      </c>
      <c r="H2066" s="661" t="s">
        <v>1684</v>
      </c>
      <c r="I2066" s="661" t="s">
        <v>1926</v>
      </c>
      <c r="J2066" s="661" t="s">
        <v>1927</v>
      </c>
      <c r="K2066" s="661" t="s">
        <v>3413</v>
      </c>
      <c r="L2066" s="662">
        <v>769.6</v>
      </c>
      <c r="M2066" s="662">
        <v>30784</v>
      </c>
      <c r="N2066" s="661">
        <v>40</v>
      </c>
      <c r="O2066" s="744">
        <v>11.5</v>
      </c>
      <c r="P2066" s="662">
        <v>16161.599999999999</v>
      </c>
      <c r="Q2066" s="677">
        <v>0.52499999999999991</v>
      </c>
      <c r="R2066" s="661">
        <v>21</v>
      </c>
      <c r="S2066" s="677">
        <v>0.52500000000000002</v>
      </c>
      <c r="T2066" s="744">
        <v>6</v>
      </c>
      <c r="U2066" s="700">
        <v>0.52173913043478259</v>
      </c>
    </row>
    <row r="2067" spans="1:21" ht="14.4" customHeight="1" x14ac:dyDescent="0.3">
      <c r="A2067" s="660">
        <v>21</v>
      </c>
      <c r="B2067" s="661" t="s">
        <v>578</v>
      </c>
      <c r="C2067" s="661" t="s">
        <v>3538</v>
      </c>
      <c r="D2067" s="742" t="s">
        <v>5397</v>
      </c>
      <c r="E2067" s="743" t="s">
        <v>3566</v>
      </c>
      <c r="F2067" s="661" t="s">
        <v>3533</v>
      </c>
      <c r="G2067" s="661" t="s">
        <v>3953</v>
      </c>
      <c r="H2067" s="661" t="s">
        <v>1684</v>
      </c>
      <c r="I2067" s="661" t="s">
        <v>1926</v>
      </c>
      <c r="J2067" s="661" t="s">
        <v>1927</v>
      </c>
      <c r="K2067" s="661" t="s">
        <v>3413</v>
      </c>
      <c r="L2067" s="662">
        <v>550.39</v>
      </c>
      <c r="M2067" s="662">
        <v>25868.33</v>
      </c>
      <c r="N2067" s="661">
        <v>47</v>
      </c>
      <c r="O2067" s="744">
        <v>16</v>
      </c>
      <c r="P2067" s="662">
        <v>19263.650000000001</v>
      </c>
      <c r="Q2067" s="677">
        <v>0.74468085106382975</v>
      </c>
      <c r="R2067" s="661">
        <v>35</v>
      </c>
      <c r="S2067" s="677">
        <v>0.74468085106382975</v>
      </c>
      <c r="T2067" s="744">
        <v>12</v>
      </c>
      <c r="U2067" s="700">
        <v>0.75</v>
      </c>
    </row>
    <row r="2068" spans="1:21" ht="14.4" customHeight="1" x14ac:dyDescent="0.3">
      <c r="A2068" s="660">
        <v>21</v>
      </c>
      <c r="B2068" s="661" t="s">
        <v>578</v>
      </c>
      <c r="C2068" s="661" t="s">
        <v>3538</v>
      </c>
      <c r="D2068" s="742" t="s">
        <v>5397</v>
      </c>
      <c r="E2068" s="743" t="s">
        <v>3566</v>
      </c>
      <c r="F2068" s="661" t="s">
        <v>3533</v>
      </c>
      <c r="G2068" s="661" t="s">
        <v>4024</v>
      </c>
      <c r="H2068" s="661" t="s">
        <v>579</v>
      </c>
      <c r="I2068" s="661" t="s">
        <v>5223</v>
      </c>
      <c r="J2068" s="661" t="s">
        <v>5224</v>
      </c>
      <c r="K2068" s="661" t="s">
        <v>5225</v>
      </c>
      <c r="L2068" s="662">
        <v>0</v>
      </c>
      <c r="M2068" s="662">
        <v>0</v>
      </c>
      <c r="N2068" s="661">
        <v>1</v>
      </c>
      <c r="O2068" s="744">
        <v>0.5</v>
      </c>
      <c r="P2068" s="662"/>
      <c r="Q2068" s="677"/>
      <c r="R2068" s="661"/>
      <c r="S2068" s="677">
        <v>0</v>
      </c>
      <c r="T2068" s="744"/>
      <c r="U2068" s="700">
        <v>0</v>
      </c>
    </row>
    <row r="2069" spans="1:21" ht="14.4" customHeight="1" x14ac:dyDescent="0.3">
      <c r="A2069" s="660">
        <v>21</v>
      </c>
      <c r="B2069" s="661" t="s">
        <v>578</v>
      </c>
      <c r="C2069" s="661" t="s">
        <v>3538</v>
      </c>
      <c r="D2069" s="742" t="s">
        <v>5397</v>
      </c>
      <c r="E2069" s="743" t="s">
        <v>3566</v>
      </c>
      <c r="F2069" s="661" t="s">
        <v>3533</v>
      </c>
      <c r="G2069" s="661" t="s">
        <v>3922</v>
      </c>
      <c r="H2069" s="661" t="s">
        <v>1684</v>
      </c>
      <c r="I2069" s="661" t="s">
        <v>4027</v>
      </c>
      <c r="J2069" s="661" t="s">
        <v>1930</v>
      </c>
      <c r="K2069" s="661" t="s">
        <v>4028</v>
      </c>
      <c r="L2069" s="662">
        <v>48.37</v>
      </c>
      <c r="M2069" s="662">
        <v>96.74</v>
      </c>
      <c r="N2069" s="661">
        <v>2</v>
      </c>
      <c r="O2069" s="744">
        <v>1</v>
      </c>
      <c r="P2069" s="662">
        <v>96.74</v>
      </c>
      <c r="Q2069" s="677">
        <v>1</v>
      </c>
      <c r="R2069" s="661">
        <v>2</v>
      </c>
      <c r="S2069" s="677">
        <v>1</v>
      </c>
      <c r="T2069" s="744">
        <v>1</v>
      </c>
      <c r="U2069" s="700">
        <v>1</v>
      </c>
    </row>
    <row r="2070" spans="1:21" ht="14.4" customHeight="1" x14ac:dyDescent="0.3">
      <c r="A2070" s="660">
        <v>21</v>
      </c>
      <c r="B2070" s="661" t="s">
        <v>578</v>
      </c>
      <c r="C2070" s="661" t="s">
        <v>3538</v>
      </c>
      <c r="D2070" s="742" t="s">
        <v>5397</v>
      </c>
      <c r="E2070" s="743" t="s">
        <v>3566</v>
      </c>
      <c r="F2070" s="661" t="s">
        <v>3533</v>
      </c>
      <c r="G2070" s="661" t="s">
        <v>3922</v>
      </c>
      <c r="H2070" s="661" t="s">
        <v>1684</v>
      </c>
      <c r="I2070" s="661" t="s">
        <v>1733</v>
      </c>
      <c r="J2070" s="661" t="s">
        <v>1734</v>
      </c>
      <c r="K2070" s="661" t="s">
        <v>3386</v>
      </c>
      <c r="L2070" s="662">
        <v>82.99</v>
      </c>
      <c r="M2070" s="662">
        <v>82.99</v>
      </c>
      <c r="N2070" s="661">
        <v>1</v>
      </c>
      <c r="O2070" s="744">
        <v>1</v>
      </c>
      <c r="P2070" s="662">
        <v>82.99</v>
      </c>
      <c r="Q2070" s="677">
        <v>1</v>
      </c>
      <c r="R2070" s="661">
        <v>1</v>
      </c>
      <c r="S2070" s="677">
        <v>1</v>
      </c>
      <c r="T2070" s="744">
        <v>1</v>
      </c>
      <c r="U2070" s="700">
        <v>1</v>
      </c>
    </row>
    <row r="2071" spans="1:21" ht="14.4" customHeight="1" x14ac:dyDescent="0.3">
      <c r="A2071" s="660">
        <v>21</v>
      </c>
      <c r="B2071" s="661" t="s">
        <v>578</v>
      </c>
      <c r="C2071" s="661" t="s">
        <v>3538</v>
      </c>
      <c r="D2071" s="742" t="s">
        <v>5397</v>
      </c>
      <c r="E2071" s="743" t="s">
        <v>3566</v>
      </c>
      <c r="F2071" s="661" t="s">
        <v>3533</v>
      </c>
      <c r="G2071" s="661" t="s">
        <v>3922</v>
      </c>
      <c r="H2071" s="661" t="s">
        <v>579</v>
      </c>
      <c r="I2071" s="661" t="s">
        <v>4263</v>
      </c>
      <c r="J2071" s="661" t="s">
        <v>4264</v>
      </c>
      <c r="K2071" s="661" t="s">
        <v>4265</v>
      </c>
      <c r="L2071" s="662">
        <v>82.99</v>
      </c>
      <c r="M2071" s="662">
        <v>82.99</v>
      </c>
      <c r="N2071" s="661">
        <v>1</v>
      </c>
      <c r="O2071" s="744">
        <v>1</v>
      </c>
      <c r="P2071" s="662">
        <v>82.99</v>
      </c>
      <c r="Q2071" s="677">
        <v>1</v>
      </c>
      <c r="R2071" s="661">
        <v>1</v>
      </c>
      <c r="S2071" s="677">
        <v>1</v>
      </c>
      <c r="T2071" s="744">
        <v>1</v>
      </c>
      <c r="U2071" s="700">
        <v>1</v>
      </c>
    </row>
    <row r="2072" spans="1:21" ht="14.4" customHeight="1" x14ac:dyDescent="0.3">
      <c r="A2072" s="660">
        <v>21</v>
      </c>
      <c r="B2072" s="661" t="s">
        <v>578</v>
      </c>
      <c r="C2072" s="661" t="s">
        <v>3538</v>
      </c>
      <c r="D2072" s="742" t="s">
        <v>5397</v>
      </c>
      <c r="E2072" s="743" t="s">
        <v>3566</v>
      </c>
      <c r="F2072" s="661" t="s">
        <v>3533</v>
      </c>
      <c r="G2072" s="661" t="s">
        <v>3922</v>
      </c>
      <c r="H2072" s="661" t="s">
        <v>1684</v>
      </c>
      <c r="I2072" s="661" t="s">
        <v>1929</v>
      </c>
      <c r="J2072" s="661" t="s">
        <v>1930</v>
      </c>
      <c r="K2072" s="661" t="s">
        <v>1931</v>
      </c>
      <c r="L2072" s="662">
        <v>48.37</v>
      </c>
      <c r="M2072" s="662">
        <v>48.37</v>
      </c>
      <c r="N2072" s="661">
        <v>1</v>
      </c>
      <c r="O2072" s="744">
        <v>0.5</v>
      </c>
      <c r="P2072" s="662"/>
      <c r="Q2072" s="677">
        <v>0</v>
      </c>
      <c r="R2072" s="661"/>
      <c r="S2072" s="677">
        <v>0</v>
      </c>
      <c r="T2072" s="744"/>
      <c r="U2072" s="700">
        <v>0</v>
      </c>
    </row>
    <row r="2073" spans="1:21" ht="14.4" customHeight="1" x14ac:dyDescent="0.3">
      <c r="A2073" s="660">
        <v>21</v>
      </c>
      <c r="B2073" s="661" t="s">
        <v>578</v>
      </c>
      <c r="C2073" s="661" t="s">
        <v>3538</v>
      </c>
      <c r="D2073" s="742" t="s">
        <v>5397</v>
      </c>
      <c r="E2073" s="743" t="s">
        <v>3566</v>
      </c>
      <c r="F2073" s="661" t="s">
        <v>3533</v>
      </c>
      <c r="G2073" s="661" t="s">
        <v>4866</v>
      </c>
      <c r="H2073" s="661" t="s">
        <v>1684</v>
      </c>
      <c r="I2073" s="661" t="s">
        <v>2911</v>
      </c>
      <c r="J2073" s="661" t="s">
        <v>1711</v>
      </c>
      <c r="K2073" s="661" t="s">
        <v>1652</v>
      </c>
      <c r="L2073" s="662">
        <v>77.790000000000006</v>
      </c>
      <c r="M2073" s="662">
        <v>77.790000000000006</v>
      </c>
      <c r="N2073" s="661">
        <v>1</v>
      </c>
      <c r="O2073" s="744">
        <v>0.5</v>
      </c>
      <c r="P2073" s="662">
        <v>77.790000000000006</v>
      </c>
      <c r="Q2073" s="677">
        <v>1</v>
      </c>
      <c r="R2073" s="661">
        <v>1</v>
      </c>
      <c r="S2073" s="677">
        <v>1</v>
      </c>
      <c r="T2073" s="744">
        <v>0.5</v>
      </c>
      <c r="U2073" s="700">
        <v>1</v>
      </c>
    </row>
    <row r="2074" spans="1:21" ht="14.4" customHeight="1" x14ac:dyDescent="0.3">
      <c r="A2074" s="660">
        <v>21</v>
      </c>
      <c r="B2074" s="661" t="s">
        <v>578</v>
      </c>
      <c r="C2074" s="661" t="s">
        <v>3538</v>
      </c>
      <c r="D2074" s="742" t="s">
        <v>5397</v>
      </c>
      <c r="E2074" s="743" t="s">
        <v>3566</v>
      </c>
      <c r="F2074" s="661" t="s">
        <v>3533</v>
      </c>
      <c r="G2074" s="661" t="s">
        <v>4427</v>
      </c>
      <c r="H2074" s="661" t="s">
        <v>579</v>
      </c>
      <c r="I2074" s="661" t="s">
        <v>4428</v>
      </c>
      <c r="J2074" s="661" t="s">
        <v>4429</v>
      </c>
      <c r="K2074" s="661" t="s">
        <v>4430</v>
      </c>
      <c r="L2074" s="662">
        <v>139.77000000000001</v>
      </c>
      <c r="M2074" s="662">
        <v>419.31000000000006</v>
      </c>
      <c r="N2074" s="661">
        <v>3</v>
      </c>
      <c r="O2074" s="744">
        <v>0.5</v>
      </c>
      <c r="P2074" s="662"/>
      <c r="Q2074" s="677">
        <v>0</v>
      </c>
      <c r="R2074" s="661"/>
      <c r="S2074" s="677">
        <v>0</v>
      </c>
      <c r="T2074" s="744"/>
      <c r="U2074" s="700">
        <v>0</v>
      </c>
    </row>
    <row r="2075" spans="1:21" ht="14.4" customHeight="1" x14ac:dyDescent="0.3">
      <c r="A2075" s="660">
        <v>21</v>
      </c>
      <c r="B2075" s="661" t="s">
        <v>578</v>
      </c>
      <c r="C2075" s="661" t="s">
        <v>3538</v>
      </c>
      <c r="D2075" s="742" t="s">
        <v>5397</v>
      </c>
      <c r="E2075" s="743" t="s">
        <v>3566</v>
      </c>
      <c r="F2075" s="661" t="s">
        <v>3533</v>
      </c>
      <c r="G2075" s="661" t="s">
        <v>4427</v>
      </c>
      <c r="H2075" s="661" t="s">
        <v>579</v>
      </c>
      <c r="I2075" s="661" t="s">
        <v>4428</v>
      </c>
      <c r="J2075" s="661" t="s">
        <v>4429</v>
      </c>
      <c r="K2075" s="661" t="s">
        <v>4430</v>
      </c>
      <c r="L2075" s="662">
        <v>140.72</v>
      </c>
      <c r="M2075" s="662">
        <v>422.15999999999997</v>
      </c>
      <c r="N2075" s="661">
        <v>3</v>
      </c>
      <c r="O2075" s="744">
        <v>0.5</v>
      </c>
      <c r="P2075" s="662">
        <v>422.15999999999997</v>
      </c>
      <c r="Q2075" s="677">
        <v>1</v>
      </c>
      <c r="R2075" s="661">
        <v>3</v>
      </c>
      <c r="S2075" s="677">
        <v>1</v>
      </c>
      <c r="T2075" s="744">
        <v>0.5</v>
      </c>
      <c r="U2075" s="700">
        <v>1</v>
      </c>
    </row>
    <row r="2076" spans="1:21" ht="14.4" customHeight="1" x14ac:dyDescent="0.3">
      <c r="A2076" s="660">
        <v>21</v>
      </c>
      <c r="B2076" s="661" t="s">
        <v>578</v>
      </c>
      <c r="C2076" s="661" t="s">
        <v>3538</v>
      </c>
      <c r="D2076" s="742" t="s">
        <v>5397</v>
      </c>
      <c r="E2076" s="743" t="s">
        <v>3566</v>
      </c>
      <c r="F2076" s="661" t="s">
        <v>3533</v>
      </c>
      <c r="G2076" s="661" t="s">
        <v>3664</v>
      </c>
      <c r="H2076" s="661" t="s">
        <v>579</v>
      </c>
      <c r="I2076" s="661" t="s">
        <v>2588</v>
      </c>
      <c r="J2076" s="661" t="s">
        <v>2589</v>
      </c>
      <c r="K2076" s="661" t="s">
        <v>2590</v>
      </c>
      <c r="L2076" s="662">
        <v>1121.25</v>
      </c>
      <c r="M2076" s="662">
        <v>29152.5</v>
      </c>
      <c r="N2076" s="661">
        <v>26</v>
      </c>
      <c r="O2076" s="744">
        <v>10</v>
      </c>
      <c r="P2076" s="662">
        <v>14576.25</v>
      </c>
      <c r="Q2076" s="677">
        <v>0.5</v>
      </c>
      <c r="R2076" s="661">
        <v>13</v>
      </c>
      <c r="S2076" s="677">
        <v>0.5</v>
      </c>
      <c r="T2076" s="744">
        <v>5.5</v>
      </c>
      <c r="U2076" s="700">
        <v>0.55000000000000004</v>
      </c>
    </row>
    <row r="2077" spans="1:21" ht="14.4" customHeight="1" x14ac:dyDescent="0.3">
      <c r="A2077" s="660">
        <v>21</v>
      </c>
      <c r="B2077" s="661" t="s">
        <v>578</v>
      </c>
      <c r="C2077" s="661" t="s">
        <v>3538</v>
      </c>
      <c r="D2077" s="742" t="s">
        <v>5397</v>
      </c>
      <c r="E2077" s="743" t="s">
        <v>3566</v>
      </c>
      <c r="F2077" s="661" t="s">
        <v>3533</v>
      </c>
      <c r="G2077" s="661" t="s">
        <v>3664</v>
      </c>
      <c r="H2077" s="661" t="s">
        <v>579</v>
      </c>
      <c r="I2077" s="661" t="s">
        <v>2588</v>
      </c>
      <c r="J2077" s="661" t="s">
        <v>2589</v>
      </c>
      <c r="K2077" s="661" t="s">
        <v>2590</v>
      </c>
      <c r="L2077" s="662">
        <v>727.03</v>
      </c>
      <c r="M2077" s="662">
        <v>2908.12</v>
      </c>
      <c r="N2077" s="661">
        <v>4</v>
      </c>
      <c r="O2077" s="744">
        <v>1.5</v>
      </c>
      <c r="P2077" s="662">
        <v>727.03</v>
      </c>
      <c r="Q2077" s="677">
        <v>0.25</v>
      </c>
      <c r="R2077" s="661">
        <v>1</v>
      </c>
      <c r="S2077" s="677">
        <v>0.25</v>
      </c>
      <c r="T2077" s="744">
        <v>1</v>
      </c>
      <c r="U2077" s="700">
        <v>0.66666666666666663</v>
      </c>
    </row>
    <row r="2078" spans="1:21" ht="14.4" customHeight="1" x14ac:dyDescent="0.3">
      <c r="A2078" s="660">
        <v>21</v>
      </c>
      <c r="B2078" s="661" t="s">
        <v>578</v>
      </c>
      <c r="C2078" s="661" t="s">
        <v>3538</v>
      </c>
      <c r="D2078" s="742" t="s">
        <v>5397</v>
      </c>
      <c r="E2078" s="743" t="s">
        <v>3566</v>
      </c>
      <c r="F2078" s="661" t="s">
        <v>3533</v>
      </c>
      <c r="G2078" s="661" t="s">
        <v>3664</v>
      </c>
      <c r="H2078" s="661" t="s">
        <v>579</v>
      </c>
      <c r="I2078" s="661" t="s">
        <v>4869</v>
      </c>
      <c r="J2078" s="661" t="s">
        <v>3666</v>
      </c>
      <c r="K2078" s="661" t="s">
        <v>3667</v>
      </c>
      <c r="L2078" s="662">
        <v>2242.5</v>
      </c>
      <c r="M2078" s="662">
        <v>2242.5</v>
      </c>
      <c r="N2078" s="661">
        <v>1</v>
      </c>
      <c r="O2078" s="744">
        <v>1</v>
      </c>
      <c r="P2078" s="662">
        <v>2242.5</v>
      </c>
      <c r="Q2078" s="677">
        <v>1</v>
      </c>
      <c r="R2078" s="661">
        <v>1</v>
      </c>
      <c r="S2078" s="677">
        <v>1</v>
      </c>
      <c r="T2078" s="744">
        <v>1</v>
      </c>
      <c r="U2078" s="700">
        <v>1</v>
      </c>
    </row>
    <row r="2079" spans="1:21" ht="14.4" customHeight="1" x14ac:dyDescent="0.3">
      <c r="A2079" s="660">
        <v>21</v>
      </c>
      <c r="B2079" s="661" t="s">
        <v>578</v>
      </c>
      <c r="C2079" s="661" t="s">
        <v>3538</v>
      </c>
      <c r="D2079" s="742" t="s">
        <v>5397</v>
      </c>
      <c r="E2079" s="743" t="s">
        <v>3566</v>
      </c>
      <c r="F2079" s="661" t="s">
        <v>3533</v>
      </c>
      <c r="G2079" s="661" t="s">
        <v>3664</v>
      </c>
      <c r="H2079" s="661" t="s">
        <v>579</v>
      </c>
      <c r="I2079" s="661" t="s">
        <v>4870</v>
      </c>
      <c r="J2079" s="661" t="s">
        <v>3666</v>
      </c>
      <c r="K2079" s="661" t="s">
        <v>4871</v>
      </c>
      <c r="L2079" s="662">
        <v>0</v>
      </c>
      <c r="M2079" s="662">
        <v>0</v>
      </c>
      <c r="N2079" s="661">
        <v>1</v>
      </c>
      <c r="O2079" s="744">
        <v>1</v>
      </c>
      <c r="P2079" s="662">
        <v>0</v>
      </c>
      <c r="Q2079" s="677"/>
      <c r="R2079" s="661">
        <v>1</v>
      </c>
      <c r="S2079" s="677">
        <v>1</v>
      </c>
      <c r="T2079" s="744">
        <v>1</v>
      </c>
      <c r="U2079" s="700">
        <v>1</v>
      </c>
    </row>
    <row r="2080" spans="1:21" ht="14.4" customHeight="1" x14ac:dyDescent="0.3">
      <c r="A2080" s="660">
        <v>21</v>
      </c>
      <c r="B2080" s="661" t="s">
        <v>578</v>
      </c>
      <c r="C2080" s="661" t="s">
        <v>3538</v>
      </c>
      <c r="D2080" s="742" t="s">
        <v>5397</v>
      </c>
      <c r="E2080" s="743" t="s">
        <v>3566</v>
      </c>
      <c r="F2080" s="661" t="s">
        <v>3533</v>
      </c>
      <c r="G2080" s="661" t="s">
        <v>3984</v>
      </c>
      <c r="H2080" s="661" t="s">
        <v>579</v>
      </c>
      <c r="I2080" s="661" t="s">
        <v>1020</v>
      </c>
      <c r="J2080" s="661" t="s">
        <v>1021</v>
      </c>
      <c r="K2080" s="661" t="s">
        <v>1022</v>
      </c>
      <c r="L2080" s="662">
        <v>59.78</v>
      </c>
      <c r="M2080" s="662">
        <v>239.12</v>
      </c>
      <c r="N2080" s="661">
        <v>4</v>
      </c>
      <c r="O2080" s="744">
        <v>1.5</v>
      </c>
      <c r="P2080" s="662">
        <v>239.12</v>
      </c>
      <c r="Q2080" s="677">
        <v>1</v>
      </c>
      <c r="R2080" s="661">
        <v>4</v>
      </c>
      <c r="S2080" s="677">
        <v>1</v>
      </c>
      <c r="T2080" s="744">
        <v>1.5</v>
      </c>
      <c r="U2080" s="700">
        <v>1</v>
      </c>
    </row>
    <row r="2081" spans="1:21" ht="14.4" customHeight="1" x14ac:dyDescent="0.3">
      <c r="A2081" s="660">
        <v>21</v>
      </c>
      <c r="B2081" s="661" t="s">
        <v>578</v>
      </c>
      <c r="C2081" s="661" t="s">
        <v>3538</v>
      </c>
      <c r="D2081" s="742" t="s">
        <v>5397</v>
      </c>
      <c r="E2081" s="743" t="s">
        <v>3566</v>
      </c>
      <c r="F2081" s="661" t="s">
        <v>3533</v>
      </c>
      <c r="G2081" s="661" t="s">
        <v>3984</v>
      </c>
      <c r="H2081" s="661" t="s">
        <v>579</v>
      </c>
      <c r="I2081" s="661" t="s">
        <v>4431</v>
      </c>
      <c r="J2081" s="661" t="s">
        <v>4432</v>
      </c>
      <c r="K2081" s="661" t="s">
        <v>4433</v>
      </c>
      <c r="L2081" s="662">
        <v>0</v>
      </c>
      <c r="M2081" s="662">
        <v>0</v>
      </c>
      <c r="N2081" s="661">
        <v>4</v>
      </c>
      <c r="O2081" s="744">
        <v>2</v>
      </c>
      <c r="P2081" s="662">
        <v>0</v>
      </c>
      <c r="Q2081" s="677"/>
      <c r="R2081" s="661">
        <v>4</v>
      </c>
      <c r="S2081" s="677">
        <v>1</v>
      </c>
      <c r="T2081" s="744">
        <v>2</v>
      </c>
      <c r="U2081" s="700">
        <v>1</v>
      </c>
    </row>
    <row r="2082" spans="1:21" ht="14.4" customHeight="1" x14ac:dyDescent="0.3">
      <c r="A2082" s="660">
        <v>21</v>
      </c>
      <c r="B2082" s="661" t="s">
        <v>578</v>
      </c>
      <c r="C2082" s="661" t="s">
        <v>3538</v>
      </c>
      <c r="D2082" s="742" t="s">
        <v>5397</v>
      </c>
      <c r="E2082" s="743" t="s">
        <v>3566</v>
      </c>
      <c r="F2082" s="661" t="s">
        <v>3533</v>
      </c>
      <c r="G2082" s="661" t="s">
        <v>3984</v>
      </c>
      <c r="H2082" s="661" t="s">
        <v>579</v>
      </c>
      <c r="I2082" s="661" t="s">
        <v>3985</v>
      </c>
      <c r="J2082" s="661" t="s">
        <v>3986</v>
      </c>
      <c r="K2082" s="661" t="s">
        <v>3987</v>
      </c>
      <c r="L2082" s="662">
        <v>141.62</v>
      </c>
      <c r="M2082" s="662">
        <v>424.86</v>
      </c>
      <c r="N2082" s="661">
        <v>3</v>
      </c>
      <c r="O2082" s="744">
        <v>2</v>
      </c>
      <c r="P2082" s="662">
        <v>424.86</v>
      </c>
      <c r="Q2082" s="677">
        <v>1</v>
      </c>
      <c r="R2082" s="661">
        <v>3</v>
      </c>
      <c r="S2082" s="677">
        <v>1</v>
      </c>
      <c r="T2082" s="744">
        <v>2</v>
      </c>
      <c r="U2082" s="700">
        <v>1</v>
      </c>
    </row>
    <row r="2083" spans="1:21" ht="14.4" customHeight="1" x14ac:dyDescent="0.3">
      <c r="A2083" s="660">
        <v>21</v>
      </c>
      <c r="B2083" s="661" t="s">
        <v>578</v>
      </c>
      <c r="C2083" s="661" t="s">
        <v>3538</v>
      </c>
      <c r="D2083" s="742" t="s">
        <v>5397</v>
      </c>
      <c r="E2083" s="743" t="s">
        <v>3566</v>
      </c>
      <c r="F2083" s="661" t="s">
        <v>3533</v>
      </c>
      <c r="G2083" s="661" t="s">
        <v>3618</v>
      </c>
      <c r="H2083" s="661" t="s">
        <v>579</v>
      </c>
      <c r="I2083" s="661" t="s">
        <v>925</v>
      </c>
      <c r="J2083" s="661" t="s">
        <v>3619</v>
      </c>
      <c r="K2083" s="661" t="s">
        <v>3620</v>
      </c>
      <c r="L2083" s="662">
        <v>53.57</v>
      </c>
      <c r="M2083" s="662">
        <v>1767.8100000000004</v>
      </c>
      <c r="N2083" s="661">
        <v>33</v>
      </c>
      <c r="O2083" s="744">
        <v>13.5</v>
      </c>
      <c r="P2083" s="662">
        <v>910.69000000000028</v>
      </c>
      <c r="Q2083" s="677">
        <v>0.51515151515151525</v>
      </c>
      <c r="R2083" s="661">
        <v>17</v>
      </c>
      <c r="S2083" s="677">
        <v>0.51515151515151514</v>
      </c>
      <c r="T2083" s="744">
        <v>8</v>
      </c>
      <c r="U2083" s="700">
        <v>0.59259259259259256</v>
      </c>
    </row>
    <row r="2084" spans="1:21" ht="14.4" customHeight="1" x14ac:dyDescent="0.3">
      <c r="A2084" s="660">
        <v>21</v>
      </c>
      <c r="B2084" s="661" t="s">
        <v>578</v>
      </c>
      <c r="C2084" s="661" t="s">
        <v>3538</v>
      </c>
      <c r="D2084" s="742" t="s">
        <v>5397</v>
      </c>
      <c r="E2084" s="743" t="s">
        <v>3566</v>
      </c>
      <c r="F2084" s="661" t="s">
        <v>3533</v>
      </c>
      <c r="G2084" s="661" t="s">
        <v>3926</v>
      </c>
      <c r="H2084" s="661" t="s">
        <v>579</v>
      </c>
      <c r="I2084" s="661" t="s">
        <v>2386</v>
      </c>
      <c r="J2084" s="661" t="s">
        <v>2387</v>
      </c>
      <c r="K2084" s="661" t="s">
        <v>2388</v>
      </c>
      <c r="L2084" s="662">
        <v>58.52</v>
      </c>
      <c r="M2084" s="662">
        <v>58.52</v>
      </c>
      <c r="N2084" s="661">
        <v>1</v>
      </c>
      <c r="O2084" s="744">
        <v>0.5</v>
      </c>
      <c r="P2084" s="662"/>
      <c r="Q2084" s="677">
        <v>0</v>
      </c>
      <c r="R2084" s="661"/>
      <c r="S2084" s="677">
        <v>0</v>
      </c>
      <c r="T2084" s="744"/>
      <c r="U2084" s="700">
        <v>0</v>
      </c>
    </row>
    <row r="2085" spans="1:21" ht="14.4" customHeight="1" x14ac:dyDescent="0.3">
      <c r="A2085" s="660">
        <v>21</v>
      </c>
      <c r="B2085" s="661" t="s">
        <v>578</v>
      </c>
      <c r="C2085" s="661" t="s">
        <v>3538</v>
      </c>
      <c r="D2085" s="742" t="s">
        <v>5397</v>
      </c>
      <c r="E2085" s="743" t="s">
        <v>3566</v>
      </c>
      <c r="F2085" s="661" t="s">
        <v>3533</v>
      </c>
      <c r="G2085" s="661" t="s">
        <v>3670</v>
      </c>
      <c r="H2085" s="661" t="s">
        <v>1684</v>
      </c>
      <c r="I2085" s="661" t="s">
        <v>2752</v>
      </c>
      <c r="J2085" s="661" t="s">
        <v>3507</v>
      </c>
      <c r="K2085" s="661" t="s">
        <v>3508</v>
      </c>
      <c r="L2085" s="662">
        <v>0</v>
      </c>
      <c r="M2085" s="662">
        <v>0</v>
      </c>
      <c r="N2085" s="661">
        <v>2</v>
      </c>
      <c r="O2085" s="744">
        <v>1.5</v>
      </c>
      <c r="P2085" s="662">
        <v>0</v>
      </c>
      <c r="Q2085" s="677"/>
      <c r="R2085" s="661">
        <v>1</v>
      </c>
      <c r="S2085" s="677">
        <v>0.5</v>
      </c>
      <c r="T2085" s="744">
        <v>1</v>
      </c>
      <c r="U2085" s="700">
        <v>0.66666666666666663</v>
      </c>
    </row>
    <row r="2086" spans="1:21" ht="14.4" customHeight="1" x14ac:dyDescent="0.3">
      <c r="A2086" s="660">
        <v>21</v>
      </c>
      <c r="B2086" s="661" t="s">
        <v>578</v>
      </c>
      <c r="C2086" s="661" t="s">
        <v>3538</v>
      </c>
      <c r="D2086" s="742" t="s">
        <v>5397</v>
      </c>
      <c r="E2086" s="743" t="s">
        <v>3566</v>
      </c>
      <c r="F2086" s="661" t="s">
        <v>3533</v>
      </c>
      <c r="G2086" s="661" t="s">
        <v>3787</v>
      </c>
      <c r="H2086" s="661" t="s">
        <v>579</v>
      </c>
      <c r="I2086" s="661" t="s">
        <v>673</v>
      </c>
      <c r="J2086" s="661" t="s">
        <v>674</v>
      </c>
      <c r="K2086" s="661" t="s">
        <v>3958</v>
      </c>
      <c r="L2086" s="662">
        <v>53.18</v>
      </c>
      <c r="M2086" s="662">
        <v>212.72</v>
      </c>
      <c r="N2086" s="661">
        <v>4</v>
      </c>
      <c r="O2086" s="744">
        <v>1</v>
      </c>
      <c r="P2086" s="662">
        <v>212.72</v>
      </c>
      <c r="Q2086" s="677">
        <v>1</v>
      </c>
      <c r="R2086" s="661">
        <v>4</v>
      </c>
      <c r="S2086" s="677">
        <v>1</v>
      </c>
      <c r="T2086" s="744">
        <v>1</v>
      </c>
      <c r="U2086" s="700">
        <v>1</v>
      </c>
    </row>
    <row r="2087" spans="1:21" ht="14.4" customHeight="1" x14ac:dyDescent="0.3">
      <c r="A2087" s="660">
        <v>21</v>
      </c>
      <c r="B2087" s="661" t="s">
        <v>578</v>
      </c>
      <c r="C2087" s="661" t="s">
        <v>3538</v>
      </c>
      <c r="D2087" s="742" t="s">
        <v>5397</v>
      </c>
      <c r="E2087" s="743" t="s">
        <v>3566</v>
      </c>
      <c r="F2087" s="661" t="s">
        <v>3533</v>
      </c>
      <c r="G2087" s="661" t="s">
        <v>3671</v>
      </c>
      <c r="H2087" s="661" t="s">
        <v>579</v>
      </c>
      <c r="I2087" s="661" t="s">
        <v>3673</v>
      </c>
      <c r="J2087" s="661" t="s">
        <v>1634</v>
      </c>
      <c r="K2087" s="661" t="s">
        <v>3674</v>
      </c>
      <c r="L2087" s="662">
        <v>0</v>
      </c>
      <c r="M2087" s="662">
        <v>0</v>
      </c>
      <c r="N2087" s="661">
        <v>4</v>
      </c>
      <c r="O2087" s="744">
        <v>1.5</v>
      </c>
      <c r="P2087" s="662">
        <v>0</v>
      </c>
      <c r="Q2087" s="677"/>
      <c r="R2087" s="661">
        <v>4</v>
      </c>
      <c r="S2087" s="677">
        <v>1</v>
      </c>
      <c r="T2087" s="744">
        <v>1.5</v>
      </c>
      <c r="U2087" s="700">
        <v>1</v>
      </c>
    </row>
    <row r="2088" spans="1:21" ht="14.4" customHeight="1" x14ac:dyDescent="0.3">
      <c r="A2088" s="660">
        <v>21</v>
      </c>
      <c r="B2088" s="661" t="s">
        <v>578</v>
      </c>
      <c r="C2088" s="661" t="s">
        <v>3538</v>
      </c>
      <c r="D2088" s="742" t="s">
        <v>5397</v>
      </c>
      <c r="E2088" s="743" t="s">
        <v>3566</v>
      </c>
      <c r="F2088" s="661" t="s">
        <v>3533</v>
      </c>
      <c r="G2088" s="661" t="s">
        <v>3675</v>
      </c>
      <c r="H2088" s="661" t="s">
        <v>1684</v>
      </c>
      <c r="I2088" s="661" t="s">
        <v>1713</v>
      </c>
      <c r="J2088" s="661" t="s">
        <v>1714</v>
      </c>
      <c r="K2088" s="661" t="s">
        <v>1715</v>
      </c>
      <c r="L2088" s="662">
        <v>923.74</v>
      </c>
      <c r="M2088" s="662">
        <v>2771.2200000000003</v>
      </c>
      <c r="N2088" s="661">
        <v>3</v>
      </c>
      <c r="O2088" s="744">
        <v>1</v>
      </c>
      <c r="P2088" s="662"/>
      <c r="Q2088" s="677">
        <v>0</v>
      </c>
      <c r="R2088" s="661"/>
      <c r="S2088" s="677">
        <v>0</v>
      </c>
      <c r="T2088" s="744"/>
      <c r="U2088" s="700">
        <v>0</v>
      </c>
    </row>
    <row r="2089" spans="1:21" ht="14.4" customHeight="1" x14ac:dyDescent="0.3">
      <c r="A2089" s="660">
        <v>21</v>
      </c>
      <c r="B2089" s="661" t="s">
        <v>578</v>
      </c>
      <c r="C2089" s="661" t="s">
        <v>3538</v>
      </c>
      <c r="D2089" s="742" t="s">
        <v>5397</v>
      </c>
      <c r="E2089" s="743" t="s">
        <v>3566</v>
      </c>
      <c r="F2089" s="661" t="s">
        <v>3533</v>
      </c>
      <c r="G2089" s="661" t="s">
        <v>3675</v>
      </c>
      <c r="H2089" s="661" t="s">
        <v>1684</v>
      </c>
      <c r="I2089" s="661" t="s">
        <v>1763</v>
      </c>
      <c r="J2089" s="661" t="s">
        <v>622</v>
      </c>
      <c r="K2089" s="661" t="s">
        <v>623</v>
      </c>
      <c r="L2089" s="662">
        <v>1385.62</v>
      </c>
      <c r="M2089" s="662">
        <v>36026.119999999995</v>
      </c>
      <c r="N2089" s="661">
        <v>26</v>
      </c>
      <c r="O2089" s="744">
        <v>7</v>
      </c>
      <c r="P2089" s="662">
        <v>26326.78</v>
      </c>
      <c r="Q2089" s="677">
        <v>0.73076923076923084</v>
      </c>
      <c r="R2089" s="661">
        <v>19</v>
      </c>
      <c r="S2089" s="677">
        <v>0.73076923076923073</v>
      </c>
      <c r="T2089" s="744">
        <v>5.5</v>
      </c>
      <c r="U2089" s="700">
        <v>0.7857142857142857</v>
      </c>
    </row>
    <row r="2090" spans="1:21" ht="14.4" customHeight="1" x14ac:dyDescent="0.3">
      <c r="A2090" s="660">
        <v>21</v>
      </c>
      <c r="B2090" s="661" t="s">
        <v>578</v>
      </c>
      <c r="C2090" s="661" t="s">
        <v>3538</v>
      </c>
      <c r="D2090" s="742" t="s">
        <v>5397</v>
      </c>
      <c r="E2090" s="743" t="s">
        <v>3566</v>
      </c>
      <c r="F2090" s="661" t="s">
        <v>3533</v>
      </c>
      <c r="G2090" s="661" t="s">
        <v>3675</v>
      </c>
      <c r="H2090" s="661" t="s">
        <v>1684</v>
      </c>
      <c r="I2090" s="661" t="s">
        <v>1766</v>
      </c>
      <c r="J2090" s="661" t="s">
        <v>622</v>
      </c>
      <c r="K2090" s="661" t="s">
        <v>1715</v>
      </c>
      <c r="L2090" s="662">
        <v>1847.49</v>
      </c>
      <c r="M2090" s="662">
        <v>16627.41</v>
      </c>
      <c r="N2090" s="661">
        <v>9</v>
      </c>
      <c r="O2090" s="744">
        <v>2.5</v>
      </c>
      <c r="P2090" s="662">
        <v>11084.94</v>
      </c>
      <c r="Q2090" s="677">
        <v>0.66666666666666674</v>
      </c>
      <c r="R2090" s="661">
        <v>6</v>
      </c>
      <c r="S2090" s="677">
        <v>0.66666666666666663</v>
      </c>
      <c r="T2090" s="744">
        <v>1.5</v>
      </c>
      <c r="U2090" s="700">
        <v>0.6</v>
      </c>
    </row>
    <row r="2091" spans="1:21" ht="14.4" customHeight="1" x14ac:dyDescent="0.3">
      <c r="A2091" s="660">
        <v>21</v>
      </c>
      <c r="B2091" s="661" t="s">
        <v>578</v>
      </c>
      <c r="C2091" s="661" t="s">
        <v>3538</v>
      </c>
      <c r="D2091" s="742" t="s">
        <v>5397</v>
      </c>
      <c r="E2091" s="743" t="s">
        <v>3566</v>
      </c>
      <c r="F2091" s="661" t="s">
        <v>3533</v>
      </c>
      <c r="G2091" s="661" t="s">
        <v>3675</v>
      </c>
      <c r="H2091" s="661" t="s">
        <v>1684</v>
      </c>
      <c r="I2091" s="661" t="s">
        <v>1769</v>
      </c>
      <c r="J2091" s="661" t="s">
        <v>622</v>
      </c>
      <c r="K2091" s="661" t="s">
        <v>3363</v>
      </c>
      <c r="L2091" s="662">
        <v>2309.36</v>
      </c>
      <c r="M2091" s="662">
        <v>53115.28</v>
      </c>
      <c r="N2091" s="661">
        <v>23</v>
      </c>
      <c r="O2091" s="744">
        <v>8</v>
      </c>
      <c r="P2091" s="662">
        <v>34640.400000000001</v>
      </c>
      <c r="Q2091" s="677">
        <v>0.65217391304347827</v>
      </c>
      <c r="R2091" s="661">
        <v>15</v>
      </c>
      <c r="S2091" s="677">
        <v>0.65217391304347827</v>
      </c>
      <c r="T2091" s="744">
        <v>5</v>
      </c>
      <c r="U2091" s="700">
        <v>0.625</v>
      </c>
    </row>
    <row r="2092" spans="1:21" ht="14.4" customHeight="1" x14ac:dyDescent="0.3">
      <c r="A2092" s="660">
        <v>21</v>
      </c>
      <c r="B2092" s="661" t="s">
        <v>578</v>
      </c>
      <c r="C2092" s="661" t="s">
        <v>3538</v>
      </c>
      <c r="D2092" s="742" t="s">
        <v>5397</v>
      </c>
      <c r="E2092" s="743" t="s">
        <v>3566</v>
      </c>
      <c r="F2092" s="661" t="s">
        <v>3533</v>
      </c>
      <c r="G2092" s="661" t="s">
        <v>3679</v>
      </c>
      <c r="H2092" s="661" t="s">
        <v>1684</v>
      </c>
      <c r="I2092" s="661" t="s">
        <v>1698</v>
      </c>
      <c r="J2092" s="661" t="s">
        <v>1699</v>
      </c>
      <c r="K2092" s="661" t="s">
        <v>3416</v>
      </c>
      <c r="L2092" s="662">
        <v>48.42</v>
      </c>
      <c r="M2092" s="662">
        <v>145.26</v>
      </c>
      <c r="N2092" s="661">
        <v>3</v>
      </c>
      <c r="O2092" s="744">
        <v>1</v>
      </c>
      <c r="P2092" s="662">
        <v>48.42</v>
      </c>
      <c r="Q2092" s="677">
        <v>0.33333333333333337</v>
      </c>
      <c r="R2092" s="661">
        <v>1</v>
      </c>
      <c r="S2092" s="677">
        <v>0.33333333333333331</v>
      </c>
      <c r="T2092" s="744">
        <v>0.5</v>
      </c>
      <c r="U2092" s="700">
        <v>0.5</v>
      </c>
    </row>
    <row r="2093" spans="1:21" ht="14.4" customHeight="1" x14ac:dyDescent="0.3">
      <c r="A2093" s="660">
        <v>21</v>
      </c>
      <c r="B2093" s="661" t="s">
        <v>578</v>
      </c>
      <c r="C2093" s="661" t="s">
        <v>3538</v>
      </c>
      <c r="D2093" s="742" t="s">
        <v>5397</v>
      </c>
      <c r="E2093" s="743" t="s">
        <v>3566</v>
      </c>
      <c r="F2093" s="661" t="s">
        <v>3533</v>
      </c>
      <c r="G2093" s="661" t="s">
        <v>3679</v>
      </c>
      <c r="H2093" s="661" t="s">
        <v>579</v>
      </c>
      <c r="I2093" s="661" t="s">
        <v>2579</v>
      </c>
      <c r="J2093" s="661" t="s">
        <v>1699</v>
      </c>
      <c r="K2093" s="661" t="s">
        <v>4455</v>
      </c>
      <c r="L2093" s="662">
        <v>48.42</v>
      </c>
      <c r="M2093" s="662">
        <v>48.42</v>
      </c>
      <c r="N2093" s="661">
        <v>1</v>
      </c>
      <c r="O2093" s="744">
        <v>1</v>
      </c>
      <c r="P2093" s="662">
        <v>48.42</v>
      </c>
      <c r="Q2093" s="677">
        <v>1</v>
      </c>
      <c r="R2093" s="661">
        <v>1</v>
      </c>
      <c r="S2093" s="677">
        <v>1</v>
      </c>
      <c r="T2093" s="744">
        <v>1</v>
      </c>
      <c r="U2093" s="700">
        <v>1</v>
      </c>
    </row>
    <row r="2094" spans="1:21" ht="14.4" customHeight="1" x14ac:dyDescent="0.3">
      <c r="A2094" s="660">
        <v>21</v>
      </c>
      <c r="B2094" s="661" t="s">
        <v>578</v>
      </c>
      <c r="C2094" s="661" t="s">
        <v>3538</v>
      </c>
      <c r="D2094" s="742" t="s">
        <v>5397</v>
      </c>
      <c r="E2094" s="743" t="s">
        <v>3566</v>
      </c>
      <c r="F2094" s="661" t="s">
        <v>3533</v>
      </c>
      <c r="G2094" s="661" t="s">
        <v>3680</v>
      </c>
      <c r="H2094" s="661" t="s">
        <v>579</v>
      </c>
      <c r="I2094" s="661" t="s">
        <v>1999</v>
      </c>
      <c r="J2094" s="661" t="s">
        <v>2000</v>
      </c>
      <c r="K2094" s="661" t="s">
        <v>2001</v>
      </c>
      <c r="L2094" s="662">
        <v>146.84</v>
      </c>
      <c r="M2094" s="662">
        <v>146.84</v>
      </c>
      <c r="N2094" s="661">
        <v>1</v>
      </c>
      <c r="O2094" s="744">
        <v>0.5</v>
      </c>
      <c r="P2094" s="662">
        <v>146.84</v>
      </c>
      <c r="Q2094" s="677">
        <v>1</v>
      </c>
      <c r="R2094" s="661">
        <v>1</v>
      </c>
      <c r="S2094" s="677">
        <v>1</v>
      </c>
      <c r="T2094" s="744">
        <v>0.5</v>
      </c>
      <c r="U2094" s="700">
        <v>1</v>
      </c>
    </row>
    <row r="2095" spans="1:21" ht="14.4" customHeight="1" x14ac:dyDescent="0.3">
      <c r="A2095" s="660">
        <v>21</v>
      </c>
      <c r="B2095" s="661" t="s">
        <v>578</v>
      </c>
      <c r="C2095" s="661" t="s">
        <v>3538</v>
      </c>
      <c r="D2095" s="742" t="s">
        <v>5397</v>
      </c>
      <c r="E2095" s="743" t="s">
        <v>3566</v>
      </c>
      <c r="F2095" s="661" t="s">
        <v>3533</v>
      </c>
      <c r="G2095" s="661" t="s">
        <v>3605</v>
      </c>
      <c r="H2095" s="661" t="s">
        <v>579</v>
      </c>
      <c r="I2095" s="661" t="s">
        <v>3681</v>
      </c>
      <c r="J2095" s="661" t="s">
        <v>781</v>
      </c>
      <c r="K2095" s="661" t="s">
        <v>782</v>
      </c>
      <c r="L2095" s="662">
        <v>0</v>
      </c>
      <c r="M2095" s="662">
        <v>0</v>
      </c>
      <c r="N2095" s="661">
        <v>6</v>
      </c>
      <c r="O2095" s="744">
        <v>4</v>
      </c>
      <c r="P2095" s="662">
        <v>0</v>
      </c>
      <c r="Q2095" s="677"/>
      <c r="R2095" s="661">
        <v>2</v>
      </c>
      <c r="S2095" s="677">
        <v>0.33333333333333331</v>
      </c>
      <c r="T2095" s="744">
        <v>1</v>
      </c>
      <c r="U2095" s="700">
        <v>0.25</v>
      </c>
    </row>
    <row r="2096" spans="1:21" ht="14.4" customHeight="1" x14ac:dyDescent="0.3">
      <c r="A2096" s="660">
        <v>21</v>
      </c>
      <c r="B2096" s="661" t="s">
        <v>578</v>
      </c>
      <c r="C2096" s="661" t="s">
        <v>3538</v>
      </c>
      <c r="D2096" s="742" t="s">
        <v>5397</v>
      </c>
      <c r="E2096" s="743" t="s">
        <v>3566</v>
      </c>
      <c r="F2096" s="661" t="s">
        <v>3533</v>
      </c>
      <c r="G2096" s="661" t="s">
        <v>3605</v>
      </c>
      <c r="H2096" s="661" t="s">
        <v>579</v>
      </c>
      <c r="I2096" s="661" t="s">
        <v>3682</v>
      </c>
      <c r="J2096" s="661" t="s">
        <v>3607</v>
      </c>
      <c r="K2096" s="661" t="s">
        <v>782</v>
      </c>
      <c r="L2096" s="662">
        <v>301.2</v>
      </c>
      <c r="M2096" s="662">
        <v>2409.6</v>
      </c>
      <c r="N2096" s="661">
        <v>8</v>
      </c>
      <c r="O2096" s="744">
        <v>5.5</v>
      </c>
      <c r="P2096" s="662">
        <v>1807.2</v>
      </c>
      <c r="Q2096" s="677">
        <v>0.75</v>
      </c>
      <c r="R2096" s="661">
        <v>6</v>
      </c>
      <c r="S2096" s="677">
        <v>0.75</v>
      </c>
      <c r="T2096" s="744">
        <v>4</v>
      </c>
      <c r="U2096" s="700">
        <v>0.72727272727272729</v>
      </c>
    </row>
    <row r="2097" spans="1:21" ht="14.4" customHeight="1" x14ac:dyDescent="0.3">
      <c r="A2097" s="660">
        <v>21</v>
      </c>
      <c r="B2097" s="661" t="s">
        <v>578</v>
      </c>
      <c r="C2097" s="661" t="s">
        <v>3538</v>
      </c>
      <c r="D2097" s="742" t="s">
        <v>5397</v>
      </c>
      <c r="E2097" s="743" t="s">
        <v>3566</v>
      </c>
      <c r="F2097" s="661" t="s">
        <v>3533</v>
      </c>
      <c r="G2097" s="661" t="s">
        <v>3605</v>
      </c>
      <c r="H2097" s="661" t="s">
        <v>579</v>
      </c>
      <c r="I2097" s="661" t="s">
        <v>3682</v>
      </c>
      <c r="J2097" s="661" t="s">
        <v>3607</v>
      </c>
      <c r="K2097" s="661" t="s">
        <v>782</v>
      </c>
      <c r="L2097" s="662">
        <v>185.26</v>
      </c>
      <c r="M2097" s="662">
        <v>741.04</v>
      </c>
      <c r="N2097" s="661">
        <v>4</v>
      </c>
      <c r="O2097" s="744">
        <v>2.5</v>
      </c>
      <c r="P2097" s="662">
        <v>555.78</v>
      </c>
      <c r="Q2097" s="677">
        <v>0.75</v>
      </c>
      <c r="R2097" s="661">
        <v>3</v>
      </c>
      <c r="S2097" s="677">
        <v>0.75</v>
      </c>
      <c r="T2097" s="744">
        <v>2</v>
      </c>
      <c r="U2097" s="700">
        <v>0.8</v>
      </c>
    </row>
    <row r="2098" spans="1:21" ht="14.4" customHeight="1" x14ac:dyDescent="0.3">
      <c r="A2098" s="660">
        <v>21</v>
      </c>
      <c r="B2098" s="661" t="s">
        <v>578</v>
      </c>
      <c r="C2098" s="661" t="s">
        <v>3538</v>
      </c>
      <c r="D2098" s="742" t="s">
        <v>5397</v>
      </c>
      <c r="E2098" s="743" t="s">
        <v>3566</v>
      </c>
      <c r="F2098" s="661" t="s">
        <v>3533</v>
      </c>
      <c r="G2098" s="661" t="s">
        <v>3605</v>
      </c>
      <c r="H2098" s="661" t="s">
        <v>579</v>
      </c>
      <c r="I2098" s="661" t="s">
        <v>780</v>
      </c>
      <c r="J2098" s="661" t="s">
        <v>781</v>
      </c>
      <c r="K2098" s="661" t="s">
        <v>782</v>
      </c>
      <c r="L2098" s="662">
        <v>301.2</v>
      </c>
      <c r="M2098" s="662">
        <v>602.4</v>
      </c>
      <c r="N2098" s="661">
        <v>2</v>
      </c>
      <c r="O2098" s="744">
        <v>1</v>
      </c>
      <c r="P2098" s="662"/>
      <c r="Q2098" s="677">
        <v>0</v>
      </c>
      <c r="R2098" s="661"/>
      <c r="S2098" s="677">
        <v>0</v>
      </c>
      <c r="T2098" s="744"/>
      <c r="U2098" s="700">
        <v>0</v>
      </c>
    </row>
    <row r="2099" spans="1:21" ht="14.4" customHeight="1" x14ac:dyDescent="0.3">
      <c r="A2099" s="660">
        <v>21</v>
      </c>
      <c r="B2099" s="661" t="s">
        <v>578</v>
      </c>
      <c r="C2099" s="661" t="s">
        <v>3538</v>
      </c>
      <c r="D2099" s="742" t="s">
        <v>5397</v>
      </c>
      <c r="E2099" s="743" t="s">
        <v>3566</v>
      </c>
      <c r="F2099" s="661" t="s">
        <v>3533</v>
      </c>
      <c r="G2099" s="661" t="s">
        <v>3605</v>
      </c>
      <c r="H2099" s="661" t="s">
        <v>579</v>
      </c>
      <c r="I2099" s="661" t="s">
        <v>780</v>
      </c>
      <c r="J2099" s="661" t="s">
        <v>781</v>
      </c>
      <c r="K2099" s="661" t="s">
        <v>782</v>
      </c>
      <c r="L2099" s="662">
        <v>185.26</v>
      </c>
      <c r="M2099" s="662">
        <v>741.04</v>
      </c>
      <c r="N2099" s="661">
        <v>4</v>
      </c>
      <c r="O2099" s="744">
        <v>2</v>
      </c>
      <c r="P2099" s="662">
        <v>370.52</v>
      </c>
      <c r="Q2099" s="677">
        <v>0.5</v>
      </c>
      <c r="R2099" s="661">
        <v>2</v>
      </c>
      <c r="S2099" s="677">
        <v>0.5</v>
      </c>
      <c r="T2099" s="744">
        <v>1</v>
      </c>
      <c r="U2099" s="700">
        <v>0.5</v>
      </c>
    </row>
    <row r="2100" spans="1:21" ht="14.4" customHeight="1" x14ac:dyDescent="0.3">
      <c r="A2100" s="660">
        <v>21</v>
      </c>
      <c r="B2100" s="661" t="s">
        <v>578</v>
      </c>
      <c r="C2100" s="661" t="s">
        <v>3538</v>
      </c>
      <c r="D2100" s="742" t="s">
        <v>5397</v>
      </c>
      <c r="E2100" s="743" t="s">
        <v>3566</v>
      </c>
      <c r="F2100" s="661" t="s">
        <v>3533</v>
      </c>
      <c r="G2100" s="661" t="s">
        <v>3605</v>
      </c>
      <c r="H2100" s="661" t="s">
        <v>579</v>
      </c>
      <c r="I2100" s="661" t="s">
        <v>5226</v>
      </c>
      <c r="J2100" s="661" t="s">
        <v>5227</v>
      </c>
      <c r="K2100" s="661" t="s">
        <v>5228</v>
      </c>
      <c r="L2100" s="662">
        <v>0</v>
      </c>
      <c r="M2100" s="662">
        <v>0</v>
      </c>
      <c r="N2100" s="661">
        <v>1</v>
      </c>
      <c r="O2100" s="744">
        <v>1</v>
      </c>
      <c r="P2100" s="662"/>
      <c r="Q2100" s="677"/>
      <c r="R2100" s="661"/>
      <c r="S2100" s="677">
        <v>0</v>
      </c>
      <c r="T2100" s="744"/>
      <c r="U2100" s="700">
        <v>0</v>
      </c>
    </row>
    <row r="2101" spans="1:21" ht="14.4" customHeight="1" x14ac:dyDescent="0.3">
      <c r="A2101" s="660">
        <v>21</v>
      </c>
      <c r="B2101" s="661" t="s">
        <v>578</v>
      </c>
      <c r="C2101" s="661" t="s">
        <v>3538</v>
      </c>
      <c r="D2101" s="742" t="s">
        <v>5397</v>
      </c>
      <c r="E2101" s="743" t="s">
        <v>3566</v>
      </c>
      <c r="F2101" s="661" t="s">
        <v>3533</v>
      </c>
      <c r="G2101" s="661" t="s">
        <v>3605</v>
      </c>
      <c r="H2101" s="661" t="s">
        <v>579</v>
      </c>
      <c r="I2101" s="661" t="s">
        <v>5229</v>
      </c>
      <c r="J2101" s="661" t="s">
        <v>5227</v>
      </c>
      <c r="K2101" s="661" t="s">
        <v>5230</v>
      </c>
      <c r="L2101" s="662">
        <v>0</v>
      </c>
      <c r="M2101" s="662">
        <v>0</v>
      </c>
      <c r="N2101" s="661">
        <v>1</v>
      </c>
      <c r="O2101" s="744">
        <v>0.5</v>
      </c>
      <c r="P2101" s="662">
        <v>0</v>
      </c>
      <c r="Q2101" s="677"/>
      <c r="R2101" s="661">
        <v>1</v>
      </c>
      <c r="S2101" s="677">
        <v>1</v>
      </c>
      <c r="T2101" s="744">
        <v>0.5</v>
      </c>
      <c r="U2101" s="700">
        <v>1</v>
      </c>
    </row>
    <row r="2102" spans="1:21" ht="14.4" customHeight="1" x14ac:dyDescent="0.3">
      <c r="A2102" s="660">
        <v>21</v>
      </c>
      <c r="B2102" s="661" t="s">
        <v>578</v>
      </c>
      <c r="C2102" s="661" t="s">
        <v>3538</v>
      </c>
      <c r="D2102" s="742" t="s">
        <v>5397</v>
      </c>
      <c r="E2102" s="743" t="s">
        <v>3566</v>
      </c>
      <c r="F2102" s="661" t="s">
        <v>3533</v>
      </c>
      <c r="G2102" s="661" t="s">
        <v>3589</v>
      </c>
      <c r="H2102" s="661" t="s">
        <v>1684</v>
      </c>
      <c r="I2102" s="661" t="s">
        <v>1848</v>
      </c>
      <c r="J2102" s="661" t="s">
        <v>1849</v>
      </c>
      <c r="K2102" s="661" t="s">
        <v>1850</v>
      </c>
      <c r="L2102" s="662">
        <v>475.77</v>
      </c>
      <c r="M2102" s="662">
        <v>14748.870000000006</v>
      </c>
      <c r="N2102" s="661">
        <v>31</v>
      </c>
      <c r="O2102" s="744">
        <v>20.5</v>
      </c>
      <c r="P2102" s="662">
        <v>11418.480000000007</v>
      </c>
      <c r="Q2102" s="677">
        <v>0.77419354838709686</v>
      </c>
      <c r="R2102" s="661">
        <v>24</v>
      </c>
      <c r="S2102" s="677">
        <v>0.77419354838709675</v>
      </c>
      <c r="T2102" s="744">
        <v>16.5</v>
      </c>
      <c r="U2102" s="700">
        <v>0.80487804878048785</v>
      </c>
    </row>
    <row r="2103" spans="1:21" ht="14.4" customHeight="1" x14ac:dyDescent="0.3">
      <c r="A2103" s="660">
        <v>21</v>
      </c>
      <c r="B2103" s="661" t="s">
        <v>578</v>
      </c>
      <c r="C2103" s="661" t="s">
        <v>3538</v>
      </c>
      <c r="D2103" s="742" t="s">
        <v>5397</v>
      </c>
      <c r="E2103" s="743" t="s">
        <v>3566</v>
      </c>
      <c r="F2103" s="661" t="s">
        <v>3533</v>
      </c>
      <c r="G2103" s="661" t="s">
        <v>3589</v>
      </c>
      <c r="H2103" s="661" t="s">
        <v>1684</v>
      </c>
      <c r="I2103" s="661" t="s">
        <v>1867</v>
      </c>
      <c r="J2103" s="661" t="s">
        <v>1868</v>
      </c>
      <c r="K2103" s="661" t="s">
        <v>3353</v>
      </c>
      <c r="L2103" s="662">
        <v>1300.49</v>
      </c>
      <c r="M2103" s="662">
        <v>32512.250000000007</v>
      </c>
      <c r="N2103" s="661">
        <v>25</v>
      </c>
      <c r="O2103" s="744">
        <v>12</v>
      </c>
      <c r="P2103" s="662">
        <v>27310.290000000008</v>
      </c>
      <c r="Q2103" s="677">
        <v>0.84000000000000008</v>
      </c>
      <c r="R2103" s="661">
        <v>21</v>
      </c>
      <c r="S2103" s="677">
        <v>0.84</v>
      </c>
      <c r="T2103" s="744">
        <v>10.5</v>
      </c>
      <c r="U2103" s="700">
        <v>0.875</v>
      </c>
    </row>
    <row r="2104" spans="1:21" ht="14.4" customHeight="1" x14ac:dyDescent="0.3">
      <c r="A2104" s="660">
        <v>21</v>
      </c>
      <c r="B2104" s="661" t="s">
        <v>578</v>
      </c>
      <c r="C2104" s="661" t="s">
        <v>3538</v>
      </c>
      <c r="D2104" s="742" t="s">
        <v>5397</v>
      </c>
      <c r="E2104" s="743" t="s">
        <v>3566</v>
      </c>
      <c r="F2104" s="661" t="s">
        <v>3533</v>
      </c>
      <c r="G2104" s="661" t="s">
        <v>3589</v>
      </c>
      <c r="H2104" s="661" t="s">
        <v>1684</v>
      </c>
      <c r="I2104" s="661" t="s">
        <v>1867</v>
      </c>
      <c r="J2104" s="661" t="s">
        <v>1868</v>
      </c>
      <c r="K2104" s="661" t="s">
        <v>3353</v>
      </c>
      <c r="L2104" s="662">
        <v>668.54</v>
      </c>
      <c r="M2104" s="662">
        <v>1337.08</v>
      </c>
      <c r="N2104" s="661">
        <v>2</v>
      </c>
      <c r="O2104" s="744">
        <v>1</v>
      </c>
      <c r="P2104" s="662">
        <v>1337.08</v>
      </c>
      <c r="Q2104" s="677">
        <v>1</v>
      </c>
      <c r="R2104" s="661">
        <v>2</v>
      </c>
      <c r="S2104" s="677">
        <v>1</v>
      </c>
      <c r="T2104" s="744">
        <v>1</v>
      </c>
      <c r="U2104" s="700">
        <v>1</v>
      </c>
    </row>
    <row r="2105" spans="1:21" ht="14.4" customHeight="1" x14ac:dyDescent="0.3">
      <c r="A2105" s="660">
        <v>21</v>
      </c>
      <c r="B2105" s="661" t="s">
        <v>578</v>
      </c>
      <c r="C2105" s="661" t="s">
        <v>3538</v>
      </c>
      <c r="D2105" s="742" t="s">
        <v>5397</v>
      </c>
      <c r="E2105" s="743" t="s">
        <v>3566</v>
      </c>
      <c r="F2105" s="661" t="s">
        <v>3533</v>
      </c>
      <c r="G2105" s="661" t="s">
        <v>5231</v>
      </c>
      <c r="H2105" s="661" t="s">
        <v>579</v>
      </c>
      <c r="I2105" s="661" t="s">
        <v>5232</v>
      </c>
      <c r="J2105" s="661" t="s">
        <v>5233</v>
      </c>
      <c r="K2105" s="661" t="s">
        <v>3914</v>
      </c>
      <c r="L2105" s="662">
        <v>18.809999999999999</v>
      </c>
      <c r="M2105" s="662">
        <v>56.429999999999993</v>
      </c>
      <c r="N2105" s="661">
        <v>3</v>
      </c>
      <c r="O2105" s="744">
        <v>1</v>
      </c>
      <c r="P2105" s="662"/>
      <c r="Q2105" s="677">
        <v>0</v>
      </c>
      <c r="R2105" s="661"/>
      <c r="S2105" s="677">
        <v>0</v>
      </c>
      <c r="T2105" s="744"/>
      <c r="U2105" s="700">
        <v>0</v>
      </c>
    </row>
    <row r="2106" spans="1:21" ht="14.4" customHeight="1" x14ac:dyDescent="0.3">
      <c r="A2106" s="660">
        <v>21</v>
      </c>
      <c r="B2106" s="661" t="s">
        <v>578</v>
      </c>
      <c r="C2106" s="661" t="s">
        <v>3538</v>
      </c>
      <c r="D2106" s="742" t="s">
        <v>5397</v>
      </c>
      <c r="E2106" s="743" t="s">
        <v>3566</v>
      </c>
      <c r="F2106" s="661" t="s">
        <v>3533</v>
      </c>
      <c r="G2106" s="661" t="s">
        <v>3746</v>
      </c>
      <c r="H2106" s="661" t="s">
        <v>579</v>
      </c>
      <c r="I2106" s="661" t="s">
        <v>3872</v>
      </c>
      <c r="J2106" s="661" t="s">
        <v>3873</v>
      </c>
      <c r="K2106" s="661" t="s">
        <v>3874</v>
      </c>
      <c r="L2106" s="662">
        <v>3354.59</v>
      </c>
      <c r="M2106" s="662">
        <v>10063.77</v>
      </c>
      <c r="N2106" s="661">
        <v>3</v>
      </c>
      <c r="O2106" s="744">
        <v>2</v>
      </c>
      <c r="P2106" s="662">
        <v>10063.77</v>
      </c>
      <c r="Q2106" s="677">
        <v>1</v>
      </c>
      <c r="R2106" s="661">
        <v>3</v>
      </c>
      <c r="S2106" s="677">
        <v>1</v>
      </c>
      <c r="T2106" s="744">
        <v>2</v>
      </c>
      <c r="U2106" s="700">
        <v>1</v>
      </c>
    </row>
    <row r="2107" spans="1:21" ht="14.4" customHeight="1" x14ac:dyDescent="0.3">
      <c r="A2107" s="660">
        <v>21</v>
      </c>
      <c r="B2107" s="661" t="s">
        <v>578</v>
      </c>
      <c r="C2107" s="661" t="s">
        <v>3538</v>
      </c>
      <c r="D2107" s="742" t="s">
        <v>5397</v>
      </c>
      <c r="E2107" s="743" t="s">
        <v>3566</v>
      </c>
      <c r="F2107" s="661" t="s">
        <v>3533</v>
      </c>
      <c r="G2107" s="661" t="s">
        <v>3746</v>
      </c>
      <c r="H2107" s="661" t="s">
        <v>579</v>
      </c>
      <c r="I2107" s="661" t="s">
        <v>3931</v>
      </c>
      <c r="J2107" s="661" t="s">
        <v>1255</v>
      </c>
      <c r="K2107" s="661" t="s">
        <v>3932</v>
      </c>
      <c r="L2107" s="662">
        <v>908.53</v>
      </c>
      <c r="M2107" s="662">
        <v>4542.6499999999996</v>
      </c>
      <c r="N2107" s="661">
        <v>5</v>
      </c>
      <c r="O2107" s="744">
        <v>2</v>
      </c>
      <c r="P2107" s="662">
        <v>4542.6499999999996</v>
      </c>
      <c r="Q2107" s="677">
        <v>1</v>
      </c>
      <c r="R2107" s="661">
        <v>5</v>
      </c>
      <c r="S2107" s="677">
        <v>1</v>
      </c>
      <c r="T2107" s="744">
        <v>2</v>
      </c>
      <c r="U2107" s="700">
        <v>1</v>
      </c>
    </row>
    <row r="2108" spans="1:21" ht="14.4" customHeight="1" x14ac:dyDescent="0.3">
      <c r="A2108" s="660">
        <v>21</v>
      </c>
      <c r="B2108" s="661" t="s">
        <v>578</v>
      </c>
      <c r="C2108" s="661" t="s">
        <v>3538</v>
      </c>
      <c r="D2108" s="742" t="s">
        <v>5397</v>
      </c>
      <c r="E2108" s="743" t="s">
        <v>3566</v>
      </c>
      <c r="F2108" s="661" t="s">
        <v>3533</v>
      </c>
      <c r="G2108" s="661" t="s">
        <v>3746</v>
      </c>
      <c r="H2108" s="661" t="s">
        <v>579</v>
      </c>
      <c r="I2108" s="661" t="s">
        <v>3875</v>
      </c>
      <c r="J2108" s="661" t="s">
        <v>2483</v>
      </c>
      <c r="K2108" s="661" t="s">
        <v>3876</v>
      </c>
      <c r="L2108" s="662">
        <v>583.70000000000005</v>
      </c>
      <c r="M2108" s="662">
        <v>6420.7000000000007</v>
      </c>
      <c r="N2108" s="661">
        <v>11</v>
      </c>
      <c r="O2108" s="744">
        <v>7</v>
      </c>
      <c r="P2108" s="662">
        <v>5253.3</v>
      </c>
      <c r="Q2108" s="677">
        <v>0.81818181818181812</v>
      </c>
      <c r="R2108" s="661">
        <v>9</v>
      </c>
      <c r="S2108" s="677">
        <v>0.81818181818181823</v>
      </c>
      <c r="T2108" s="744">
        <v>6</v>
      </c>
      <c r="U2108" s="700">
        <v>0.8571428571428571</v>
      </c>
    </row>
    <row r="2109" spans="1:21" ht="14.4" customHeight="1" x14ac:dyDescent="0.3">
      <c r="A2109" s="660">
        <v>21</v>
      </c>
      <c r="B2109" s="661" t="s">
        <v>578</v>
      </c>
      <c r="C2109" s="661" t="s">
        <v>3538</v>
      </c>
      <c r="D2109" s="742" t="s">
        <v>5397</v>
      </c>
      <c r="E2109" s="743" t="s">
        <v>3566</v>
      </c>
      <c r="F2109" s="661" t="s">
        <v>3533</v>
      </c>
      <c r="G2109" s="661" t="s">
        <v>3746</v>
      </c>
      <c r="H2109" s="661" t="s">
        <v>579</v>
      </c>
      <c r="I2109" s="661" t="s">
        <v>3877</v>
      </c>
      <c r="J2109" s="661" t="s">
        <v>1190</v>
      </c>
      <c r="K2109" s="661" t="s">
        <v>3878</v>
      </c>
      <c r="L2109" s="662">
        <v>1677.3</v>
      </c>
      <c r="M2109" s="662">
        <v>10063.799999999999</v>
      </c>
      <c r="N2109" s="661">
        <v>6</v>
      </c>
      <c r="O2109" s="744">
        <v>3</v>
      </c>
      <c r="P2109" s="662">
        <v>1677.3</v>
      </c>
      <c r="Q2109" s="677">
        <v>0.16666666666666669</v>
      </c>
      <c r="R2109" s="661">
        <v>1</v>
      </c>
      <c r="S2109" s="677">
        <v>0.16666666666666666</v>
      </c>
      <c r="T2109" s="744">
        <v>1</v>
      </c>
      <c r="U2109" s="700">
        <v>0.33333333333333331</v>
      </c>
    </row>
    <row r="2110" spans="1:21" ht="14.4" customHeight="1" x14ac:dyDescent="0.3">
      <c r="A2110" s="660">
        <v>21</v>
      </c>
      <c r="B2110" s="661" t="s">
        <v>578</v>
      </c>
      <c r="C2110" s="661" t="s">
        <v>3538</v>
      </c>
      <c r="D2110" s="742" t="s">
        <v>5397</v>
      </c>
      <c r="E2110" s="743" t="s">
        <v>3566</v>
      </c>
      <c r="F2110" s="661" t="s">
        <v>3533</v>
      </c>
      <c r="G2110" s="661" t="s">
        <v>4461</v>
      </c>
      <c r="H2110" s="661" t="s">
        <v>579</v>
      </c>
      <c r="I2110" s="661" t="s">
        <v>4465</v>
      </c>
      <c r="J2110" s="661" t="s">
        <v>4466</v>
      </c>
      <c r="K2110" s="661" t="s">
        <v>4464</v>
      </c>
      <c r="L2110" s="662">
        <v>2146.12</v>
      </c>
      <c r="M2110" s="662">
        <v>23607.319999999996</v>
      </c>
      <c r="N2110" s="661">
        <v>11</v>
      </c>
      <c r="O2110" s="744">
        <v>3</v>
      </c>
      <c r="P2110" s="662">
        <v>21461.199999999997</v>
      </c>
      <c r="Q2110" s="677">
        <v>0.90909090909090917</v>
      </c>
      <c r="R2110" s="661">
        <v>10</v>
      </c>
      <c r="S2110" s="677">
        <v>0.90909090909090906</v>
      </c>
      <c r="T2110" s="744">
        <v>2</v>
      </c>
      <c r="U2110" s="700">
        <v>0.66666666666666663</v>
      </c>
    </row>
    <row r="2111" spans="1:21" ht="14.4" customHeight="1" x14ac:dyDescent="0.3">
      <c r="A2111" s="660">
        <v>21</v>
      </c>
      <c r="B2111" s="661" t="s">
        <v>578</v>
      </c>
      <c r="C2111" s="661" t="s">
        <v>3538</v>
      </c>
      <c r="D2111" s="742" t="s">
        <v>5397</v>
      </c>
      <c r="E2111" s="743" t="s">
        <v>3566</v>
      </c>
      <c r="F2111" s="661" t="s">
        <v>3533</v>
      </c>
      <c r="G2111" s="661" t="s">
        <v>4461</v>
      </c>
      <c r="H2111" s="661" t="s">
        <v>579</v>
      </c>
      <c r="I2111" s="661" t="s">
        <v>4467</v>
      </c>
      <c r="J2111" s="661" t="s">
        <v>4468</v>
      </c>
      <c r="K2111" s="661" t="s">
        <v>4464</v>
      </c>
      <c r="L2111" s="662">
        <v>3690.52</v>
      </c>
      <c r="M2111" s="662">
        <v>22143.119999999999</v>
      </c>
      <c r="N2111" s="661">
        <v>6</v>
      </c>
      <c r="O2111" s="744">
        <v>2</v>
      </c>
      <c r="P2111" s="662">
        <v>14762.08</v>
      </c>
      <c r="Q2111" s="677">
        <v>0.66666666666666674</v>
      </c>
      <c r="R2111" s="661">
        <v>4</v>
      </c>
      <c r="S2111" s="677">
        <v>0.66666666666666663</v>
      </c>
      <c r="T2111" s="744">
        <v>1</v>
      </c>
      <c r="U2111" s="700">
        <v>0.5</v>
      </c>
    </row>
    <row r="2112" spans="1:21" ht="14.4" customHeight="1" x14ac:dyDescent="0.3">
      <c r="A2112" s="660">
        <v>21</v>
      </c>
      <c r="B2112" s="661" t="s">
        <v>578</v>
      </c>
      <c r="C2112" s="661" t="s">
        <v>3538</v>
      </c>
      <c r="D2112" s="742" t="s">
        <v>5397</v>
      </c>
      <c r="E2112" s="743" t="s">
        <v>3566</v>
      </c>
      <c r="F2112" s="661" t="s">
        <v>3533</v>
      </c>
      <c r="G2112" s="661" t="s">
        <v>4461</v>
      </c>
      <c r="H2112" s="661" t="s">
        <v>579</v>
      </c>
      <c r="I2112" s="661" t="s">
        <v>5234</v>
      </c>
      <c r="J2112" s="661" t="s">
        <v>4463</v>
      </c>
      <c r="K2112" s="661" t="s">
        <v>4470</v>
      </c>
      <c r="L2112" s="662">
        <v>0</v>
      </c>
      <c r="M2112" s="662">
        <v>0</v>
      </c>
      <c r="N2112" s="661">
        <v>2</v>
      </c>
      <c r="O2112" s="744">
        <v>1</v>
      </c>
      <c r="P2112" s="662">
        <v>0</v>
      </c>
      <c r="Q2112" s="677"/>
      <c r="R2112" s="661">
        <v>2</v>
      </c>
      <c r="S2112" s="677">
        <v>1</v>
      </c>
      <c r="T2112" s="744">
        <v>1</v>
      </c>
      <c r="U2112" s="700">
        <v>1</v>
      </c>
    </row>
    <row r="2113" spans="1:21" ht="14.4" customHeight="1" x14ac:dyDescent="0.3">
      <c r="A2113" s="660">
        <v>21</v>
      </c>
      <c r="B2113" s="661" t="s">
        <v>578</v>
      </c>
      <c r="C2113" s="661" t="s">
        <v>3538</v>
      </c>
      <c r="D2113" s="742" t="s">
        <v>5397</v>
      </c>
      <c r="E2113" s="743" t="s">
        <v>3566</v>
      </c>
      <c r="F2113" s="661" t="s">
        <v>3533</v>
      </c>
      <c r="G2113" s="661" t="s">
        <v>4472</v>
      </c>
      <c r="H2113" s="661" t="s">
        <v>579</v>
      </c>
      <c r="I2113" s="661" t="s">
        <v>4473</v>
      </c>
      <c r="J2113" s="661" t="s">
        <v>4474</v>
      </c>
      <c r="K2113" s="661" t="s">
        <v>4475</v>
      </c>
      <c r="L2113" s="662">
        <v>998.95</v>
      </c>
      <c r="M2113" s="662">
        <v>6992.65</v>
      </c>
      <c r="N2113" s="661">
        <v>7</v>
      </c>
      <c r="O2113" s="744">
        <v>2</v>
      </c>
      <c r="P2113" s="662">
        <v>6992.65</v>
      </c>
      <c r="Q2113" s="677">
        <v>1</v>
      </c>
      <c r="R2113" s="661">
        <v>7</v>
      </c>
      <c r="S2113" s="677">
        <v>1</v>
      </c>
      <c r="T2113" s="744">
        <v>2</v>
      </c>
      <c r="U2113" s="700">
        <v>1</v>
      </c>
    </row>
    <row r="2114" spans="1:21" ht="14.4" customHeight="1" x14ac:dyDescent="0.3">
      <c r="A2114" s="660">
        <v>21</v>
      </c>
      <c r="B2114" s="661" t="s">
        <v>578</v>
      </c>
      <c r="C2114" s="661" t="s">
        <v>3538</v>
      </c>
      <c r="D2114" s="742" t="s">
        <v>5397</v>
      </c>
      <c r="E2114" s="743" t="s">
        <v>3566</v>
      </c>
      <c r="F2114" s="661" t="s">
        <v>3533</v>
      </c>
      <c r="G2114" s="661" t="s">
        <v>4472</v>
      </c>
      <c r="H2114" s="661" t="s">
        <v>579</v>
      </c>
      <c r="I2114" s="661" t="s">
        <v>1475</v>
      </c>
      <c r="J2114" s="661" t="s">
        <v>4476</v>
      </c>
      <c r="K2114" s="661" t="s">
        <v>4475</v>
      </c>
      <c r="L2114" s="662">
        <v>998.95</v>
      </c>
      <c r="M2114" s="662">
        <v>998.95</v>
      </c>
      <c r="N2114" s="661">
        <v>1</v>
      </c>
      <c r="O2114" s="744">
        <v>0.5</v>
      </c>
      <c r="P2114" s="662">
        <v>998.95</v>
      </c>
      <c r="Q2114" s="677">
        <v>1</v>
      </c>
      <c r="R2114" s="661">
        <v>1</v>
      </c>
      <c r="S2114" s="677">
        <v>1</v>
      </c>
      <c r="T2114" s="744">
        <v>0.5</v>
      </c>
      <c r="U2114" s="700">
        <v>1</v>
      </c>
    </row>
    <row r="2115" spans="1:21" ht="14.4" customHeight="1" x14ac:dyDescent="0.3">
      <c r="A2115" s="660">
        <v>21</v>
      </c>
      <c r="B2115" s="661" t="s">
        <v>578</v>
      </c>
      <c r="C2115" s="661" t="s">
        <v>3538</v>
      </c>
      <c r="D2115" s="742" t="s">
        <v>5397</v>
      </c>
      <c r="E2115" s="743" t="s">
        <v>3566</v>
      </c>
      <c r="F2115" s="661" t="s">
        <v>3533</v>
      </c>
      <c r="G2115" s="661" t="s">
        <v>4472</v>
      </c>
      <c r="H2115" s="661" t="s">
        <v>579</v>
      </c>
      <c r="I2115" s="661" t="s">
        <v>4689</v>
      </c>
      <c r="J2115" s="661" t="s">
        <v>4478</v>
      </c>
      <c r="K2115" s="661" t="s">
        <v>4690</v>
      </c>
      <c r="L2115" s="662">
        <v>1300.49</v>
      </c>
      <c r="M2115" s="662">
        <v>6502.4500000000007</v>
      </c>
      <c r="N2115" s="661">
        <v>5</v>
      </c>
      <c r="O2115" s="744">
        <v>2</v>
      </c>
      <c r="P2115" s="662">
        <v>6502.4500000000007</v>
      </c>
      <c r="Q2115" s="677">
        <v>1</v>
      </c>
      <c r="R2115" s="661">
        <v>5</v>
      </c>
      <c r="S2115" s="677">
        <v>1</v>
      </c>
      <c r="T2115" s="744">
        <v>2</v>
      </c>
      <c r="U2115" s="700">
        <v>1</v>
      </c>
    </row>
    <row r="2116" spans="1:21" ht="14.4" customHeight="1" x14ac:dyDescent="0.3">
      <c r="A2116" s="660">
        <v>21</v>
      </c>
      <c r="B2116" s="661" t="s">
        <v>578</v>
      </c>
      <c r="C2116" s="661" t="s">
        <v>3538</v>
      </c>
      <c r="D2116" s="742" t="s">
        <v>5397</v>
      </c>
      <c r="E2116" s="743" t="s">
        <v>3566</v>
      </c>
      <c r="F2116" s="661" t="s">
        <v>3533</v>
      </c>
      <c r="G2116" s="661" t="s">
        <v>4472</v>
      </c>
      <c r="H2116" s="661" t="s">
        <v>579</v>
      </c>
      <c r="I2116" s="661" t="s">
        <v>4477</v>
      </c>
      <c r="J2116" s="661" t="s">
        <v>4478</v>
      </c>
      <c r="K2116" s="661" t="s">
        <v>4479</v>
      </c>
      <c r="L2116" s="662">
        <v>6502.46</v>
      </c>
      <c r="M2116" s="662">
        <v>32512.3</v>
      </c>
      <c r="N2116" s="661">
        <v>5</v>
      </c>
      <c r="O2116" s="744">
        <v>3</v>
      </c>
      <c r="P2116" s="662">
        <v>32512.3</v>
      </c>
      <c r="Q2116" s="677">
        <v>1</v>
      </c>
      <c r="R2116" s="661">
        <v>5</v>
      </c>
      <c r="S2116" s="677">
        <v>1</v>
      </c>
      <c r="T2116" s="744">
        <v>3</v>
      </c>
      <c r="U2116" s="700">
        <v>1</v>
      </c>
    </row>
    <row r="2117" spans="1:21" ht="14.4" customHeight="1" x14ac:dyDescent="0.3">
      <c r="A2117" s="660">
        <v>21</v>
      </c>
      <c r="B2117" s="661" t="s">
        <v>578</v>
      </c>
      <c r="C2117" s="661" t="s">
        <v>3538</v>
      </c>
      <c r="D2117" s="742" t="s">
        <v>5397</v>
      </c>
      <c r="E2117" s="743" t="s">
        <v>3566</v>
      </c>
      <c r="F2117" s="661" t="s">
        <v>3533</v>
      </c>
      <c r="G2117" s="661" t="s">
        <v>4472</v>
      </c>
      <c r="H2117" s="661" t="s">
        <v>579</v>
      </c>
      <c r="I2117" s="661" t="s">
        <v>4477</v>
      </c>
      <c r="J2117" s="661" t="s">
        <v>4478</v>
      </c>
      <c r="K2117" s="661" t="s">
        <v>4479</v>
      </c>
      <c r="L2117" s="662">
        <v>3342.71</v>
      </c>
      <c r="M2117" s="662">
        <v>6685.42</v>
      </c>
      <c r="N2117" s="661">
        <v>2</v>
      </c>
      <c r="O2117" s="744">
        <v>1.5</v>
      </c>
      <c r="P2117" s="662">
        <v>6685.42</v>
      </c>
      <c r="Q2117" s="677">
        <v>1</v>
      </c>
      <c r="R2117" s="661">
        <v>2</v>
      </c>
      <c r="S2117" s="677">
        <v>1</v>
      </c>
      <c r="T2117" s="744">
        <v>1.5</v>
      </c>
      <c r="U2117" s="700">
        <v>1</v>
      </c>
    </row>
    <row r="2118" spans="1:21" ht="14.4" customHeight="1" x14ac:dyDescent="0.3">
      <c r="A2118" s="660">
        <v>21</v>
      </c>
      <c r="B2118" s="661" t="s">
        <v>578</v>
      </c>
      <c r="C2118" s="661" t="s">
        <v>3538</v>
      </c>
      <c r="D2118" s="742" t="s">
        <v>5397</v>
      </c>
      <c r="E2118" s="743" t="s">
        <v>3566</v>
      </c>
      <c r="F2118" s="661" t="s">
        <v>3533</v>
      </c>
      <c r="G2118" s="661" t="s">
        <v>4480</v>
      </c>
      <c r="H2118" s="661" t="s">
        <v>1684</v>
      </c>
      <c r="I2118" s="661" t="s">
        <v>5235</v>
      </c>
      <c r="J2118" s="661" t="s">
        <v>1745</v>
      </c>
      <c r="K2118" s="661" t="s">
        <v>5236</v>
      </c>
      <c r="L2118" s="662">
        <v>0</v>
      </c>
      <c r="M2118" s="662">
        <v>0</v>
      </c>
      <c r="N2118" s="661">
        <v>1</v>
      </c>
      <c r="O2118" s="744">
        <v>0.5</v>
      </c>
      <c r="P2118" s="662">
        <v>0</v>
      </c>
      <c r="Q2118" s="677"/>
      <c r="R2118" s="661">
        <v>1</v>
      </c>
      <c r="S2118" s="677">
        <v>1</v>
      </c>
      <c r="T2118" s="744">
        <v>0.5</v>
      </c>
      <c r="U2118" s="700">
        <v>1</v>
      </c>
    </row>
    <row r="2119" spans="1:21" ht="14.4" customHeight="1" x14ac:dyDescent="0.3">
      <c r="A2119" s="660">
        <v>21</v>
      </c>
      <c r="B2119" s="661" t="s">
        <v>578</v>
      </c>
      <c r="C2119" s="661" t="s">
        <v>3538</v>
      </c>
      <c r="D2119" s="742" t="s">
        <v>5397</v>
      </c>
      <c r="E2119" s="743" t="s">
        <v>3566</v>
      </c>
      <c r="F2119" s="661" t="s">
        <v>3533</v>
      </c>
      <c r="G2119" s="661" t="s">
        <v>4484</v>
      </c>
      <c r="H2119" s="661" t="s">
        <v>1684</v>
      </c>
      <c r="I2119" s="661" t="s">
        <v>2812</v>
      </c>
      <c r="J2119" s="661" t="s">
        <v>2813</v>
      </c>
      <c r="K2119" s="661" t="s">
        <v>1086</v>
      </c>
      <c r="L2119" s="662">
        <v>48.27</v>
      </c>
      <c r="M2119" s="662">
        <v>144.81</v>
      </c>
      <c r="N2119" s="661">
        <v>3</v>
      </c>
      <c r="O2119" s="744">
        <v>3</v>
      </c>
      <c r="P2119" s="662"/>
      <c r="Q2119" s="677">
        <v>0</v>
      </c>
      <c r="R2119" s="661"/>
      <c r="S2119" s="677">
        <v>0</v>
      </c>
      <c r="T2119" s="744"/>
      <c r="U2119" s="700">
        <v>0</v>
      </c>
    </row>
    <row r="2120" spans="1:21" ht="14.4" customHeight="1" x14ac:dyDescent="0.3">
      <c r="A2120" s="660">
        <v>21</v>
      </c>
      <c r="B2120" s="661" t="s">
        <v>578</v>
      </c>
      <c r="C2120" s="661" t="s">
        <v>3538</v>
      </c>
      <c r="D2120" s="742" t="s">
        <v>5397</v>
      </c>
      <c r="E2120" s="743" t="s">
        <v>3566</v>
      </c>
      <c r="F2120" s="661" t="s">
        <v>3533</v>
      </c>
      <c r="G2120" s="661" t="s">
        <v>4484</v>
      </c>
      <c r="H2120" s="661" t="s">
        <v>1684</v>
      </c>
      <c r="I2120" s="661" t="s">
        <v>4695</v>
      </c>
      <c r="J2120" s="661" t="s">
        <v>2813</v>
      </c>
      <c r="K2120" s="661" t="s">
        <v>4696</v>
      </c>
      <c r="L2120" s="662">
        <v>144.81</v>
      </c>
      <c r="M2120" s="662">
        <v>289.62</v>
      </c>
      <c r="N2120" s="661">
        <v>2</v>
      </c>
      <c r="O2120" s="744">
        <v>1.5</v>
      </c>
      <c r="P2120" s="662">
        <v>144.81</v>
      </c>
      <c r="Q2120" s="677">
        <v>0.5</v>
      </c>
      <c r="R2120" s="661">
        <v>1</v>
      </c>
      <c r="S2120" s="677">
        <v>0.5</v>
      </c>
      <c r="T2120" s="744">
        <v>0.5</v>
      </c>
      <c r="U2120" s="700">
        <v>0.33333333333333331</v>
      </c>
    </row>
    <row r="2121" spans="1:21" ht="14.4" customHeight="1" x14ac:dyDescent="0.3">
      <c r="A2121" s="660">
        <v>21</v>
      </c>
      <c r="B2121" s="661" t="s">
        <v>578</v>
      </c>
      <c r="C2121" s="661" t="s">
        <v>3538</v>
      </c>
      <c r="D2121" s="742" t="s">
        <v>5397</v>
      </c>
      <c r="E2121" s="743" t="s">
        <v>3566</v>
      </c>
      <c r="F2121" s="661" t="s">
        <v>3533</v>
      </c>
      <c r="G2121" s="661" t="s">
        <v>4484</v>
      </c>
      <c r="H2121" s="661" t="s">
        <v>1684</v>
      </c>
      <c r="I2121" s="661" t="s">
        <v>1796</v>
      </c>
      <c r="J2121" s="661" t="s">
        <v>1797</v>
      </c>
      <c r="K2121" s="661" t="s">
        <v>3372</v>
      </c>
      <c r="L2121" s="662">
        <v>96.53</v>
      </c>
      <c r="M2121" s="662">
        <v>289.59000000000003</v>
      </c>
      <c r="N2121" s="661">
        <v>3</v>
      </c>
      <c r="O2121" s="744">
        <v>0.5</v>
      </c>
      <c r="P2121" s="662">
        <v>289.59000000000003</v>
      </c>
      <c r="Q2121" s="677">
        <v>1</v>
      </c>
      <c r="R2121" s="661">
        <v>3</v>
      </c>
      <c r="S2121" s="677">
        <v>1</v>
      </c>
      <c r="T2121" s="744">
        <v>0.5</v>
      </c>
      <c r="U2121" s="700">
        <v>1</v>
      </c>
    </row>
    <row r="2122" spans="1:21" ht="14.4" customHeight="1" x14ac:dyDescent="0.3">
      <c r="A2122" s="660">
        <v>21</v>
      </c>
      <c r="B2122" s="661" t="s">
        <v>578</v>
      </c>
      <c r="C2122" s="661" t="s">
        <v>3538</v>
      </c>
      <c r="D2122" s="742" t="s">
        <v>5397</v>
      </c>
      <c r="E2122" s="743" t="s">
        <v>3566</v>
      </c>
      <c r="F2122" s="661" t="s">
        <v>3533</v>
      </c>
      <c r="G2122" s="661" t="s">
        <v>4484</v>
      </c>
      <c r="H2122" s="661" t="s">
        <v>1684</v>
      </c>
      <c r="I2122" s="661" t="s">
        <v>5237</v>
      </c>
      <c r="J2122" s="661" t="s">
        <v>1797</v>
      </c>
      <c r="K2122" s="661" t="s">
        <v>5238</v>
      </c>
      <c r="L2122" s="662">
        <v>289.62</v>
      </c>
      <c r="M2122" s="662">
        <v>868.86</v>
      </c>
      <c r="N2122" s="661">
        <v>3</v>
      </c>
      <c r="O2122" s="744">
        <v>2</v>
      </c>
      <c r="P2122" s="662">
        <v>289.62</v>
      </c>
      <c r="Q2122" s="677">
        <v>0.33333333333333331</v>
      </c>
      <c r="R2122" s="661">
        <v>1</v>
      </c>
      <c r="S2122" s="677">
        <v>0.33333333333333331</v>
      </c>
      <c r="T2122" s="744">
        <v>0.5</v>
      </c>
      <c r="U2122" s="700">
        <v>0.25</v>
      </c>
    </row>
    <row r="2123" spans="1:21" ht="14.4" customHeight="1" x14ac:dyDescent="0.3">
      <c r="A2123" s="660">
        <v>21</v>
      </c>
      <c r="B2123" s="661" t="s">
        <v>578</v>
      </c>
      <c r="C2123" s="661" t="s">
        <v>3538</v>
      </c>
      <c r="D2123" s="742" t="s">
        <v>5397</v>
      </c>
      <c r="E2123" s="743" t="s">
        <v>3566</v>
      </c>
      <c r="F2123" s="661" t="s">
        <v>3533</v>
      </c>
      <c r="G2123" s="661" t="s">
        <v>5239</v>
      </c>
      <c r="H2123" s="661" t="s">
        <v>1684</v>
      </c>
      <c r="I2123" s="661" t="s">
        <v>5240</v>
      </c>
      <c r="J2123" s="661" t="s">
        <v>5241</v>
      </c>
      <c r="K2123" s="661" t="s">
        <v>942</v>
      </c>
      <c r="L2123" s="662">
        <v>161.91</v>
      </c>
      <c r="M2123" s="662">
        <v>485.73</v>
      </c>
      <c r="N2123" s="661">
        <v>3</v>
      </c>
      <c r="O2123" s="744">
        <v>1</v>
      </c>
      <c r="P2123" s="662"/>
      <c r="Q2123" s="677">
        <v>0</v>
      </c>
      <c r="R2123" s="661"/>
      <c r="S2123" s="677">
        <v>0</v>
      </c>
      <c r="T2123" s="744"/>
      <c r="U2123" s="700">
        <v>0</v>
      </c>
    </row>
    <row r="2124" spans="1:21" ht="14.4" customHeight="1" x14ac:dyDescent="0.3">
      <c r="A2124" s="660">
        <v>21</v>
      </c>
      <c r="B2124" s="661" t="s">
        <v>578</v>
      </c>
      <c r="C2124" s="661" t="s">
        <v>3538</v>
      </c>
      <c r="D2124" s="742" t="s">
        <v>5397</v>
      </c>
      <c r="E2124" s="743" t="s">
        <v>3566</v>
      </c>
      <c r="F2124" s="661" t="s">
        <v>3533</v>
      </c>
      <c r="G2124" s="661" t="s">
        <v>3684</v>
      </c>
      <c r="H2124" s="661" t="s">
        <v>579</v>
      </c>
      <c r="I2124" s="661" t="s">
        <v>1559</v>
      </c>
      <c r="J2124" s="661" t="s">
        <v>1560</v>
      </c>
      <c r="K2124" s="661" t="s">
        <v>1561</v>
      </c>
      <c r="L2124" s="662">
        <v>108.44</v>
      </c>
      <c r="M2124" s="662">
        <v>1192.8400000000001</v>
      </c>
      <c r="N2124" s="661">
        <v>11</v>
      </c>
      <c r="O2124" s="744">
        <v>7</v>
      </c>
      <c r="P2124" s="662">
        <v>650.6400000000001</v>
      </c>
      <c r="Q2124" s="677">
        <v>0.54545454545454553</v>
      </c>
      <c r="R2124" s="661">
        <v>6</v>
      </c>
      <c r="S2124" s="677">
        <v>0.54545454545454541</v>
      </c>
      <c r="T2124" s="744">
        <v>3.5</v>
      </c>
      <c r="U2124" s="700">
        <v>0.5</v>
      </c>
    </row>
    <row r="2125" spans="1:21" ht="14.4" customHeight="1" x14ac:dyDescent="0.3">
      <c r="A2125" s="660">
        <v>21</v>
      </c>
      <c r="B2125" s="661" t="s">
        <v>578</v>
      </c>
      <c r="C2125" s="661" t="s">
        <v>3538</v>
      </c>
      <c r="D2125" s="742" t="s">
        <v>5397</v>
      </c>
      <c r="E2125" s="743" t="s">
        <v>3566</v>
      </c>
      <c r="F2125" s="661" t="s">
        <v>3533</v>
      </c>
      <c r="G2125" s="661" t="s">
        <v>4699</v>
      </c>
      <c r="H2125" s="661" t="s">
        <v>579</v>
      </c>
      <c r="I2125" s="661" t="s">
        <v>2325</v>
      </c>
      <c r="J2125" s="661" t="s">
        <v>2326</v>
      </c>
      <c r="K2125" s="661" t="s">
        <v>2327</v>
      </c>
      <c r="L2125" s="662">
        <v>70.08</v>
      </c>
      <c r="M2125" s="662">
        <v>140.16</v>
      </c>
      <c r="N2125" s="661">
        <v>2</v>
      </c>
      <c r="O2125" s="744">
        <v>1.5</v>
      </c>
      <c r="P2125" s="662">
        <v>70.08</v>
      </c>
      <c r="Q2125" s="677">
        <v>0.5</v>
      </c>
      <c r="R2125" s="661">
        <v>1</v>
      </c>
      <c r="S2125" s="677">
        <v>0.5</v>
      </c>
      <c r="T2125" s="744">
        <v>0.5</v>
      </c>
      <c r="U2125" s="700">
        <v>0.33333333333333331</v>
      </c>
    </row>
    <row r="2126" spans="1:21" ht="14.4" customHeight="1" x14ac:dyDescent="0.3">
      <c r="A2126" s="660">
        <v>21</v>
      </c>
      <c r="B2126" s="661" t="s">
        <v>578</v>
      </c>
      <c r="C2126" s="661" t="s">
        <v>3538</v>
      </c>
      <c r="D2126" s="742" t="s">
        <v>5397</v>
      </c>
      <c r="E2126" s="743" t="s">
        <v>3566</v>
      </c>
      <c r="F2126" s="661" t="s">
        <v>3533</v>
      </c>
      <c r="G2126" s="661" t="s">
        <v>3708</v>
      </c>
      <c r="H2126" s="661" t="s">
        <v>579</v>
      </c>
      <c r="I2126" s="661" t="s">
        <v>646</v>
      </c>
      <c r="J2126" s="661" t="s">
        <v>3994</v>
      </c>
      <c r="K2126" s="661" t="s">
        <v>3995</v>
      </c>
      <c r="L2126" s="662">
        <v>24.78</v>
      </c>
      <c r="M2126" s="662">
        <v>2478</v>
      </c>
      <c r="N2126" s="661">
        <v>100</v>
      </c>
      <c r="O2126" s="744">
        <v>28.5</v>
      </c>
      <c r="P2126" s="662">
        <v>1065.5400000000002</v>
      </c>
      <c r="Q2126" s="677">
        <v>0.4300000000000001</v>
      </c>
      <c r="R2126" s="661">
        <v>43</v>
      </c>
      <c r="S2126" s="677">
        <v>0.43</v>
      </c>
      <c r="T2126" s="744">
        <v>12</v>
      </c>
      <c r="U2126" s="700">
        <v>0.42105263157894735</v>
      </c>
    </row>
    <row r="2127" spans="1:21" ht="14.4" customHeight="1" x14ac:dyDescent="0.3">
      <c r="A2127" s="660">
        <v>21</v>
      </c>
      <c r="B2127" s="661" t="s">
        <v>578</v>
      </c>
      <c r="C2127" s="661" t="s">
        <v>3538</v>
      </c>
      <c r="D2127" s="742" t="s">
        <v>5397</v>
      </c>
      <c r="E2127" s="743" t="s">
        <v>3566</v>
      </c>
      <c r="F2127" s="661" t="s">
        <v>3533</v>
      </c>
      <c r="G2127" s="661" t="s">
        <v>3708</v>
      </c>
      <c r="H2127" s="661" t="s">
        <v>579</v>
      </c>
      <c r="I2127" s="661" t="s">
        <v>1167</v>
      </c>
      <c r="J2127" s="661" t="s">
        <v>3709</v>
      </c>
      <c r="K2127" s="661" t="s">
        <v>3710</v>
      </c>
      <c r="L2127" s="662">
        <v>99.11</v>
      </c>
      <c r="M2127" s="662">
        <v>891.99</v>
      </c>
      <c r="N2127" s="661">
        <v>9</v>
      </c>
      <c r="O2127" s="744">
        <v>3.5</v>
      </c>
      <c r="P2127" s="662">
        <v>792.88</v>
      </c>
      <c r="Q2127" s="677">
        <v>0.88888888888888884</v>
      </c>
      <c r="R2127" s="661">
        <v>8</v>
      </c>
      <c r="S2127" s="677">
        <v>0.88888888888888884</v>
      </c>
      <c r="T2127" s="744">
        <v>2.5</v>
      </c>
      <c r="U2127" s="700">
        <v>0.7142857142857143</v>
      </c>
    </row>
    <row r="2128" spans="1:21" ht="14.4" customHeight="1" x14ac:dyDescent="0.3">
      <c r="A2128" s="660">
        <v>21</v>
      </c>
      <c r="B2128" s="661" t="s">
        <v>578</v>
      </c>
      <c r="C2128" s="661" t="s">
        <v>3538</v>
      </c>
      <c r="D2128" s="742" t="s">
        <v>5397</v>
      </c>
      <c r="E2128" s="743" t="s">
        <v>3566</v>
      </c>
      <c r="F2128" s="661" t="s">
        <v>3533</v>
      </c>
      <c r="G2128" s="661" t="s">
        <v>4888</v>
      </c>
      <c r="H2128" s="661" t="s">
        <v>579</v>
      </c>
      <c r="I2128" s="661" t="s">
        <v>4889</v>
      </c>
      <c r="J2128" s="661" t="s">
        <v>4890</v>
      </c>
      <c r="K2128" s="661" t="s">
        <v>4891</v>
      </c>
      <c r="L2128" s="662">
        <v>0</v>
      </c>
      <c r="M2128" s="662">
        <v>0</v>
      </c>
      <c r="N2128" s="661">
        <v>2</v>
      </c>
      <c r="O2128" s="744">
        <v>2</v>
      </c>
      <c r="P2128" s="662">
        <v>0</v>
      </c>
      <c r="Q2128" s="677"/>
      <c r="R2128" s="661">
        <v>1</v>
      </c>
      <c r="S2128" s="677">
        <v>0.5</v>
      </c>
      <c r="T2128" s="744">
        <v>1</v>
      </c>
      <c r="U2128" s="700">
        <v>0.5</v>
      </c>
    </row>
    <row r="2129" spans="1:21" ht="14.4" customHeight="1" x14ac:dyDescent="0.3">
      <c r="A2129" s="660">
        <v>21</v>
      </c>
      <c r="B2129" s="661" t="s">
        <v>578</v>
      </c>
      <c r="C2129" s="661" t="s">
        <v>3538</v>
      </c>
      <c r="D2129" s="742" t="s">
        <v>5397</v>
      </c>
      <c r="E2129" s="743" t="s">
        <v>3566</v>
      </c>
      <c r="F2129" s="661" t="s">
        <v>3533</v>
      </c>
      <c r="G2129" s="661" t="s">
        <v>4273</v>
      </c>
      <c r="H2129" s="661" t="s">
        <v>1684</v>
      </c>
      <c r="I2129" s="661" t="s">
        <v>5242</v>
      </c>
      <c r="J2129" s="661" t="s">
        <v>2822</v>
      </c>
      <c r="K2129" s="661" t="s">
        <v>5243</v>
      </c>
      <c r="L2129" s="662">
        <v>579.30999999999995</v>
      </c>
      <c r="M2129" s="662">
        <v>579.30999999999995</v>
      </c>
      <c r="N2129" s="661">
        <v>1</v>
      </c>
      <c r="O2129" s="744">
        <v>1</v>
      </c>
      <c r="P2129" s="662"/>
      <c r="Q2129" s="677">
        <v>0</v>
      </c>
      <c r="R2129" s="661"/>
      <c r="S2129" s="677">
        <v>0</v>
      </c>
      <c r="T2129" s="744"/>
      <c r="U2129" s="700">
        <v>0</v>
      </c>
    </row>
    <row r="2130" spans="1:21" ht="14.4" customHeight="1" x14ac:dyDescent="0.3">
      <c r="A2130" s="660">
        <v>21</v>
      </c>
      <c r="B2130" s="661" t="s">
        <v>578</v>
      </c>
      <c r="C2130" s="661" t="s">
        <v>3538</v>
      </c>
      <c r="D2130" s="742" t="s">
        <v>5397</v>
      </c>
      <c r="E2130" s="743" t="s">
        <v>3566</v>
      </c>
      <c r="F2130" s="661" t="s">
        <v>3533</v>
      </c>
      <c r="G2130" s="661" t="s">
        <v>3803</v>
      </c>
      <c r="H2130" s="661" t="s">
        <v>579</v>
      </c>
      <c r="I2130" s="661" t="s">
        <v>5244</v>
      </c>
      <c r="J2130" s="661" t="s">
        <v>5245</v>
      </c>
      <c r="K2130" s="661" t="s">
        <v>5246</v>
      </c>
      <c r="L2130" s="662">
        <v>264</v>
      </c>
      <c r="M2130" s="662">
        <v>1056</v>
      </c>
      <c r="N2130" s="661">
        <v>4</v>
      </c>
      <c r="O2130" s="744">
        <v>2</v>
      </c>
      <c r="P2130" s="662">
        <v>1056</v>
      </c>
      <c r="Q2130" s="677">
        <v>1</v>
      </c>
      <c r="R2130" s="661">
        <v>4</v>
      </c>
      <c r="S2130" s="677">
        <v>1</v>
      </c>
      <c r="T2130" s="744">
        <v>2</v>
      </c>
      <c r="U2130" s="700">
        <v>1</v>
      </c>
    </row>
    <row r="2131" spans="1:21" ht="14.4" customHeight="1" x14ac:dyDescent="0.3">
      <c r="A2131" s="660">
        <v>21</v>
      </c>
      <c r="B2131" s="661" t="s">
        <v>578</v>
      </c>
      <c r="C2131" s="661" t="s">
        <v>3538</v>
      </c>
      <c r="D2131" s="742" t="s">
        <v>5397</v>
      </c>
      <c r="E2131" s="743" t="s">
        <v>3566</v>
      </c>
      <c r="F2131" s="661" t="s">
        <v>3533</v>
      </c>
      <c r="G2131" s="661" t="s">
        <v>3803</v>
      </c>
      <c r="H2131" s="661" t="s">
        <v>1684</v>
      </c>
      <c r="I2131" s="661" t="s">
        <v>1863</v>
      </c>
      <c r="J2131" s="661" t="s">
        <v>3442</v>
      </c>
      <c r="K2131" s="661" t="s">
        <v>3443</v>
      </c>
      <c r="L2131" s="662">
        <v>123.2</v>
      </c>
      <c r="M2131" s="662">
        <v>739.2</v>
      </c>
      <c r="N2131" s="661">
        <v>6</v>
      </c>
      <c r="O2131" s="744">
        <v>2</v>
      </c>
      <c r="P2131" s="662">
        <v>739.2</v>
      </c>
      <c r="Q2131" s="677">
        <v>1</v>
      </c>
      <c r="R2131" s="661">
        <v>6</v>
      </c>
      <c r="S2131" s="677">
        <v>1</v>
      </c>
      <c r="T2131" s="744">
        <v>2</v>
      </c>
      <c r="U2131" s="700">
        <v>1</v>
      </c>
    </row>
    <row r="2132" spans="1:21" ht="14.4" customHeight="1" x14ac:dyDescent="0.3">
      <c r="A2132" s="660">
        <v>21</v>
      </c>
      <c r="B2132" s="661" t="s">
        <v>578</v>
      </c>
      <c r="C2132" s="661" t="s">
        <v>3538</v>
      </c>
      <c r="D2132" s="742" t="s">
        <v>5397</v>
      </c>
      <c r="E2132" s="743" t="s">
        <v>3566</v>
      </c>
      <c r="F2132" s="661" t="s">
        <v>3533</v>
      </c>
      <c r="G2132" s="661" t="s">
        <v>4899</v>
      </c>
      <c r="H2132" s="661" t="s">
        <v>1684</v>
      </c>
      <c r="I2132" s="661" t="s">
        <v>4900</v>
      </c>
      <c r="J2132" s="661" t="s">
        <v>4901</v>
      </c>
      <c r="K2132" s="661" t="s">
        <v>2644</v>
      </c>
      <c r="L2132" s="662">
        <v>104.09</v>
      </c>
      <c r="M2132" s="662">
        <v>104.09</v>
      </c>
      <c r="N2132" s="661">
        <v>1</v>
      </c>
      <c r="O2132" s="744">
        <v>0.5</v>
      </c>
      <c r="P2132" s="662">
        <v>104.09</v>
      </c>
      <c r="Q2132" s="677">
        <v>1</v>
      </c>
      <c r="R2132" s="661">
        <v>1</v>
      </c>
      <c r="S2132" s="677">
        <v>1</v>
      </c>
      <c r="T2132" s="744">
        <v>0.5</v>
      </c>
      <c r="U2132" s="700">
        <v>1</v>
      </c>
    </row>
    <row r="2133" spans="1:21" ht="14.4" customHeight="1" x14ac:dyDescent="0.3">
      <c r="A2133" s="660">
        <v>21</v>
      </c>
      <c r="B2133" s="661" t="s">
        <v>578</v>
      </c>
      <c r="C2133" s="661" t="s">
        <v>3538</v>
      </c>
      <c r="D2133" s="742" t="s">
        <v>5397</v>
      </c>
      <c r="E2133" s="743" t="s">
        <v>3566</v>
      </c>
      <c r="F2133" s="661" t="s">
        <v>3533</v>
      </c>
      <c r="G2133" s="661" t="s">
        <v>3888</v>
      </c>
      <c r="H2133" s="661" t="s">
        <v>579</v>
      </c>
      <c r="I2133" s="661" t="s">
        <v>741</v>
      </c>
      <c r="J2133" s="661" t="s">
        <v>742</v>
      </c>
      <c r="K2133" s="661" t="s">
        <v>4197</v>
      </c>
      <c r="L2133" s="662">
        <v>121.96</v>
      </c>
      <c r="M2133" s="662">
        <v>121.96</v>
      </c>
      <c r="N2133" s="661">
        <v>1</v>
      </c>
      <c r="O2133" s="744">
        <v>0.5</v>
      </c>
      <c r="P2133" s="662">
        <v>121.96</v>
      </c>
      <c r="Q2133" s="677">
        <v>1</v>
      </c>
      <c r="R2133" s="661">
        <v>1</v>
      </c>
      <c r="S2133" s="677">
        <v>1</v>
      </c>
      <c r="T2133" s="744">
        <v>0.5</v>
      </c>
      <c r="U2133" s="700">
        <v>1</v>
      </c>
    </row>
    <row r="2134" spans="1:21" ht="14.4" customHeight="1" x14ac:dyDescent="0.3">
      <c r="A2134" s="660">
        <v>21</v>
      </c>
      <c r="B2134" s="661" t="s">
        <v>578</v>
      </c>
      <c r="C2134" s="661" t="s">
        <v>3538</v>
      </c>
      <c r="D2134" s="742" t="s">
        <v>5397</v>
      </c>
      <c r="E2134" s="743" t="s">
        <v>3566</v>
      </c>
      <c r="F2134" s="661" t="s">
        <v>3533</v>
      </c>
      <c r="G2134" s="661" t="s">
        <v>3686</v>
      </c>
      <c r="H2134" s="661" t="s">
        <v>579</v>
      </c>
      <c r="I2134" s="661" t="s">
        <v>834</v>
      </c>
      <c r="J2134" s="661" t="s">
        <v>3687</v>
      </c>
      <c r="K2134" s="661" t="s">
        <v>3688</v>
      </c>
      <c r="L2134" s="662">
        <v>0</v>
      </c>
      <c r="M2134" s="662">
        <v>0</v>
      </c>
      <c r="N2134" s="661">
        <v>50</v>
      </c>
      <c r="O2134" s="744">
        <v>10</v>
      </c>
      <c r="P2134" s="662">
        <v>0</v>
      </c>
      <c r="Q2134" s="677"/>
      <c r="R2134" s="661">
        <v>33</v>
      </c>
      <c r="S2134" s="677">
        <v>0.66</v>
      </c>
      <c r="T2134" s="744">
        <v>6.5</v>
      </c>
      <c r="U2134" s="700">
        <v>0.65</v>
      </c>
    </row>
    <row r="2135" spans="1:21" ht="14.4" customHeight="1" x14ac:dyDescent="0.3">
      <c r="A2135" s="660">
        <v>21</v>
      </c>
      <c r="B2135" s="661" t="s">
        <v>578</v>
      </c>
      <c r="C2135" s="661" t="s">
        <v>3538</v>
      </c>
      <c r="D2135" s="742" t="s">
        <v>5397</v>
      </c>
      <c r="E2135" s="743" t="s">
        <v>3566</v>
      </c>
      <c r="F2135" s="661" t="s">
        <v>3533</v>
      </c>
      <c r="G2135" s="661" t="s">
        <v>3689</v>
      </c>
      <c r="H2135" s="661" t="s">
        <v>579</v>
      </c>
      <c r="I2135" s="661" t="s">
        <v>784</v>
      </c>
      <c r="J2135" s="661" t="s">
        <v>785</v>
      </c>
      <c r="K2135" s="661" t="s">
        <v>4198</v>
      </c>
      <c r="L2135" s="662">
        <v>152.33000000000001</v>
      </c>
      <c r="M2135" s="662">
        <v>152.33000000000001</v>
      </c>
      <c r="N2135" s="661">
        <v>1</v>
      </c>
      <c r="O2135" s="744">
        <v>0.5</v>
      </c>
      <c r="P2135" s="662">
        <v>152.33000000000001</v>
      </c>
      <c r="Q2135" s="677">
        <v>1</v>
      </c>
      <c r="R2135" s="661">
        <v>1</v>
      </c>
      <c r="S2135" s="677">
        <v>1</v>
      </c>
      <c r="T2135" s="744">
        <v>0.5</v>
      </c>
      <c r="U2135" s="700">
        <v>1</v>
      </c>
    </row>
    <row r="2136" spans="1:21" ht="14.4" customHeight="1" x14ac:dyDescent="0.3">
      <c r="A2136" s="660">
        <v>21</v>
      </c>
      <c r="B2136" s="661" t="s">
        <v>578</v>
      </c>
      <c r="C2136" s="661" t="s">
        <v>3538</v>
      </c>
      <c r="D2136" s="742" t="s">
        <v>5397</v>
      </c>
      <c r="E2136" s="743" t="s">
        <v>3566</v>
      </c>
      <c r="F2136" s="661" t="s">
        <v>3533</v>
      </c>
      <c r="G2136" s="661" t="s">
        <v>3689</v>
      </c>
      <c r="H2136" s="661" t="s">
        <v>579</v>
      </c>
      <c r="I2136" s="661" t="s">
        <v>2138</v>
      </c>
      <c r="J2136" s="661" t="s">
        <v>785</v>
      </c>
      <c r="K2136" s="661" t="s">
        <v>3690</v>
      </c>
      <c r="L2136" s="662">
        <v>30.47</v>
      </c>
      <c r="M2136" s="662">
        <v>60.94</v>
      </c>
      <c r="N2136" s="661">
        <v>2</v>
      </c>
      <c r="O2136" s="744">
        <v>0.5</v>
      </c>
      <c r="P2136" s="662">
        <v>60.94</v>
      </c>
      <c r="Q2136" s="677">
        <v>1</v>
      </c>
      <c r="R2136" s="661">
        <v>2</v>
      </c>
      <c r="S2136" s="677">
        <v>1</v>
      </c>
      <c r="T2136" s="744">
        <v>0.5</v>
      </c>
      <c r="U2136" s="700">
        <v>1</v>
      </c>
    </row>
    <row r="2137" spans="1:21" ht="14.4" customHeight="1" x14ac:dyDescent="0.3">
      <c r="A2137" s="660">
        <v>21</v>
      </c>
      <c r="B2137" s="661" t="s">
        <v>578</v>
      </c>
      <c r="C2137" s="661" t="s">
        <v>3538</v>
      </c>
      <c r="D2137" s="742" t="s">
        <v>5397</v>
      </c>
      <c r="E2137" s="743" t="s">
        <v>3566</v>
      </c>
      <c r="F2137" s="661" t="s">
        <v>3533</v>
      </c>
      <c r="G2137" s="661" t="s">
        <v>3613</v>
      </c>
      <c r="H2137" s="661" t="s">
        <v>579</v>
      </c>
      <c r="I2137" s="661" t="s">
        <v>1983</v>
      </c>
      <c r="J2137" s="661" t="s">
        <v>1984</v>
      </c>
      <c r="K2137" s="661" t="s">
        <v>3691</v>
      </c>
      <c r="L2137" s="662">
        <v>22.44</v>
      </c>
      <c r="M2137" s="662">
        <v>44.88</v>
      </c>
      <c r="N2137" s="661">
        <v>2</v>
      </c>
      <c r="O2137" s="744">
        <v>1.5</v>
      </c>
      <c r="P2137" s="662">
        <v>22.44</v>
      </c>
      <c r="Q2137" s="677">
        <v>0.5</v>
      </c>
      <c r="R2137" s="661">
        <v>1</v>
      </c>
      <c r="S2137" s="677">
        <v>0.5</v>
      </c>
      <c r="T2137" s="744">
        <v>1</v>
      </c>
      <c r="U2137" s="700">
        <v>0.66666666666666663</v>
      </c>
    </row>
    <row r="2138" spans="1:21" ht="14.4" customHeight="1" x14ac:dyDescent="0.3">
      <c r="A2138" s="660">
        <v>21</v>
      </c>
      <c r="B2138" s="661" t="s">
        <v>578</v>
      </c>
      <c r="C2138" s="661" t="s">
        <v>3538</v>
      </c>
      <c r="D2138" s="742" t="s">
        <v>5397</v>
      </c>
      <c r="E2138" s="743" t="s">
        <v>3566</v>
      </c>
      <c r="F2138" s="661" t="s">
        <v>3533</v>
      </c>
      <c r="G2138" s="661" t="s">
        <v>3959</v>
      </c>
      <c r="H2138" s="661" t="s">
        <v>1684</v>
      </c>
      <c r="I2138" s="661" t="s">
        <v>3960</v>
      </c>
      <c r="J2138" s="661" t="s">
        <v>3961</v>
      </c>
      <c r="K2138" s="661" t="s">
        <v>1172</v>
      </c>
      <c r="L2138" s="662">
        <v>0</v>
      </c>
      <c r="M2138" s="662">
        <v>0</v>
      </c>
      <c r="N2138" s="661">
        <v>3</v>
      </c>
      <c r="O2138" s="744">
        <v>0.5</v>
      </c>
      <c r="P2138" s="662"/>
      <c r="Q2138" s="677"/>
      <c r="R2138" s="661"/>
      <c r="S2138" s="677">
        <v>0</v>
      </c>
      <c r="T2138" s="744"/>
      <c r="U2138" s="700">
        <v>0</v>
      </c>
    </row>
    <row r="2139" spans="1:21" ht="14.4" customHeight="1" x14ac:dyDescent="0.3">
      <c r="A2139" s="660">
        <v>21</v>
      </c>
      <c r="B2139" s="661" t="s">
        <v>578</v>
      </c>
      <c r="C2139" s="661" t="s">
        <v>3538</v>
      </c>
      <c r="D2139" s="742" t="s">
        <v>5397</v>
      </c>
      <c r="E2139" s="743" t="s">
        <v>3566</v>
      </c>
      <c r="F2139" s="661" t="s">
        <v>3533</v>
      </c>
      <c r="G2139" s="661" t="s">
        <v>3959</v>
      </c>
      <c r="H2139" s="661" t="s">
        <v>1684</v>
      </c>
      <c r="I2139" s="661" t="s">
        <v>4206</v>
      </c>
      <c r="J2139" s="661" t="s">
        <v>3961</v>
      </c>
      <c r="K2139" s="661" t="s">
        <v>4207</v>
      </c>
      <c r="L2139" s="662">
        <v>492.3</v>
      </c>
      <c r="M2139" s="662">
        <v>1476.9</v>
      </c>
      <c r="N2139" s="661">
        <v>3</v>
      </c>
      <c r="O2139" s="744">
        <v>3</v>
      </c>
      <c r="P2139" s="662">
        <v>492.3</v>
      </c>
      <c r="Q2139" s="677">
        <v>0.33333333333333331</v>
      </c>
      <c r="R2139" s="661">
        <v>1</v>
      </c>
      <c r="S2139" s="677">
        <v>0.33333333333333331</v>
      </c>
      <c r="T2139" s="744">
        <v>1</v>
      </c>
      <c r="U2139" s="700">
        <v>0.33333333333333331</v>
      </c>
    </row>
    <row r="2140" spans="1:21" ht="14.4" customHeight="1" x14ac:dyDescent="0.3">
      <c r="A2140" s="660">
        <v>21</v>
      </c>
      <c r="B2140" s="661" t="s">
        <v>578</v>
      </c>
      <c r="C2140" s="661" t="s">
        <v>3538</v>
      </c>
      <c r="D2140" s="742" t="s">
        <v>5397</v>
      </c>
      <c r="E2140" s="743" t="s">
        <v>3566</v>
      </c>
      <c r="F2140" s="661" t="s">
        <v>3533</v>
      </c>
      <c r="G2140" s="661" t="s">
        <v>3610</v>
      </c>
      <c r="H2140" s="661" t="s">
        <v>579</v>
      </c>
      <c r="I2140" s="661" t="s">
        <v>729</v>
      </c>
      <c r="J2140" s="661" t="s">
        <v>730</v>
      </c>
      <c r="K2140" s="661" t="s">
        <v>3762</v>
      </c>
      <c r="L2140" s="662">
        <v>55.16</v>
      </c>
      <c r="M2140" s="662">
        <v>110.32</v>
      </c>
      <c r="N2140" s="661">
        <v>2</v>
      </c>
      <c r="O2140" s="744">
        <v>1.5</v>
      </c>
      <c r="P2140" s="662">
        <v>110.32</v>
      </c>
      <c r="Q2140" s="677">
        <v>1</v>
      </c>
      <c r="R2140" s="661">
        <v>2</v>
      </c>
      <c r="S2140" s="677">
        <v>1</v>
      </c>
      <c r="T2140" s="744">
        <v>1.5</v>
      </c>
      <c r="U2140" s="700">
        <v>1</v>
      </c>
    </row>
    <row r="2141" spans="1:21" ht="14.4" customHeight="1" x14ac:dyDescent="0.3">
      <c r="A2141" s="660">
        <v>21</v>
      </c>
      <c r="B2141" s="661" t="s">
        <v>578</v>
      </c>
      <c r="C2141" s="661" t="s">
        <v>3538</v>
      </c>
      <c r="D2141" s="742" t="s">
        <v>5397</v>
      </c>
      <c r="E2141" s="743" t="s">
        <v>3566</v>
      </c>
      <c r="F2141" s="661" t="s">
        <v>3533</v>
      </c>
      <c r="G2141" s="661" t="s">
        <v>3693</v>
      </c>
      <c r="H2141" s="661" t="s">
        <v>1684</v>
      </c>
      <c r="I2141" s="661" t="s">
        <v>2769</v>
      </c>
      <c r="J2141" s="661" t="s">
        <v>2770</v>
      </c>
      <c r="K2141" s="661" t="s">
        <v>3497</v>
      </c>
      <c r="L2141" s="662">
        <v>140.94999999999999</v>
      </c>
      <c r="M2141" s="662">
        <v>845.69999999999993</v>
      </c>
      <c r="N2141" s="661">
        <v>6</v>
      </c>
      <c r="O2141" s="744">
        <v>1</v>
      </c>
      <c r="P2141" s="662">
        <v>422.84999999999997</v>
      </c>
      <c r="Q2141" s="677">
        <v>0.5</v>
      </c>
      <c r="R2141" s="661">
        <v>3</v>
      </c>
      <c r="S2141" s="677">
        <v>0.5</v>
      </c>
      <c r="T2141" s="744">
        <v>0.5</v>
      </c>
      <c r="U2141" s="700">
        <v>0.5</v>
      </c>
    </row>
    <row r="2142" spans="1:21" ht="14.4" customHeight="1" x14ac:dyDescent="0.3">
      <c r="A2142" s="660">
        <v>21</v>
      </c>
      <c r="B2142" s="661" t="s">
        <v>578</v>
      </c>
      <c r="C2142" s="661" t="s">
        <v>3538</v>
      </c>
      <c r="D2142" s="742" t="s">
        <v>5397</v>
      </c>
      <c r="E2142" s="743" t="s">
        <v>3566</v>
      </c>
      <c r="F2142" s="661" t="s">
        <v>3533</v>
      </c>
      <c r="G2142" s="661" t="s">
        <v>3693</v>
      </c>
      <c r="H2142" s="661" t="s">
        <v>1684</v>
      </c>
      <c r="I2142" s="661" t="s">
        <v>1756</v>
      </c>
      <c r="J2142" s="661" t="s">
        <v>1757</v>
      </c>
      <c r="K2142" s="661" t="s">
        <v>1589</v>
      </c>
      <c r="L2142" s="662">
        <v>93.96</v>
      </c>
      <c r="M2142" s="662">
        <v>281.88</v>
      </c>
      <c r="N2142" s="661">
        <v>3</v>
      </c>
      <c r="O2142" s="744">
        <v>1</v>
      </c>
      <c r="P2142" s="662">
        <v>281.88</v>
      </c>
      <c r="Q2142" s="677">
        <v>1</v>
      </c>
      <c r="R2142" s="661">
        <v>3</v>
      </c>
      <c r="S2142" s="677">
        <v>1</v>
      </c>
      <c r="T2142" s="744">
        <v>1</v>
      </c>
      <c r="U2142" s="700">
        <v>1</v>
      </c>
    </row>
    <row r="2143" spans="1:21" ht="14.4" customHeight="1" x14ac:dyDescent="0.3">
      <c r="A2143" s="660">
        <v>21</v>
      </c>
      <c r="B2143" s="661" t="s">
        <v>578</v>
      </c>
      <c r="C2143" s="661" t="s">
        <v>3538</v>
      </c>
      <c r="D2143" s="742" t="s">
        <v>5397</v>
      </c>
      <c r="E2143" s="743" t="s">
        <v>3566</v>
      </c>
      <c r="F2143" s="661" t="s">
        <v>3533</v>
      </c>
      <c r="G2143" s="661" t="s">
        <v>3693</v>
      </c>
      <c r="H2143" s="661" t="s">
        <v>1684</v>
      </c>
      <c r="I2143" s="661" t="s">
        <v>1760</v>
      </c>
      <c r="J2143" s="661" t="s">
        <v>1757</v>
      </c>
      <c r="K2143" s="661" t="s">
        <v>3420</v>
      </c>
      <c r="L2143" s="662">
        <v>156.61000000000001</v>
      </c>
      <c r="M2143" s="662">
        <v>1096.27</v>
      </c>
      <c r="N2143" s="661">
        <v>7</v>
      </c>
      <c r="O2143" s="744">
        <v>1.5</v>
      </c>
      <c r="P2143" s="662">
        <v>469.83000000000004</v>
      </c>
      <c r="Q2143" s="677">
        <v>0.4285714285714286</v>
      </c>
      <c r="R2143" s="661">
        <v>3</v>
      </c>
      <c r="S2143" s="677">
        <v>0.42857142857142855</v>
      </c>
      <c r="T2143" s="744">
        <v>0.5</v>
      </c>
      <c r="U2143" s="700">
        <v>0.33333333333333331</v>
      </c>
    </row>
    <row r="2144" spans="1:21" ht="14.4" customHeight="1" x14ac:dyDescent="0.3">
      <c r="A2144" s="660">
        <v>21</v>
      </c>
      <c r="B2144" s="661" t="s">
        <v>578</v>
      </c>
      <c r="C2144" s="661" t="s">
        <v>3538</v>
      </c>
      <c r="D2144" s="742" t="s">
        <v>5397</v>
      </c>
      <c r="E2144" s="743" t="s">
        <v>3566</v>
      </c>
      <c r="F2144" s="661" t="s">
        <v>3533</v>
      </c>
      <c r="G2144" s="661" t="s">
        <v>3612</v>
      </c>
      <c r="H2144" s="661" t="s">
        <v>579</v>
      </c>
      <c r="I2144" s="661" t="s">
        <v>3694</v>
      </c>
      <c r="J2144" s="661" t="s">
        <v>1672</v>
      </c>
      <c r="K2144" s="661" t="s">
        <v>1129</v>
      </c>
      <c r="L2144" s="662">
        <v>75.22</v>
      </c>
      <c r="M2144" s="662">
        <v>1053.0800000000002</v>
      </c>
      <c r="N2144" s="661">
        <v>14</v>
      </c>
      <c r="O2144" s="744">
        <v>7</v>
      </c>
      <c r="P2144" s="662">
        <v>977.86000000000013</v>
      </c>
      <c r="Q2144" s="677">
        <v>0.9285714285714286</v>
      </c>
      <c r="R2144" s="661">
        <v>13</v>
      </c>
      <c r="S2144" s="677">
        <v>0.9285714285714286</v>
      </c>
      <c r="T2144" s="744">
        <v>6.5</v>
      </c>
      <c r="U2144" s="700">
        <v>0.9285714285714286</v>
      </c>
    </row>
    <row r="2145" spans="1:21" ht="14.4" customHeight="1" x14ac:dyDescent="0.3">
      <c r="A2145" s="660">
        <v>21</v>
      </c>
      <c r="B2145" s="661" t="s">
        <v>578</v>
      </c>
      <c r="C2145" s="661" t="s">
        <v>3538</v>
      </c>
      <c r="D2145" s="742" t="s">
        <v>5397</v>
      </c>
      <c r="E2145" s="743" t="s">
        <v>3566</v>
      </c>
      <c r="F2145" s="661" t="s">
        <v>3533</v>
      </c>
      <c r="G2145" s="661" t="s">
        <v>3612</v>
      </c>
      <c r="H2145" s="661" t="s">
        <v>579</v>
      </c>
      <c r="I2145" s="661" t="s">
        <v>4713</v>
      </c>
      <c r="J2145" s="661" t="s">
        <v>1672</v>
      </c>
      <c r="K2145" s="661" t="s">
        <v>751</v>
      </c>
      <c r="L2145" s="662">
        <v>150.43</v>
      </c>
      <c r="M2145" s="662">
        <v>4061.6100000000006</v>
      </c>
      <c r="N2145" s="661">
        <v>27</v>
      </c>
      <c r="O2145" s="744">
        <v>8</v>
      </c>
      <c r="P2145" s="662">
        <v>1805.16</v>
      </c>
      <c r="Q2145" s="677">
        <v>0.44444444444444442</v>
      </c>
      <c r="R2145" s="661">
        <v>12</v>
      </c>
      <c r="S2145" s="677">
        <v>0.44444444444444442</v>
      </c>
      <c r="T2145" s="744">
        <v>4.5</v>
      </c>
      <c r="U2145" s="700">
        <v>0.5625</v>
      </c>
    </row>
    <row r="2146" spans="1:21" ht="14.4" customHeight="1" x14ac:dyDescent="0.3">
      <c r="A2146" s="660">
        <v>21</v>
      </c>
      <c r="B2146" s="661" t="s">
        <v>578</v>
      </c>
      <c r="C2146" s="661" t="s">
        <v>3538</v>
      </c>
      <c r="D2146" s="742" t="s">
        <v>5397</v>
      </c>
      <c r="E2146" s="743" t="s">
        <v>3566</v>
      </c>
      <c r="F2146" s="661" t="s">
        <v>3533</v>
      </c>
      <c r="G2146" s="661" t="s">
        <v>3898</v>
      </c>
      <c r="H2146" s="661" t="s">
        <v>579</v>
      </c>
      <c r="I2146" s="661" t="s">
        <v>1231</v>
      </c>
      <c r="J2146" s="661" t="s">
        <v>1232</v>
      </c>
      <c r="K2146" s="661" t="s">
        <v>4215</v>
      </c>
      <c r="L2146" s="662">
        <v>264</v>
      </c>
      <c r="M2146" s="662">
        <v>528</v>
      </c>
      <c r="N2146" s="661">
        <v>2</v>
      </c>
      <c r="O2146" s="744">
        <v>1.5</v>
      </c>
      <c r="P2146" s="662">
        <v>264</v>
      </c>
      <c r="Q2146" s="677">
        <v>0.5</v>
      </c>
      <c r="R2146" s="661">
        <v>1</v>
      </c>
      <c r="S2146" s="677">
        <v>0.5</v>
      </c>
      <c r="T2146" s="744">
        <v>1</v>
      </c>
      <c r="U2146" s="700">
        <v>0.66666666666666663</v>
      </c>
    </row>
    <row r="2147" spans="1:21" ht="14.4" customHeight="1" x14ac:dyDescent="0.3">
      <c r="A2147" s="660">
        <v>21</v>
      </c>
      <c r="B2147" s="661" t="s">
        <v>578</v>
      </c>
      <c r="C2147" s="661" t="s">
        <v>3538</v>
      </c>
      <c r="D2147" s="742" t="s">
        <v>5397</v>
      </c>
      <c r="E2147" s="743" t="s">
        <v>3566</v>
      </c>
      <c r="F2147" s="661" t="s">
        <v>3533</v>
      </c>
      <c r="G2147" s="661" t="s">
        <v>3902</v>
      </c>
      <c r="H2147" s="661" t="s">
        <v>579</v>
      </c>
      <c r="I2147" s="661" t="s">
        <v>761</v>
      </c>
      <c r="J2147" s="661" t="s">
        <v>762</v>
      </c>
      <c r="K2147" s="661" t="s">
        <v>763</v>
      </c>
      <c r="L2147" s="662">
        <v>79.069999999999993</v>
      </c>
      <c r="M2147" s="662">
        <v>79.069999999999993</v>
      </c>
      <c r="N2147" s="661">
        <v>1</v>
      </c>
      <c r="O2147" s="744">
        <v>0.5</v>
      </c>
      <c r="P2147" s="662"/>
      <c r="Q2147" s="677">
        <v>0</v>
      </c>
      <c r="R2147" s="661"/>
      <c r="S2147" s="677">
        <v>0</v>
      </c>
      <c r="T2147" s="744"/>
      <c r="U2147" s="700">
        <v>0</v>
      </c>
    </row>
    <row r="2148" spans="1:21" ht="14.4" customHeight="1" x14ac:dyDescent="0.3">
      <c r="A2148" s="660">
        <v>21</v>
      </c>
      <c r="B2148" s="661" t="s">
        <v>578</v>
      </c>
      <c r="C2148" s="661" t="s">
        <v>3538</v>
      </c>
      <c r="D2148" s="742" t="s">
        <v>5397</v>
      </c>
      <c r="E2148" s="743" t="s">
        <v>3566</v>
      </c>
      <c r="F2148" s="661" t="s">
        <v>3533</v>
      </c>
      <c r="G2148" s="661" t="s">
        <v>4507</v>
      </c>
      <c r="H2148" s="661" t="s">
        <v>579</v>
      </c>
      <c r="I2148" s="661" t="s">
        <v>4508</v>
      </c>
      <c r="J2148" s="661" t="s">
        <v>4509</v>
      </c>
      <c r="K2148" s="661" t="s">
        <v>4510</v>
      </c>
      <c r="L2148" s="662">
        <v>151.62</v>
      </c>
      <c r="M2148" s="662">
        <v>4548.6000000000004</v>
      </c>
      <c r="N2148" s="661">
        <v>30</v>
      </c>
      <c r="O2148" s="744">
        <v>9.5</v>
      </c>
      <c r="P2148" s="662">
        <v>3032.4000000000005</v>
      </c>
      <c r="Q2148" s="677">
        <v>0.66666666666666674</v>
      </c>
      <c r="R2148" s="661">
        <v>20</v>
      </c>
      <c r="S2148" s="677">
        <v>0.66666666666666663</v>
      </c>
      <c r="T2148" s="744">
        <v>6</v>
      </c>
      <c r="U2148" s="700">
        <v>0.63157894736842102</v>
      </c>
    </row>
    <row r="2149" spans="1:21" ht="14.4" customHeight="1" x14ac:dyDescent="0.3">
      <c r="A2149" s="660">
        <v>21</v>
      </c>
      <c r="B2149" s="661" t="s">
        <v>578</v>
      </c>
      <c r="C2149" s="661" t="s">
        <v>3538</v>
      </c>
      <c r="D2149" s="742" t="s">
        <v>5397</v>
      </c>
      <c r="E2149" s="743" t="s">
        <v>3566</v>
      </c>
      <c r="F2149" s="661" t="s">
        <v>3533</v>
      </c>
      <c r="G2149" s="661" t="s">
        <v>3940</v>
      </c>
      <c r="H2149" s="661" t="s">
        <v>579</v>
      </c>
      <c r="I2149" s="661" t="s">
        <v>4581</v>
      </c>
      <c r="J2149" s="661" t="s">
        <v>4217</v>
      </c>
      <c r="K2149" s="661" t="s">
        <v>3825</v>
      </c>
      <c r="L2149" s="662">
        <v>0</v>
      </c>
      <c r="M2149" s="662">
        <v>0</v>
      </c>
      <c r="N2149" s="661">
        <v>2</v>
      </c>
      <c r="O2149" s="744">
        <v>0.5</v>
      </c>
      <c r="P2149" s="662">
        <v>0</v>
      </c>
      <c r="Q2149" s="677"/>
      <c r="R2149" s="661">
        <v>2</v>
      </c>
      <c r="S2149" s="677">
        <v>1</v>
      </c>
      <c r="T2149" s="744">
        <v>0.5</v>
      </c>
      <c r="U2149" s="700">
        <v>1</v>
      </c>
    </row>
    <row r="2150" spans="1:21" ht="14.4" customHeight="1" x14ac:dyDescent="0.3">
      <c r="A2150" s="660">
        <v>21</v>
      </c>
      <c r="B2150" s="661" t="s">
        <v>578</v>
      </c>
      <c r="C2150" s="661" t="s">
        <v>3538</v>
      </c>
      <c r="D2150" s="742" t="s">
        <v>5397</v>
      </c>
      <c r="E2150" s="743" t="s">
        <v>3566</v>
      </c>
      <c r="F2150" s="661" t="s">
        <v>3533</v>
      </c>
      <c r="G2150" s="661" t="s">
        <v>3940</v>
      </c>
      <c r="H2150" s="661" t="s">
        <v>579</v>
      </c>
      <c r="I2150" s="661" t="s">
        <v>5247</v>
      </c>
      <c r="J2150" s="661" t="s">
        <v>4217</v>
      </c>
      <c r="K2150" s="661" t="s">
        <v>3825</v>
      </c>
      <c r="L2150" s="662">
        <v>0</v>
      </c>
      <c r="M2150" s="662">
        <v>0</v>
      </c>
      <c r="N2150" s="661">
        <v>2</v>
      </c>
      <c r="O2150" s="744">
        <v>1</v>
      </c>
      <c r="P2150" s="662">
        <v>0</v>
      </c>
      <c r="Q2150" s="677"/>
      <c r="R2150" s="661">
        <v>2</v>
      </c>
      <c r="S2150" s="677">
        <v>1</v>
      </c>
      <c r="T2150" s="744">
        <v>1</v>
      </c>
      <c r="U2150" s="700">
        <v>1</v>
      </c>
    </row>
    <row r="2151" spans="1:21" ht="14.4" customHeight="1" x14ac:dyDescent="0.3">
      <c r="A2151" s="660">
        <v>21</v>
      </c>
      <c r="B2151" s="661" t="s">
        <v>578</v>
      </c>
      <c r="C2151" s="661" t="s">
        <v>3538</v>
      </c>
      <c r="D2151" s="742" t="s">
        <v>5397</v>
      </c>
      <c r="E2151" s="743" t="s">
        <v>3566</v>
      </c>
      <c r="F2151" s="661" t="s">
        <v>3533</v>
      </c>
      <c r="G2151" s="661" t="s">
        <v>3940</v>
      </c>
      <c r="H2151" s="661" t="s">
        <v>579</v>
      </c>
      <c r="I2151" s="661" t="s">
        <v>4718</v>
      </c>
      <c r="J2151" s="661" t="s">
        <v>4217</v>
      </c>
      <c r="K2151" s="661" t="s">
        <v>4518</v>
      </c>
      <c r="L2151" s="662">
        <v>0</v>
      </c>
      <c r="M2151" s="662">
        <v>0</v>
      </c>
      <c r="N2151" s="661">
        <v>1</v>
      </c>
      <c r="O2151" s="744">
        <v>1</v>
      </c>
      <c r="P2151" s="662">
        <v>0</v>
      </c>
      <c r="Q2151" s="677"/>
      <c r="R2151" s="661">
        <v>1</v>
      </c>
      <c r="S2151" s="677">
        <v>1</v>
      </c>
      <c r="T2151" s="744">
        <v>1</v>
      </c>
      <c r="U2151" s="700">
        <v>1</v>
      </c>
    </row>
    <row r="2152" spans="1:21" ht="14.4" customHeight="1" x14ac:dyDescent="0.3">
      <c r="A2152" s="660">
        <v>21</v>
      </c>
      <c r="B2152" s="661" t="s">
        <v>578</v>
      </c>
      <c r="C2152" s="661" t="s">
        <v>3538</v>
      </c>
      <c r="D2152" s="742" t="s">
        <v>5397</v>
      </c>
      <c r="E2152" s="743" t="s">
        <v>3566</v>
      </c>
      <c r="F2152" s="661" t="s">
        <v>3533</v>
      </c>
      <c r="G2152" s="661" t="s">
        <v>3940</v>
      </c>
      <c r="H2152" s="661" t="s">
        <v>579</v>
      </c>
      <c r="I2152" s="661" t="s">
        <v>4218</v>
      </c>
      <c r="J2152" s="661" t="s">
        <v>4219</v>
      </c>
      <c r="K2152" s="661" t="s">
        <v>1606</v>
      </c>
      <c r="L2152" s="662">
        <v>0</v>
      </c>
      <c r="M2152" s="662">
        <v>0</v>
      </c>
      <c r="N2152" s="661">
        <v>6</v>
      </c>
      <c r="O2152" s="744">
        <v>2</v>
      </c>
      <c r="P2152" s="662">
        <v>0</v>
      </c>
      <c r="Q2152" s="677"/>
      <c r="R2152" s="661">
        <v>5</v>
      </c>
      <c r="S2152" s="677">
        <v>0.83333333333333337</v>
      </c>
      <c r="T2152" s="744">
        <v>1.5</v>
      </c>
      <c r="U2152" s="700">
        <v>0.75</v>
      </c>
    </row>
    <row r="2153" spans="1:21" ht="14.4" customHeight="1" x14ac:dyDescent="0.3">
      <c r="A2153" s="660">
        <v>21</v>
      </c>
      <c r="B2153" s="661" t="s">
        <v>578</v>
      </c>
      <c r="C2153" s="661" t="s">
        <v>3538</v>
      </c>
      <c r="D2153" s="742" t="s">
        <v>5397</v>
      </c>
      <c r="E2153" s="743" t="s">
        <v>3566</v>
      </c>
      <c r="F2153" s="661" t="s">
        <v>3533</v>
      </c>
      <c r="G2153" s="661" t="s">
        <v>3940</v>
      </c>
      <c r="H2153" s="661" t="s">
        <v>579</v>
      </c>
      <c r="I2153" s="661" t="s">
        <v>4754</v>
      </c>
      <c r="J2153" s="661" t="s">
        <v>4520</v>
      </c>
      <c r="K2153" s="661" t="s">
        <v>2644</v>
      </c>
      <c r="L2153" s="662">
        <v>0</v>
      </c>
      <c r="M2153" s="662">
        <v>0</v>
      </c>
      <c r="N2153" s="661">
        <v>1</v>
      </c>
      <c r="O2153" s="744">
        <v>0.5</v>
      </c>
      <c r="P2153" s="662"/>
      <c r="Q2153" s="677"/>
      <c r="R2153" s="661"/>
      <c r="S2153" s="677">
        <v>0</v>
      </c>
      <c r="T2153" s="744"/>
      <c r="U2153" s="700">
        <v>0</v>
      </c>
    </row>
    <row r="2154" spans="1:21" ht="14.4" customHeight="1" x14ac:dyDescent="0.3">
      <c r="A2154" s="660">
        <v>21</v>
      </c>
      <c r="B2154" s="661" t="s">
        <v>578</v>
      </c>
      <c r="C2154" s="661" t="s">
        <v>3538</v>
      </c>
      <c r="D2154" s="742" t="s">
        <v>5397</v>
      </c>
      <c r="E2154" s="743" t="s">
        <v>3566</v>
      </c>
      <c r="F2154" s="661" t="s">
        <v>3533</v>
      </c>
      <c r="G2154" s="661" t="s">
        <v>3940</v>
      </c>
      <c r="H2154" s="661" t="s">
        <v>579</v>
      </c>
      <c r="I2154" s="661" t="s">
        <v>4517</v>
      </c>
      <c r="J2154" s="661" t="s">
        <v>4516</v>
      </c>
      <c r="K2154" s="661" t="s">
        <v>4518</v>
      </c>
      <c r="L2154" s="662">
        <v>0</v>
      </c>
      <c r="M2154" s="662">
        <v>0</v>
      </c>
      <c r="N2154" s="661">
        <v>1</v>
      </c>
      <c r="O2154" s="744">
        <v>1</v>
      </c>
      <c r="P2154" s="662"/>
      <c r="Q2154" s="677"/>
      <c r="R2154" s="661"/>
      <c r="S2154" s="677">
        <v>0</v>
      </c>
      <c r="T2154" s="744"/>
      <c r="U2154" s="700">
        <v>0</v>
      </c>
    </row>
    <row r="2155" spans="1:21" ht="14.4" customHeight="1" x14ac:dyDescent="0.3">
      <c r="A2155" s="660">
        <v>21</v>
      </c>
      <c r="B2155" s="661" t="s">
        <v>578</v>
      </c>
      <c r="C2155" s="661" t="s">
        <v>3538</v>
      </c>
      <c r="D2155" s="742" t="s">
        <v>5397</v>
      </c>
      <c r="E2155" s="743" t="s">
        <v>3566</v>
      </c>
      <c r="F2155" s="661" t="s">
        <v>3533</v>
      </c>
      <c r="G2155" s="661" t="s">
        <v>3940</v>
      </c>
      <c r="H2155" s="661" t="s">
        <v>579</v>
      </c>
      <c r="I2155" s="661" t="s">
        <v>4909</v>
      </c>
      <c r="J2155" s="661" t="s">
        <v>4219</v>
      </c>
      <c r="K2155" s="661" t="s">
        <v>1606</v>
      </c>
      <c r="L2155" s="662">
        <v>0</v>
      </c>
      <c r="M2155" s="662">
        <v>0</v>
      </c>
      <c r="N2155" s="661">
        <v>4</v>
      </c>
      <c r="O2155" s="744">
        <v>2</v>
      </c>
      <c r="P2155" s="662">
        <v>0</v>
      </c>
      <c r="Q2155" s="677"/>
      <c r="R2155" s="661">
        <v>4</v>
      </c>
      <c r="S2155" s="677">
        <v>1</v>
      </c>
      <c r="T2155" s="744">
        <v>2</v>
      </c>
      <c r="U2155" s="700">
        <v>1</v>
      </c>
    </row>
    <row r="2156" spans="1:21" ht="14.4" customHeight="1" x14ac:dyDescent="0.3">
      <c r="A2156" s="660">
        <v>21</v>
      </c>
      <c r="B2156" s="661" t="s">
        <v>578</v>
      </c>
      <c r="C2156" s="661" t="s">
        <v>3538</v>
      </c>
      <c r="D2156" s="742" t="s">
        <v>5397</v>
      </c>
      <c r="E2156" s="743" t="s">
        <v>3566</v>
      </c>
      <c r="F2156" s="661" t="s">
        <v>3533</v>
      </c>
      <c r="G2156" s="661" t="s">
        <v>3940</v>
      </c>
      <c r="H2156" s="661" t="s">
        <v>579</v>
      </c>
      <c r="I2156" s="661" t="s">
        <v>1604</v>
      </c>
      <c r="J2156" s="661" t="s">
        <v>1605</v>
      </c>
      <c r="K2156" s="661" t="s">
        <v>1606</v>
      </c>
      <c r="L2156" s="662">
        <v>0</v>
      </c>
      <c r="M2156" s="662">
        <v>0</v>
      </c>
      <c r="N2156" s="661">
        <v>1</v>
      </c>
      <c r="O2156" s="744">
        <v>1</v>
      </c>
      <c r="P2156" s="662"/>
      <c r="Q2156" s="677"/>
      <c r="R2156" s="661"/>
      <c r="S2156" s="677">
        <v>0</v>
      </c>
      <c r="T2156" s="744"/>
      <c r="U2156" s="700">
        <v>0</v>
      </c>
    </row>
    <row r="2157" spans="1:21" ht="14.4" customHeight="1" x14ac:dyDescent="0.3">
      <c r="A2157" s="660">
        <v>21</v>
      </c>
      <c r="B2157" s="661" t="s">
        <v>578</v>
      </c>
      <c r="C2157" s="661" t="s">
        <v>3538</v>
      </c>
      <c r="D2157" s="742" t="s">
        <v>5397</v>
      </c>
      <c r="E2157" s="743" t="s">
        <v>3566</v>
      </c>
      <c r="F2157" s="661" t="s">
        <v>3533</v>
      </c>
      <c r="G2157" s="661" t="s">
        <v>3940</v>
      </c>
      <c r="H2157" s="661" t="s">
        <v>579</v>
      </c>
      <c r="I2157" s="661" t="s">
        <v>4522</v>
      </c>
      <c r="J2157" s="661" t="s">
        <v>4523</v>
      </c>
      <c r="K2157" s="661" t="s">
        <v>1742</v>
      </c>
      <c r="L2157" s="662">
        <v>0</v>
      </c>
      <c r="M2157" s="662">
        <v>0</v>
      </c>
      <c r="N2157" s="661">
        <v>1</v>
      </c>
      <c r="O2157" s="744">
        <v>1</v>
      </c>
      <c r="P2157" s="662">
        <v>0</v>
      </c>
      <c r="Q2157" s="677"/>
      <c r="R2157" s="661">
        <v>1</v>
      </c>
      <c r="S2157" s="677">
        <v>1</v>
      </c>
      <c r="T2157" s="744">
        <v>1</v>
      </c>
      <c r="U2157" s="700">
        <v>1</v>
      </c>
    </row>
    <row r="2158" spans="1:21" ht="14.4" customHeight="1" x14ac:dyDescent="0.3">
      <c r="A2158" s="660">
        <v>21</v>
      </c>
      <c r="B2158" s="661" t="s">
        <v>578</v>
      </c>
      <c r="C2158" s="661" t="s">
        <v>3538</v>
      </c>
      <c r="D2158" s="742" t="s">
        <v>5397</v>
      </c>
      <c r="E2158" s="743" t="s">
        <v>3566</v>
      </c>
      <c r="F2158" s="661" t="s">
        <v>3533</v>
      </c>
      <c r="G2158" s="661" t="s">
        <v>3940</v>
      </c>
      <c r="H2158" s="661" t="s">
        <v>579</v>
      </c>
      <c r="I2158" s="661" t="s">
        <v>5090</v>
      </c>
      <c r="J2158" s="661" t="s">
        <v>4520</v>
      </c>
      <c r="K2158" s="661" t="s">
        <v>1742</v>
      </c>
      <c r="L2158" s="662">
        <v>0</v>
      </c>
      <c r="M2158" s="662">
        <v>0</v>
      </c>
      <c r="N2158" s="661">
        <v>2</v>
      </c>
      <c r="O2158" s="744">
        <v>1</v>
      </c>
      <c r="P2158" s="662"/>
      <c r="Q2158" s="677"/>
      <c r="R2158" s="661"/>
      <c r="S2158" s="677">
        <v>0</v>
      </c>
      <c r="T2158" s="744"/>
      <c r="U2158" s="700">
        <v>0</v>
      </c>
    </row>
    <row r="2159" spans="1:21" ht="14.4" customHeight="1" x14ac:dyDescent="0.3">
      <c r="A2159" s="660">
        <v>21</v>
      </c>
      <c r="B2159" s="661" t="s">
        <v>578</v>
      </c>
      <c r="C2159" s="661" t="s">
        <v>3538</v>
      </c>
      <c r="D2159" s="742" t="s">
        <v>5397</v>
      </c>
      <c r="E2159" s="743" t="s">
        <v>3566</v>
      </c>
      <c r="F2159" s="661" t="s">
        <v>3533</v>
      </c>
      <c r="G2159" s="661" t="s">
        <v>4915</v>
      </c>
      <c r="H2159" s="661" t="s">
        <v>579</v>
      </c>
      <c r="I2159" s="661" t="s">
        <v>3223</v>
      </c>
      <c r="J2159" s="661" t="s">
        <v>3224</v>
      </c>
      <c r="K2159" s="661" t="s">
        <v>3225</v>
      </c>
      <c r="L2159" s="662">
        <v>88751.16</v>
      </c>
      <c r="M2159" s="662">
        <v>177502.32</v>
      </c>
      <c r="N2159" s="661">
        <v>2</v>
      </c>
      <c r="O2159" s="744">
        <v>2</v>
      </c>
      <c r="P2159" s="662"/>
      <c r="Q2159" s="677">
        <v>0</v>
      </c>
      <c r="R2159" s="661"/>
      <c r="S2159" s="677">
        <v>0</v>
      </c>
      <c r="T2159" s="744"/>
      <c r="U2159" s="700">
        <v>0</v>
      </c>
    </row>
    <row r="2160" spans="1:21" ht="14.4" customHeight="1" x14ac:dyDescent="0.3">
      <c r="A2160" s="660">
        <v>21</v>
      </c>
      <c r="B2160" s="661" t="s">
        <v>578</v>
      </c>
      <c r="C2160" s="661" t="s">
        <v>3538</v>
      </c>
      <c r="D2160" s="742" t="s">
        <v>5397</v>
      </c>
      <c r="E2160" s="743" t="s">
        <v>3566</v>
      </c>
      <c r="F2160" s="661" t="s">
        <v>3533</v>
      </c>
      <c r="G2160" s="661" t="s">
        <v>3699</v>
      </c>
      <c r="H2160" s="661" t="s">
        <v>1684</v>
      </c>
      <c r="I2160" s="661" t="s">
        <v>1877</v>
      </c>
      <c r="J2160" s="661" t="s">
        <v>1878</v>
      </c>
      <c r="K2160" s="661" t="s">
        <v>1879</v>
      </c>
      <c r="L2160" s="662">
        <v>133.94</v>
      </c>
      <c r="M2160" s="662">
        <v>267.88</v>
      </c>
      <c r="N2160" s="661">
        <v>2</v>
      </c>
      <c r="O2160" s="744">
        <v>1</v>
      </c>
      <c r="P2160" s="662">
        <v>133.94</v>
      </c>
      <c r="Q2160" s="677">
        <v>0.5</v>
      </c>
      <c r="R2160" s="661">
        <v>1</v>
      </c>
      <c r="S2160" s="677">
        <v>0.5</v>
      </c>
      <c r="T2160" s="744">
        <v>0.5</v>
      </c>
      <c r="U2160" s="700">
        <v>0.5</v>
      </c>
    </row>
    <row r="2161" spans="1:21" ht="14.4" customHeight="1" x14ac:dyDescent="0.3">
      <c r="A2161" s="660">
        <v>21</v>
      </c>
      <c r="B2161" s="661" t="s">
        <v>578</v>
      </c>
      <c r="C2161" s="661" t="s">
        <v>3538</v>
      </c>
      <c r="D2161" s="742" t="s">
        <v>5397</v>
      </c>
      <c r="E2161" s="743" t="s">
        <v>3566</v>
      </c>
      <c r="F2161" s="661" t="s">
        <v>3533</v>
      </c>
      <c r="G2161" s="661" t="s">
        <v>4280</v>
      </c>
      <c r="H2161" s="661" t="s">
        <v>579</v>
      </c>
      <c r="I2161" s="661" t="s">
        <v>4281</v>
      </c>
      <c r="J2161" s="661" t="s">
        <v>4282</v>
      </c>
      <c r="K2161" s="661" t="s">
        <v>4283</v>
      </c>
      <c r="L2161" s="662">
        <v>2590.61</v>
      </c>
      <c r="M2161" s="662">
        <v>2590.61</v>
      </c>
      <c r="N2161" s="661">
        <v>1</v>
      </c>
      <c r="O2161" s="744">
        <v>1</v>
      </c>
      <c r="P2161" s="662">
        <v>2590.61</v>
      </c>
      <c r="Q2161" s="677">
        <v>1</v>
      </c>
      <c r="R2161" s="661">
        <v>1</v>
      </c>
      <c r="S2161" s="677">
        <v>1</v>
      </c>
      <c r="T2161" s="744">
        <v>1</v>
      </c>
      <c r="U2161" s="700">
        <v>1</v>
      </c>
    </row>
    <row r="2162" spans="1:21" ht="14.4" customHeight="1" x14ac:dyDescent="0.3">
      <c r="A2162" s="660">
        <v>21</v>
      </c>
      <c r="B2162" s="661" t="s">
        <v>578</v>
      </c>
      <c r="C2162" s="661" t="s">
        <v>3538</v>
      </c>
      <c r="D2162" s="742" t="s">
        <v>5397</v>
      </c>
      <c r="E2162" s="743" t="s">
        <v>3566</v>
      </c>
      <c r="F2162" s="661" t="s">
        <v>3534</v>
      </c>
      <c r="G2162" s="661" t="s">
        <v>3700</v>
      </c>
      <c r="H2162" s="661" t="s">
        <v>579</v>
      </c>
      <c r="I2162" s="661" t="s">
        <v>4916</v>
      </c>
      <c r="J2162" s="661" t="s">
        <v>3702</v>
      </c>
      <c r="K2162" s="661"/>
      <c r="L2162" s="662">
        <v>0</v>
      </c>
      <c r="M2162" s="662">
        <v>0</v>
      </c>
      <c r="N2162" s="661">
        <v>3</v>
      </c>
      <c r="O2162" s="744">
        <v>3</v>
      </c>
      <c r="P2162" s="662">
        <v>0</v>
      </c>
      <c r="Q2162" s="677"/>
      <c r="R2162" s="661">
        <v>1</v>
      </c>
      <c r="S2162" s="677">
        <v>0.33333333333333331</v>
      </c>
      <c r="T2162" s="744">
        <v>1</v>
      </c>
      <c r="U2162" s="700">
        <v>0.33333333333333331</v>
      </c>
    </row>
    <row r="2163" spans="1:21" ht="14.4" customHeight="1" x14ac:dyDescent="0.3">
      <c r="A2163" s="660">
        <v>21</v>
      </c>
      <c r="B2163" s="661" t="s">
        <v>578</v>
      </c>
      <c r="C2163" s="661" t="s">
        <v>3538</v>
      </c>
      <c r="D2163" s="742" t="s">
        <v>5397</v>
      </c>
      <c r="E2163" s="743" t="s">
        <v>3566</v>
      </c>
      <c r="F2163" s="661" t="s">
        <v>3534</v>
      </c>
      <c r="G2163" s="661" t="s">
        <v>3700</v>
      </c>
      <c r="H2163" s="661" t="s">
        <v>579</v>
      </c>
      <c r="I2163" s="661" t="s">
        <v>3942</v>
      </c>
      <c r="J2163" s="661" t="s">
        <v>3702</v>
      </c>
      <c r="K2163" s="661"/>
      <c r="L2163" s="662">
        <v>0</v>
      </c>
      <c r="M2163" s="662">
        <v>0</v>
      </c>
      <c r="N2163" s="661">
        <v>4</v>
      </c>
      <c r="O2163" s="744">
        <v>3.5</v>
      </c>
      <c r="P2163" s="662">
        <v>0</v>
      </c>
      <c r="Q2163" s="677"/>
      <c r="R2163" s="661">
        <v>3</v>
      </c>
      <c r="S2163" s="677">
        <v>0.75</v>
      </c>
      <c r="T2163" s="744">
        <v>3</v>
      </c>
      <c r="U2163" s="700">
        <v>0.8571428571428571</v>
      </c>
    </row>
    <row r="2164" spans="1:21" ht="14.4" customHeight="1" x14ac:dyDescent="0.3">
      <c r="A2164" s="660">
        <v>21</v>
      </c>
      <c r="B2164" s="661" t="s">
        <v>578</v>
      </c>
      <c r="C2164" s="661" t="s">
        <v>3538</v>
      </c>
      <c r="D2164" s="742" t="s">
        <v>5397</v>
      </c>
      <c r="E2164" s="743" t="s">
        <v>3566</v>
      </c>
      <c r="F2164" s="661" t="s">
        <v>3534</v>
      </c>
      <c r="G2164" s="661" t="s">
        <v>3700</v>
      </c>
      <c r="H2164" s="661" t="s">
        <v>579</v>
      </c>
      <c r="I2164" s="661" t="s">
        <v>5248</v>
      </c>
      <c r="J2164" s="661" t="s">
        <v>3702</v>
      </c>
      <c r="K2164" s="661"/>
      <c r="L2164" s="662">
        <v>0</v>
      </c>
      <c r="M2164" s="662">
        <v>0</v>
      </c>
      <c r="N2164" s="661">
        <v>1</v>
      </c>
      <c r="O2164" s="744">
        <v>0.5</v>
      </c>
      <c r="P2164" s="662">
        <v>0</v>
      </c>
      <c r="Q2164" s="677"/>
      <c r="R2164" s="661">
        <v>1</v>
      </c>
      <c r="S2164" s="677">
        <v>1</v>
      </c>
      <c r="T2164" s="744">
        <v>0.5</v>
      </c>
      <c r="U2164" s="700">
        <v>1</v>
      </c>
    </row>
    <row r="2165" spans="1:21" ht="14.4" customHeight="1" x14ac:dyDescent="0.3">
      <c r="A2165" s="660">
        <v>21</v>
      </c>
      <c r="B2165" s="661" t="s">
        <v>578</v>
      </c>
      <c r="C2165" s="661" t="s">
        <v>3538</v>
      </c>
      <c r="D2165" s="742" t="s">
        <v>5397</v>
      </c>
      <c r="E2165" s="743" t="s">
        <v>3566</v>
      </c>
      <c r="F2165" s="661" t="s">
        <v>3535</v>
      </c>
      <c r="G2165" s="661" t="s">
        <v>4284</v>
      </c>
      <c r="H2165" s="661" t="s">
        <v>579</v>
      </c>
      <c r="I2165" s="661" t="s">
        <v>4312</v>
      </c>
      <c r="J2165" s="661" t="s">
        <v>4313</v>
      </c>
      <c r="K2165" s="661" t="s">
        <v>4301</v>
      </c>
      <c r="L2165" s="662">
        <v>741</v>
      </c>
      <c r="M2165" s="662">
        <v>741</v>
      </c>
      <c r="N2165" s="661">
        <v>1</v>
      </c>
      <c r="O2165" s="744">
        <v>1</v>
      </c>
      <c r="P2165" s="662">
        <v>741</v>
      </c>
      <c r="Q2165" s="677">
        <v>1</v>
      </c>
      <c r="R2165" s="661">
        <v>1</v>
      </c>
      <c r="S2165" s="677">
        <v>1</v>
      </c>
      <c r="T2165" s="744">
        <v>1</v>
      </c>
      <c r="U2165" s="700">
        <v>1</v>
      </c>
    </row>
    <row r="2166" spans="1:21" ht="14.4" customHeight="1" x14ac:dyDescent="0.3">
      <c r="A2166" s="660">
        <v>21</v>
      </c>
      <c r="B2166" s="661" t="s">
        <v>578</v>
      </c>
      <c r="C2166" s="661" t="s">
        <v>3538</v>
      </c>
      <c r="D2166" s="742" t="s">
        <v>5397</v>
      </c>
      <c r="E2166" s="743" t="s">
        <v>3566</v>
      </c>
      <c r="F2166" s="661" t="s">
        <v>3535</v>
      </c>
      <c r="G2166" s="661" t="s">
        <v>4284</v>
      </c>
      <c r="H2166" s="661" t="s">
        <v>579</v>
      </c>
      <c r="I2166" s="661" t="s">
        <v>5094</v>
      </c>
      <c r="J2166" s="661" t="s">
        <v>5095</v>
      </c>
      <c r="K2166" s="661" t="s">
        <v>5096</v>
      </c>
      <c r="L2166" s="662">
        <v>1512.58</v>
      </c>
      <c r="M2166" s="662">
        <v>1512.58</v>
      </c>
      <c r="N2166" s="661">
        <v>1</v>
      </c>
      <c r="O2166" s="744">
        <v>1</v>
      </c>
      <c r="P2166" s="662">
        <v>1512.58</v>
      </c>
      <c r="Q2166" s="677">
        <v>1</v>
      </c>
      <c r="R2166" s="661">
        <v>1</v>
      </c>
      <c r="S2166" s="677">
        <v>1</v>
      </c>
      <c r="T2166" s="744">
        <v>1</v>
      </c>
      <c r="U2166" s="700">
        <v>1</v>
      </c>
    </row>
    <row r="2167" spans="1:21" ht="14.4" customHeight="1" x14ac:dyDescent="0.3">
      <c r="A2167" s="660">
        <v>21</v>
      </c>
      <c r="B2167" s="661" t="s">
        <v>578</v>
      </c>
      <c r="C2167" s="661" t="s">
        <v>3538</v>
      </c>
      <c r="D2167" s="742" t="s">
        <v>5397</v>
      </c>
      <c r="E2167" s="743" t="s">
        <v>3566</v>
      </c>
      <c r="F2167" s="661" t="s">
        <v>3535</v>
      </c>
      <c r="G2167" s="661" t="s">
        <v>3704</v>
      </c>
      <c r="H2167" s="661" t="s">
        <v>579</v>
      </c>
      <c r="I2167" s="661" t="s">
        <v>1415</v>
      </c>
      <c r="J2167" s="661" t="s">
        <v>3907</v>
      </c>
      <c r="K2167" s="661" t="s">
        <v>1670</v>
      </c>
      <c r="L2167" s="662">
        <v>1267.1199999999999</v>
      </c>
      <c r="M2167" s="662">
        <v>5068.4799999999996</v>
      </c>
      <c r="N2167" s="661">
        <v>4</v>
      </c>
      <c r="O2167" s="744">
        <v>4</v>
      </c>
      <c r="P2167" s="662">
        <v>3801.3599999999997</v>
      </c>
      <c r="Q2167" s="677">
        <v>0.75</v>
      </c>
      <c r="R2167" s="661">
        <v>3</v>
      </c>
      <c r="S2167" s="677">
        <v>0.75</v>
      </c>
      <c r="T2167" s="744">
        <v>3</v>
      </c>
      <c r="U2167" s="700">
        <v>0.75</v>
      </c>
    </row>
    <row r="2168" spans="1:21" ht="14.4" customHeight="1" x14ac:dyDescent="0.3">
      <c r="A2168" s="660">
        <v>21</v>
      </c>
      <c r="B2168" s="661" t="s">
        <v>578</v>
      </c>
      <c r="C2168" s="661" t="s">
        <v>3538</v>
      </c>
      <c r="D2168" s="742" t="s">
        <v>5397</v>
      </c>
      <c r="E2168" s="743" t="s">
        <v>3567</v>
      </c>
      <c r="F2168" s="661" t="s">
        <v>3533</v>
      </c>
      <c r="G2168" s="661" t="s">
        <v>4000</v>
      </c>
      <c r="H2168" s="661" t="s">
        <v>579</v>
      </c>
      <c r="I2168" s="661" t="s">
        <v>908</v>
      </c>
      <c r="J2168" s="661" t="s">
        <v>4089</v>
      </c>
      <c r="K2168" s="661" t="s">
        <v>1804</v>
      </c>
      <c r="L2168" s="662">
        <v>0</v>
      </c>
      <c r="M2168" s="662">
        <v>0</v>
      </c>
      <c r="N2168" s="661">
        <v>1</v>
      </c>
      <c r="O2168" s="744">
        <v>0.5</v>
      </c>
      <c r="P2168" s="662"/>
      <c r="Q2168" s="677"/>
      <c r="R2168" s="661"/>
      <c r="S2168" s="677">
        <v>0</v>
      </c>
      <c r="T2168" s="744"/>
      <c r="U2168" s="700">
        <v>0</v>
      </c>
    </row>
    <row r="2169" spans="1:21" ht="14.4" customHeight="1" x14ac:dyDescent="0.3">
      <c r="A2169" s="660">
        <v>21</v>
      </c>
      <c r="B2169" s="661" t="s">
        <v>578</v>
      </c>
      <c r="C2169" s="661" t="s">
        <v>3538</v>
      </c>
      <c r="D2169" s="742" t="s">
        <v>5397</v>
      </c>
      <c r="E2169" s="743" t="s">
        <v>3567</v>
      </c>
      <c r="F2169" s="661" t="s">
        <v>3533</v>
      </c>
      <c r="G2169" s="661" t="s">
        <v>3953</v>
      </c>
      <c r="H2169" s="661" t="s">
        <v>1684</v>
      </c>
      <c r="I2169" s="661" t="s">
        <v>4138</v>
      </c>
      <c r="J2169" s="661" t="s">
        <v>1927</v>
      </c>
      <c r="K2169" s="661" t="s">
        <v>3413</v>
      </c>
      <c r="L2169" s="662">
        <v>0</v>
      </c>
      <c r="M2169" s="662">
        <v>0</v>
      </c>
      <c r="N2169" s="661">
        <v>3</v>
      </c>
      <c r="O2169" s="744">
        <v>1</v>
      </c>
      <c r="P2169" s="662"/>
      <c r="Q2169" s="677"/>
      <c r="R2169" s="661"/>
      <c r="S2169" s="677">
        <v>0</v>
      </c>
      <c r="T2169" s="744"/>
      <c r="U2169" s="700">
        <v>0</v>
      </c>
    </row>
    <row r="2170" spans="1:21" ht="14.4" customHeight="1" x14ac:dyDescent="0.3">
      <c r="A2170" s="660">
        <v>21</v>
      </c>
      <c r="B2170" s="661" t="s">
        <v>578</v>
      </c>
      <c r="C2170" s="661" t="s">
        <v>3538</v>
      </c>
      <c r="D2170" s="742" t="s">
        <v>5397</v>
      </c>
      <c r="E2170" s="743" t="s">
        <v>3567</v>
      </c>
      <c r="F2170" s="661" t="s">
        <v>3533</v>
      </c>
      <c r="G2170" s="661" t="s">
        <v>3984</v>
      </c>
      <c r="H2170" s="661" t="s">
        <v>579</v>
      </c>
      <c r="I2170" s="661" t="s">
        <v>1020</v>
      </c>
      <c r="J2170" s="661" t="s">
        <v>1021</v>
      </c>
      <c r="K2170" s="661" t="s">
        <v>1022</v>
      </c>
      <c r="L2170" s="662">
        <v>59.78</v>
      </c>
      <c r="M2170" s="662">
        <v>119.56</v>
      </c>
      <c r="N2170" s="661">
        <v>2</v>
      </c>
      <c r="O2170" s="744">
        <v>2</v>
      </c>
      <c r="P2170" s="662"/>
      <c r="Q2170" s="677">
        <v>0</v>
      </c>
      <c r="R2170" s="661"/>
      <c r="S2170" s="677">
        <v>0</v>
      </c>
      <c r="T2170" s="744"/>
      <c r="U2170" s="700">
        <v>0</v>
      </c>
    </row>
    <row r="2171" spans="1:21" ht="14.4" customHeight="1" x14ac:dyDescent="0.3">
      <c r="A2171" s="660">
        <v>21</v>
      </c>
      <c r="B2171" s="661" t="s">
        <v>578</v>
      </c>
      <c r="C2171" s="661" t="s">
        <v>3538</v>
      </c>
      <c r="D2171" s="742" t="s">
        <v>5397</v>
      </c>
      <c r="E2171" s="743" t="s">
        <v>3567</v>
      </c>
      <c r="F2171" s="661" t="s">
        <v>3533</v>
      </c>
      <c r="G2171" s="661" t="s">
        <v>5249</v>
      </c>
      <c r="H2171" s="661" t="s">
        <v>579</v>
      </c>
      <c r="I2171" s="661" t="s">
        <v>5250</v>
      </c>
      <c r="J2171" s="661" t="s">
        <v>5251</v>
      </c>
      <c r="K2171" s="661" t="s">
        <v>5252</v>
      </c>
      <c r="L2171" s="662">
        <v>181.67</v>
      </c>
      <c r="M2171" s="662">
        <v>181.67</v>
      </c>
      <c r="N2171" s="661">
        <v>1</v>
      </c>
      <c r="O2171" s="744">
        <v>1</v>
      </c>
      <c r="P2171" s="662"/>
      <c r="Q2171" s="677">
        <v>0</v>
      </c>
      <c r="R2171" s="661"/>
      <c r="S2171" s="677">
        <v>0</v>
      </c>
      <c r="T2171" s="744"/>
      <c r="U2171" s="700">
        <v>0</v>
      </c>
    </row>
    <row r="2172" spans="1:21" ht="14.4" customHeight="1" x14ac:dyDescent="0.3">
      <c r="A2172" s="660">
        <v>21</v>
      </c>
      <c r="B2172" s="661" t="s">
        <v>578</v>
      </c>
      <c r="C2172" s="661" t="s">
        <v>3538</v>
      </c>
      <c r="D2172" s="742" t="s">
        <v>5397</v>
      </c>
      <c r="E2172" s="743" t="s">
        <v>3567</v>
      </c>
      <c r="F2172" s="661" t="s">
        <v>3533</v>
      </c>
      <c r="G2172" s="661" t="s">
        <v>3605</v>
      </c>
      <c r="H2172" s="661" t="s">
        <v>579</v>
      </c>
      <c r="I2172" s="661" t="s">
        <v>2163</v>
      </c>
      <c r="J2172" s="661" t="s">
        <v>781</v>
      </c>
      <c r="K2172" s="661" t="s">
        <v>2164</v>
      </c>
      <c r="L2172" s="662">
        <v>93.71</v>
      </c>
      <c r="M2172" s="662">
        <v>93.71</v>
      </c>
      <c r="N2172" s="661">
        <v>1</v>
      </c>
      <c r="O2172" s="744">
        <v>1</v>
      </c>
      <c r="P2172" s="662"/>
      <c r="Q2172" s="677">
        <v>0</v>
      </c>
      <c r="R2172" s="661"/>
      <c r="S2172" s="677">
        <v>0</v>
      </c>
      <c r="T2172" s="744"/>
      <c r="U2172" s="700">
        <v>0</v>
      </c>
    </row>
    <row r="2173" spans="1:21" ht="14.4" customHeight="1" x14ac:dyDescent="0.3">
      <c r="A2173" s="660">
        <v>21</v>
      </c>
      <c r="B2173" s="661" t="s">
        <v>578</v>
      </c>
      <c r="C2173" s="661" t="s">
        <v>3538</v>
      </c>
      <c r="D2173" s="742" t="s">
        <v>5397</v>
      </c>
      <c r="E2173" s="743" t="s">
        <v>3567</v>
      </c>
      <c r="F2173" s="661" t="s">
        <v>3533</v>
      </c>
      <c r="G2173" s="661" t="s">
        <v>3959</v>
      </c>
      <c r="H2173" s="661" t="s">
        <v>1684</v>
      </c>
      <c r="I2173" s="661" t="s">
        <v>4206</v>
      </c>
      <c r="J2173" s="661" t="s">
        <v>3961</v>
      </c>
      <c r="K2173" s="661" t="s">
        <v>4207</v>
      </c>
      <c r="L2173" s="662">
        <v>492.3</v>
      </c>
      <c r="M2173" s="662">
        <v>492.3</v>
      </c>
      <c r="N2173" s="661">
        <v>1</v>
      </c>
      <c r="O2173" s="744">
        <v>0.5</v>
      </c>
      <c r="P2173" s="662"/>
      <c r="Q2173" s="677">
        <v>0</v>
      </c>
      <c r="R2173" s="661"/>
      <c r="S2173" s="677">
        <v>0</v>
      </c>
      <c r="T2173" s="744"/>
      <c r="U2173" s="700">
        <v>0</v>
      </c>
    </row>
    <row r="2174" spans="1:21" ht="14.4" customHeight="1" x14ac:dyDescent="0.3">
      <c r="A2174" s="660">
        <v>21</v>
      </c>
      <c r="B2174" s="661" t="s">
        <v>578</v>
      </c>
      <c r="C2174" s="661" t="s">
        <v>3538</v>
      </c>
      <c r="D2174" s="742" t="s">
        <v>5397</v>
      </c>
      <c r="E2174" s="743" t="s">
        <v>3567</v>
      </c>
      <c r="F2174" s="661" t="s">
        <v>3535</v>
      </c>
      <c r="G2174" s="661" t="s">
        <v>4284</v>
      </c>
      <c r="H2174" s="661" t="s">
        <v>579</v>
      </c>
      <c r="I2174" s="661" t="s">
        <v>4312</v>
      </c>
      <c r="J2174" s="661" t="s">
        <v>4313</v>
      </c>
      <c r="K2174" s="661" t="s">
        <v>4301</v>
      </c>
      <c r="L2174" s="662">
        <v>741</v>
      </c>
      <c r="M2174" s="662">
        <v>741</v>
      </c>
      <c r="N2174" s="661">
        <v>1</v>
      </c>
      <c r="O2174" s="744">
        <v>1</v>
      </c>
      <c r="P2174" s="662">
        <v>741</v>
      </c>
      <c r="Q2174" s="677">
        <v>1</v>
      </c>
      <c r="R2174" s="661">
        <v>1</v>
      </c>
      <c r="S2174" s="677">
        <v>1</v>
      </c>
      <c r="T2174" s="744">
        <v>1</v>
      </c>
      <c r="U2174" s="700">
        <v>1</v>
      </c>
    </row>
    <row r="2175" spans="1:21" ht="14.4" customHeight="1" x14ac:dyDescent="0.3">
      <c r="A2175" s="660">
        <v>21</v>
      </c>
      <c r="B2175" s="661" t="s">
        <v>578</v>
      </c>
      <c r="C2175" s="661" t="s">
        <v>3538</v>
      </c>
      <c r="D2175" s="742" t="s">
        <v>5397</v>
      </c>
      <c r="E2175" s="743" t="s">
        <v>3567</v>
      </c>
      <c r="F2175" s="661" t="s">
        <v>3535</v>
      </c>
      <c r="G2175" s="661" t="s">
        <v>4284</v>
      </c>
      <c r="H2175" s="661" t="s">
        <v>579</v>
      </c>
      <c r="I2175" s="661" t="s">
        <v>4291</v>
      </c>
      <c r="J2175" s="661" t="s">
        <v>4292</v>
      </c>
      <c r="K2175" s="661" t="s">
        <v>4293</v>
      </c>
      <c r="L2175" s="662">
        <v>1600</v>
      </c>
      <c r="M2175" s="662">
        <v>1600</v>
      </c>
      <c r="N2175" s="661">
        <v>1</v>
      </c>
      <c r="O2175" s="744">
        <v>1</v>
      </c>
      <c r="P2175" s="662">
        <v>1600</v>
      </c>
      <c r="Q2175" s="677">
        <v>1</v>
      </c>
      <c r="R2175" s="661">
        <v>1</v>
      </c>
      <c r="S2175" s="677">
        <v>1</v>
      </c>
      <c r="T2175" s="744">
        <v>1</v>
      </c>
      <c r="U2175" s="700">
        <v>1</v>
      </c>
    </row>
    <row r="2176" spans="1:21" ht="14.4" customHeight="1" x14ac:dyDescent="0.3">
      <c r="A2176" s="660">
        <v>21</v>
      </c>
      <c r="B2176" s="661" t="s">
        <v>578</v>
      </c>
      <c r="C2176" s="661" t="s">
        <v>3538</v>
      </c>
      <c r="D2176" s="742" t="s">
        <v>5397</v>
      </c>
      <c r="E2176" s="743" t="s">
        <v>3568</v>
      </c>
      <c r="F2176" s="661" t="s">
        <v>3533</v>
      </c>
      <c r="G2176" s="661" t="s">
        <v>3603</v>
      </c>
      <c r="H2176" s="661" t="s">
        <v>579</v>
      </c>
      <c r="I2176" s="661" t="s">
        <v>869</v>
      </c>
      <c r="J2176" s="661" t="s">
        <v>870</v>
      </c>
      <c r="K2176" s="661" t="s">
        <v>3604</v>
      </c>
      <c r="L2176" s="662">
        <v>156.77000000000001</v>
      </c>
      <c r="M2176" s="662">
        <v>156.77000000000001</v>
      </c>
      <c r="N2176" s="661">
        <v>1</v>
      </c>
      <c r="O2176" s="744">
        <v>1</v>
      </c>
      <c r="P2176" s="662">
        <v>156.77000000000001</v>
      </c>
      <c r="Q2176" s="677">
        <v>1</v>
      </c>
      <c r="R2176" s="661">
        <v>1</v>
      </c>
      <c r="S2176" s="677">
        <v>1</v>
      </c>
      <c r="T2176" s="744">
        <v>1</v>
      </c>
      <c r="U2176" s="700">
        <v>1</v>
      </c>
    </row>
    <row r="2177" spans="1:21" ht="14.4" customHeight="1" x14ac:dyDescent="0.3">
      <c r="A2177" s="660">
        <v>21</v>
      </c>
      <c r="B2177" s="661" t="s">
        <v>578</v>
      </c>
      <c r="C2177" s="661" t="s">
        <v>3538</v>
      </c>
      <c r="D2177" s="742" t="s">
        <v>5397</v>
      </c>
      <c r="E2177" s="743" t="s">
        <v>3569</v>
      </c>
      <c r="F2177" s="661" t="s">
        <v>3533</v>
      </c>
      <c r="G2177" s="661" t="s">
        <v>3767</v>
      </c>
      <c r="H2177" s="661" t="s">
        <v>1684</v>
      </c>
      <c r="I2177" s="661" t="s">
        <v>1778</v>
      </c>
      <c r="J2177" s="661" t="s">
        <v>3434</v>
      </c>
      <c r="K2177" s="661" t="s">
        <v>3435</v>
      </c>
      <c r="L2177" s="662">
        <v>6.68</v>
      </c>
      <c r="M2177" s="662">
        <v>33.4</v>
      </c>
      <c r="N2177" s="661">
        <v>5</v>
      </c>
      <c r="O2177" s="744">
        <v>2</v>
      </c>
      <c r="P2177" s="662">
        <v>20.04</v>
      </c>
      <c r="Q2177" s="677">
        <v>0.6</v>
      </c>
      <c r="R2177" s="661">
        <v>3</v>
      </c>
      <c r="S2177" s="677">
        <v>0.6</v>
      </c>
      <c r="T2177" s="744">
        <v>1.5</v>
      </c>
      <c r="U2177" s="700">
        <v>0.75</v>
      </c>
    </row>
    <row r="2178" spans="1:21" ht="14.4" customHeight="1" x14ac:dyDescent="0.3">
      <c r="A2178" s="660">
        <v>21</v>
      </c>
      <c r="B2178" s="661" t="s">
        <v>578</v>
      </c>
      <c r="C2178" s="661" t="s">
        <v>3538</v>
      </c>
      <c r="D2178" s="742" t="s">
        <v>5397</v>
      </c>
      <c r="E2178" s="743" t="s">
        <v>3569</v>
      </c>
      <c r="F2178" s="661" t="s">
        <v>3533</v>
      </c>
      <c r="G2178" s="661" t="s">
        <v>3816</v>
      </c>
      <c r="H2178" s="661" t="s">
        <v>579</v>
      </c>
      <c r="I2178" s="661" t="s">
        <v>3817</v>
      </c>
      <c r="J2178" s="661" t="s">
        <v>1027</v>
      </c>
      <c r="K2178" s="661" t="s">
        <v>1031</v>
      </c>
      <c r="L2178" s="662">
        <v>0</v>
      </c>
      <c r="M2178" s="662">
        <v>0</v>
      </c>
      <c r="N2178" s="661">
        <v>1</v>
      </c>
      <c r="O2178" s="744">
        <v>0.5</v>
      </c>
      <c r="P2178" s="662"/>
      <c r="Q2178" s="677"/>
      <c r="R2178" s="661"/>
      <c r="S2178" s="677">
        <v>0</v>
      </c>
      <c r="T2178" s="744"/>
      <c r="U2178" s="700">
        <v>0</v>
      </c>
    </row>
    <row r="2179" spans="1:21" ht="14.4" customHeight="1" x14ac:dyDescent="0.3">
      <c r="A2179" s="660">
        <v>21</v>
      </c>
      <c r="B2179" s="661" t="s">
        <v>578</v>
      </c>
      <c r="C2179" s="661" t="s">
        <v>3538</v>
      </c>
      <c r="D2179" s="742" t="s">
        <v>5397</v>
      </c>
      <c r="E2179" s="743" t="s">
        <v>3569</v>
      </c>
      <c r="F2179" s="661" t="s">
        <v>3533</v>
      </c>
      <c r="G2179" s="661" t="s">
        <v>3816</v>
      </c>
      <c r="H2179" s="661" t="s">
        <v>579</v>
      </c>
      <c r="I2179" s="661" t="s">
        <v>1030</v>
      </c>
      <c r="J2179" s="661" t="s">
        <v>1027</v>
      </c>
      <c r="K2179" s="661" t="s">
        <v>1031</v>
      </c>
      <c r="L2179" s="662">
        <v>58.27</v>
      </c>
      <c r="M2179" s="662">
        <v>58.27</v>
      </c>
      <c r="N2179" s="661">
        <v>1</v>
      </c>
      <c r="O2179" s="744">
        <v>1</v>
      </c>
      <c r="P2179" s="662"/>
      <c r="Q2179" s="677">
        <v>0</v>
      </c>
      <c r="R2179" s="661"/>
      <c r="S2179" s="677">
        <v>0</v>
      </c>
      <c r="T2179" s="744"/>
      <c r="U2179" s="700">
        <v>0</v>
      </c>
    </row>
    <row r="2180" spans="1:21" ht="14.4" customHeight="1" x14ac:dyDescent="0.3">
      <c r="A2180" s="660">
        <v>21</v>
      </c>
      <c r="B2180" s="661" t="s">
        <v>578</v>
      </c>
      <c r="C2180" s="661" t="s">
        <v>3538</v>
      </c>
      <c r="D2180" s="742" t="s">
        <v>5397</v>
      </c>
      <c r="E2180" s="743" t="s">
        <v>3569</v>
      </c>
      <c r="F2180" s="661" t="s">
        <v>3533</v>
      </c>
      <c r="G2180" s="661" t="s">
        <v>3632</v>
      </c>
      <c r="H2180" s="661" t="s">
        <v>1684</v>
      </c>
      <c r="I2180" s="661" t="s">
        <v>2040</v>
      </c>
      <c r="J2180" s="661" t="s">
        <v>2923</v>
      </c>
      <c r="K2180" s="661" t="s">
        <v>3388</v>
      </c>
      <c r="L2180" s="662">
        <v>150.04</v>
      </c>
      <c r="M2180" s="662">
        <v>450.12</v>
      </c>
      <c r="N2180" s="661">
        <v>3</v>
      </c>
      <c r="O2180" s="744">
        <v>0.5</v>
      </c>
      <c r="P2180" s="662"/>
      <c r="Q2180" s="677">
        <v>0</v>
      </c>
      <c r="R2180" s="661"/>
      <c r="S2180" s="677">
        <v>0</v>
      </c>
      <c r="T2180" s="744"/>
      <c r="U2180" s="700">
        <v>0</v>
      </c>
    </row>
    <row r="2181" spans="1:21" ht="14.4" customHeight="1" x14ac:dyDescent="0.3">
      <c r="A2181" s="660">
        <v>21</v>
      </c>
      <c r="B2181" s="661" t="s">
        <v>578</v>
      </c>
      <c r="C2181" s="661" t="s">
        <v>3538</v>
      </c>
      <c r="D2181" s="742" t="s">
        <v>5397</v>
      </c>
      <c r="E2181" s="743" t="s">
        <v>3569</v>
      </c>
      <c r="F2181" s="661" t="s">
        <v>3533</v>
      </c>
      <c r="G2181" s="661" t="s">
        <v>3632</v>
      </c>
      <c r="H2181" s="661" t="s">
        <v>1684</v>
      </c>
      <c r="I2181" s="661" t="s">
        <v>2040</v>
      </c>
      <c r="J2181" s="661" t="s">
        <v>2923</v>
      </c>
      <c r="K2181" s="661" t="s">
        <v>3388</v>
      </c>
      <c r="L2181" s="662">
        <v>154.36000000000001</v>
      </c>
      <c r="M2181" s="662">
        <v>154.36000000000001</v>
      </c>
      <c r="N2181" s="661">
        <v>1</v>
      </c>
      <c r="O2181" s="744">
        <v>1</v>
      </c>
      <c r="P2181" s="662">
        <v>154.36000000000001</v>
      </c>
      <c r="Q2181" s="677">
        <v>1</v>
      </c>
      <c r="R2181" s="661">
        <v>1</v>
      </c>
      <c r="S2181" s="677">
        <v>1</v>
      </c>
      <c r="T2181" s="744">
        <v>1</v>
      </c>
      <c r="U2181" s="700">
        <v>1</v>
      </c>
    </row>
    <row r="2182" spans="1:21" ht="14.4" customHeight="1" x14ac:dyDescent="0.3">
      <c r="A2182" s="660">
        <v>21</v>
      </c>
      <c r="B2182" s="661" t="s">
        <v>578</v>
      </c>
      <c r="C2182" s="661" t="s">
        <v>3538</v>
      </c>
      <c r="D2182" s="742" t="s">
        <v>5397</v>
      </c>
      <c r="E2182" s="743" t="s">
        <v>3569</v>
      </c>
      <c r="F2182" s="661" t="s">
        <v>3533</v>
      </c>
      <c r="G2182" s="661" t="s">
        <v>3632</v>
      </c>
      <c r="H2182" s="661" t="s">
        <v>1684</v>
      </c>
      <c r="I2182" s="661" t="s">
        <v>5253</v>
      </c>
      <c r="J2182" s="661" t="s">
        <v>5254</v>
      </c>
      <c r="K2182" s="661" t="s">
        <v>3486</v>
      </c>
      <c r="L2182" s="662">
        <v>107.86</v>
      </c>
      <c r="M2182" s="662">
        <v>107.86</v>
      </c>
      <c r="N2182" s="661">
        <v>1</v>
      </c>
      <c r="O2182" s="744">
        <v>1</v>
      </c>
      <c r="P2182" s="662"/>
      <c r="Q2182" s="677">
        <v>0</v>
      </c>
      <c r="R2182" s="661"/>
      <c r="S2182" s="677">
        <v>0</v>
      </c>
      <c r="T2182" s="744"/>
      <c r="U2182" s="700">
        <v>0</v>
      </c>
    </row>
    <row r="2183" spans="1:21" ht="14.4" customHeight="1" x14ac:dyDescent="0.3">
      <c r="A2183" s="660">
        <v>21</v>
      </c>
      <c r="B2183" s="661" t="s">
        <v>578</v>
      </c>
      <c r="C2183" s="661" t="s">
        <v>3538</v>
      </c>
      <c r="D2183" s="742" t="s">
        <v>5397</v>
      </c>
      <c r="E2183" s="743" t="s">
        <v>3569</v>
      </c>
      <c r="F2183" s="661" t="s">
        <v>3533</v>
      </c>
      <c r="G2183" s="661" t="s">
        <v>3578</v>
      </c>
      <c r="H2183" s="661" t="s">
        <v>579</v>
      </c>
      <c r="I2183" s="661" t="s">
        <v>3579</v>
      </c>
      <c r="J2183" s="661" t="s">
        <v>3580</v>
      </c>
      <c r="K2183" s="661" t="s">
        <v>3581</v>
      </c>
      <c r="L2183" s="662">
        <v>1540.82</v>
      </c>
      <c r="M2183" s="662">
        <v>1540.82</v>
      </c>
      <c r="N2183" s="661">
        <v>1</v>
      </c>
      <c r="O2183" s="744">
        <v>1</v>
      </c>
      <c r="P2183" s="662">
        <v>1540.82</v>
      </c>
      <c r="Q2183" s="677">
        <v>1</v>
      </c>
      <c r="R2183" s="661">
        <v>1</v>
      </c>
      <c r="S2183" s="677">
        <v>1</v>
      </c>
      <c r="T2183" s="744">
        <v>1</v>
      </c>
      <c r="U2183" s="700">
        <v>1</v>
      </c>
    </row>
    <row r="2184" spans="1:21" ht="14.4" customHeight="1" x14ac:dyDescent="0.3">
      <c r="A2184" s="660">
        <v>21</v>
      </c>
      <c r="B2184" s="661" t="s">
        <v>578</v>
      </c>
      <c r="C2184" s="661" t="s">
        <v>3538</v>
      </c>
      <c r="D2184" s="742" t="s">
        <v>5397</v>
      </c>
      <c r="E2184" s="743" t="s">
        <v>3569</v>
      </c>
      <c r="F2184" s="661" t="s">
        <v>3533</v>
      </c>
      <c r="G2184" s="661" t="s">
        <v>3638</v>
      </c>
      <c r="H2184" s="661" t="s">
        <v>1684</v>
      </c>
      <c r="I2184" s="661" t="s">
        <v>1813</v>
      </c>
      <c r="J2184" s="661" t="s">
        <v>1814</v>
      </c>
      <c r="K2184" s="661" t="s">
        <v>3372</v>
      </c>
      <c r="L2184" s="662">
        <v>65.989999999999995</v>
      </c>
      <c r="M2184" s="662">
        <v>65.989999999999995</v>
      </c>
      <c r="N2184" s="661">
        <v>1</v>
      </c>
      <c r="O2184" s="744">
        <v>0.5</v>
      </c>
      <c r="P2184" s="662"/>
      <c r="Q2184" s="677">
        <v>0</v>
      </c>
      <c r="R2184" s="661"/>
      <c r="S2184" s="677">
        <v>0</v>
      </c>
      <c r="T2184" s="744"/>
      <c r="U2184" s="700">
        <v>0</v>
      </c>
    </row>
    <row r="2185" spans="1:21" ht="14.4" customHeight="1" x14ac:dyDescent="0.3">
      <c r="A2185" s="660">
        <v>21</v>
      </c>
      <c r="B2185" s="661" t="s">
        <v>578</v>
      </c>
      <c r="C2185" s="661" t="s">
        <v>3538</v>
      </c>
      <c r="D2185" s="742" t="s">
        <v>5397</v>
      </c>
      <c r="E2185" s="743" t="s">
        <v>3569</v>
      </c>
      <c r="F2185" s="661" t="s">
        <v>3533</v>
      </c>
      <c r="G2185" s="661" t="s">
        <v>3908</v>
      </c>
      <c r="H2185" s="661" t="s">
        <v>579</v>
      </c>
      <c r="I2185" s="661" t="s">
        <v>5255</v>
      </c>
      <c r="J2185" s="661" t="s">
        <v>2696</v>
      </c>
      <c r="K2185" s="661" t="s">
        <v>4905</v>
      </c>
      <c r="L2185" s="662">
        <v>189.43</v>
      </c>
      <c r="M2185" s="662">
        <v>189.43</v>
      </c>
      <c r="N2185" s="661">
        <v>1</v>
      </c>
      <c r="O2185" s="744">
        <v>1</v>
      </c>
      <c r="P2185" s="662"/>
      <c r="Q2185" s="677">
        <v>0</v>
      </c>
      <c r="R2185" s="661"/>
      <c r="S2185" s="677">
        <v>0</v>
      </c>
      <c r="T2185" s="744"/>
      <c r="U2185" s="700">
        <v>0</v>
      </c>
    </row>
    <row r="2186" spans="1:21" ht="14.4" customHeight="1" x14ac:dyDescent="0.3">
      <c r="A2186" s="660">
        <v>21</v>
      </c>
      <c r="B2186" s="661" t="s">
        <v>578</v>
      </c>
      <c r="C2186" s="661" t="s">
        <v>3538</v>
      </c>
      <c r="D2186" s="742" t="s">
        <v>5397</v>
      </c>
      <c r="E2186" s="743" t="s">
        <v>3569</v>
      </c>
      <c r="F2186" s="661" t="s">
        <v>3533</v>
      </c>
      <c r="G2186" s="661" t="s">
        <v>3908</v>
      </c>
      <c r="H2186" s="661" t="s">
        <v>579</v>
      </c>
      <c r="I2186" s="661" t="s">
        <v>2695</v>
      </c>
      <c r="J2186" s="661" t="s">
        <v>2696</v>
      </c>
      <c r="K2186" s="661" t="s">
        <v>2697</v>
      </c>
      <c r="L2186" s="662">
        <v>227.32</v>
      </c>
      <c r="M2186" s="662">
        <v>227.32</v>
      </c>
      <c r="N2186" s="661">
        <v>1</v>
      </c>
      <c r="O2186" s="744">
        <v>1</v>
      </c>
      <c r="P2186" s="662"/>
      <c r="Q2186" s="677">
        <v>0</v>
      </c>
      <c r="R2186" s="661"/>
      <c r="S2186" s="677">
        <v>0</v>
      </c>
      <c r="T2186" s="744"/>
      <c r="U2186" s="700">
        <v>0</v>
      </c>
    </row>
    <row r="2187" spans="1:21" ht="14.4" customHeight="1" x14ac:dyDescent="0.3">
      <c r="A2187" s="660">
        <v>21</v>
      </c>
      <c r="B2187" s="661" t="s">
        <v>578</v>
      </c>
      <c r="C2187" s="661" t="s">
        <v>3538</v>
      </c>
      <c r="D2187" s="742" t="s">
        <v>5397</v>
      </c>
      <c r="E2187" s="743" t="s">
        <v>3569</v>
      </c>
      <c r="F2187" s="661" t="s">
        <v>3533</v>
      </c>
      <c r="G2187" s="661" t="s">
        <v>3598</v>
      </c>
      <c r="H2187" s="661" t="s">
        <v>579</v>
      </c>
      <c r="I2187" s="661" t="s">
        <v>1200</v>
      </c>
      <c r="J2187" s="661" t="s">
        <v>1201</v>
      </c>
      <c r="K2187" s="661" t="s">
        <v>1202</v>
      </c>
      <c r="L2187" s="662">
        <v>344</v>
      </c>
      <c r="M2187" s="662">
        <v>344</v>
      </c>
      <c r="N2187" s="661">
        <v>1</v>
      </c>
      <c r="O2187" s="744">
        <v>0.5</v>
      </c>
      <c r="P2187" s="662">
        <v>344</v>
      </c>
      <c r="Q2187" s="677">
        <v>1</v>
      </c>
      <c r="R2187" s="661">
        <v>1</v>
      </c>
      <c r="S2187" s="677">
        <v>1</v>
      </c>
      <c r="T2187" s="744">
        <v>0.5</v>
      </c>
      <c r="U2187" s="700">
        <v>1</v>
      </c>
    </row>
    <row r="2188" spans="1:21" ht="14.4" customHeight="1" x14ac:dyDescent="0.3">
      <c r="A2188" s="660">
        <v>21</v>
      </c>
      <c r="B2188" s="661" t="s">
        <v>578</v>
      </c>
      <c r="C2188" s="661" t="s">
        <v>3538</v>
      </c>
      <c r="D2188" s="742" t="s">
        <v>5397</v>
      </c>
      <c r="E2188" s="743" t="s">
        <v>3569</v>
      </c>
      <c r="F2188" s="661" t="s">
        <v>3533</v>
      </c>
      <c r="G2188" s="661" t="s">
        <v>3598</v>
      </c>
      <c r="H2188" s="661" t="s">
        <v>579</v>
      </c>
      <c r="I2188" s="661" t="s">
        <v>3617</v>
      </c>
      <c r="J2188" s="661" t="s">
        <v>1201</v>
      </c>
      <c r="K2188" s="661" t="s">
        <v>1808</v>
      </c>
      <c r="L2188" s="662">
        <v>0</v>
      </c>
      <c r="M2188" s="662">
        <v>0</v>
      </c>
      <c r="N2188" s="661">
        <v>1</v>
      </c>
      <c r="O2188" s="744">
        <v>1</v>
      </c>
      <c r="P2188" s="662"/>
      <c r="Q2188" s="677"/>
      <c r="R2188" s="661"/>
      <c r="S2188" s="677">
        <v>0</v>
      </c>
      <c r="T2188" s="744"/>
      <c r="U2188" s="700">
        <v>0</v>
      </c>
    </row>
    <row r="2189" spans="1:21" ht="14.4" customHeight="1" x14ac:dyDescent="0.3">
      <c r="A2189" s="660">
        <v>21</v>
      </c>
      <c r="B2189" s="661" t="s">
        <v>578</v>
      </c>
      <c r="C2189" s="661" t="s">
        <v>3538</v>
      </c>
      <c r="D2189" s="742" t="s">
        <v>5397</v>
      </c>
      <c r="E2189" s="743" t="s">
        <v>3569</v>
      </c>
      <c r="F2189" s="661" t="s">
        <v>3533</v>
      </c>
      <c r="G2189" s="661" t="s">
        <v>3827</v>
      </c>
      <c r="H2189" s="661" t="s">
        <v>579</v>
      </c>
      <c r="I2189" s="661" t="s">
        <v>5256</v>
      </c>
      <c r="J2189" s="661" t="s">
        <v>1326</v>
      </c>
      <c r="K2189" s="661" t="s">
        <v>5257</v>
      </c>
      <c r="L2189" s="662">
        <v>0</v>
      </c>
      <c r="M2189" s="662">
        <v>0</v>
      </c>
      <c r="N2189" s="661">
        <v>1</v>
      </c>
      <c r="O2189" s="744">
        <v>0.5</v>
      </c>
      <c r="P2189" s="662">
        <v>0</v>
      </c>
      <c r="Q2189" s="677"/>
      <c r="R2189" s="661">
        <v>1</v>
      </c>
      <c r="S2189" s="677">
        <v>1</v>
      </c>
      <c r="T2189" s="744">
        <v>0.5</v>
      </c>
      <c r="U2189" s="700">
        <v>1</v>
      </c>
    </row>
    <row r="2190" spans="1:21" ht="14.4" customHeight="1" x14ac:dyDescent="0.3">
      <c r="A2190" s="660">
        <v>21</v>
      </c>
      <c r="B2190" s="661" t="s">
        <v>578</v>
      </c>
      <c r="C2190" s="661" t="s">
        <v>3538</v>
      </c>
      <c r="D2190" s="742" t="s">
        <v>5397</v>
      </c>
      <c r="E2190" s="743" t="s">
        <v>3569</v>
      </c>
      <c r="F2190" s="661" t="s">
        <v>3533</v>
      </c>
      <c r="G2190" s="661" t="s">
        <v>3599</v>
      </c>
      <c r="H2190" s="661" t="s">
        <v>579</v>
      </c>
      <c r="I2190" s="661" t="s">
        <v>5258</v>
      </c>
      <c r="J2190" s="661" t="s">
        <v>5259</v>
      </c>
      <c r="K2190" s="661" t="s">
        <v>5260</v>
      </c>
      <c r="L2190" s="662">
        <v>64.56</v>
      </c>
      <c r="M2190" s="662">
        <v>64.56</v>
      </c>
      <c r="N2190" s="661">
        <v>1</v>
      </c>
      <c r="O2190" s="744">
        <v>1</v>
      </c>
      <c r="P2190" s="662"/>
      <c r="Q2190" s="677">
        <v>0</v>
      </c>
      <c r="R2190" s="661"/>
      <c r="S2190" s="677">
        <v>0</v>
      </c>
      <c r="T2190" s="744"/>
      <c r="U2190" s="700">
        <v>0</v>
      </c>
    </row>
    <row r="2191" spans="1:21" ht="14.4" customHeight="1" x14ac:dyDescent="0.3">
      <c r="A2191" s="660">
        <v>21</v>
      </c>
      <c r="B2191" s="661" t="s">
        <v>578</v>
      </c>
      <c r="C2191" s="661" t="s">
        <v>3538</v>
      </c>
      <c r="D2191" s="742" t="s">
        <v>5397</v>
      </c>
      <c r="E2191" s="743" t="s">
        <v>3569</v>
      </c>
      <c r="F2191" s="661" t="s">
        <v>3533</v>
      </c>
      <c r="G2191" s="661" t="s">
        <v>3714</v>
      </c>
      <c r="H2191" s="661" t="s">
        <v>579</v>
      </c>
      <c r="I2191" s="661" t="s">
        <v>1598</v>
      </c>
      <c r="J2191" s="661" t="s">
        <v>750</v>
      </c>
      <c r="K2191" s="661" t="s">
        <v>1599</v>
      </c>
      <c r="L2191" s="662">
        <v>220.56</v>
      </c>
      <c r="M2191" s="662">
        <v>220.56</v>
      </c>
      <c r="N2191" s="661">
        <v>1</v>
      </c>
      <c r="O2191" s="744">
        <v>0.5</v>
      </c>
      <c r="P2191" s="662">
        <v>220.56</v>
      </c>
      <c r="Q2191" s="677">
        <v>1</v>
      </c>
      <c r="R2191" s="661">
        <v>1</v>
      </c>
      <c r="S2191" s="677">
        <v>1</v>
      </c>
      <c r="T2191" s="744">
        <v>0.5</v>
      </c>
      <c r="U2191" s="700">
        <v>1</v>
      </c>
    </row>
    <row r="2192" spans="1:21" ht="14.4" customHeight="1" x14ac:dyDescent="0.3">
      <c r="A2192" s="660">
        <v>21</v>
      </c>
      <c r="B2192" s="661" t="s">
        <v>578</v>
      </c>
      <c r="C2192" s="661" t="s">
        <v>3538</v>
      </c>
      <c r="D2192" s="742" t="s">
        <v>5397</v>
      </c>
      <c r="E2192" s="743" t="s">
        <v>3569</v>
      </c>
      <c r="F2192" s="661" t="s">
        <v>3533</v>
      </c>
      <c r="G2192" s="661" t="s">
        <v>3714</v>
      </c>
      <c r="H2192" s="661" t="s">
        <v>579</v>
      </c>
      <c r="I2192" s="661" t="s">
        <v>4637</v>
      </c>
      <c r="J2192" s="661" t="s">
        <v>750</v>
      </c>
      <c r="K2192" s="661" t="s">
        <v>1599</v>
      </c>
      <c r="L2192" s="662">
        <v>0</v>
      </c>
      <c r="M2192" s="662">
        <v>0</v>
      </c>
      <c r="N2192" s="661">
        <v>1</v>
      </c>
      <c r="O2192" s="744">
        <v>1</v>
      </c>
      <c r="P2192" s="662">
        <v>0</v>
      </c>
      <c r="Q2192" s="677"/>
      <c r="R2192" s="661">
        <v>1</v>
      </c>
      <c r="S2192" s="677">
        <v>1</v>
      </c>
      <c r="T2192" s="744">
        <v>1</v>
      </c>
      <c r="U2192" s="700">
        <v>1</v>
      </c>
    </row>
    <row r="2193" spans="1:21" ht="14.4" customHeight="1" x14ac:dyDescent="0.3">
      <c r="A2193" s="660">
        <v>21</v>
      </c>
      <c r="B2193" s="661" t="s">
        <v>578</v>
      </c>
      <c r="C2193" s="661" t="s">
        <v>3538</v>
      </c>
      <c r="D2193" s="742" t="s">
        <v>5397</v>
      </c>
      <c r="E2193" s="743" t="s">
        <v>3569</v>
      </c>
      <c r="F2193" s="661" t="s">
        <v>3533</v>
      </c>
      <c r="G2193" s="661" t="s">
        <v>3714</v>
      </c>
      <c r="H2193" s="661" t="s">
        <v>579</v>
      </c>
      <c r="I2193" s="661" t="s">
        <v>5261</v>
      </c>
      <c r="J2193" s="661" t="s">
        <v>750</v>
      </c>
      <c r="K2193" s="661" t="s">
        <v>1599</v>
      </c>
      <c r="L2193" s="662">
        <v>0</v>
      </c>
      <c r="M2193" s="662">
        <v>0</v>
      </c>
      <c r="N2193" s="661">
        <v>1</v>
      </c>
      <c r="O2193" s="744">
        <v>1</v>
      </c>
      <c r="P2193" s="662">
        <v>0</v>
      </c>
      <c r="Q2193" s="677"/>
      <c r="R2193" s="661">
        <v>1</v>
      </c>
      <c r="S2193" s="677">
        <v>1</v>
      </c>
      <c r="T2193" s="744">
        <v>1</v>
      </c>
      <c r="U2193" s="700">
        <v>1</v>
      </c>
    </row>
    <row r="2194" spans="1:21" ht="14.4" customHeight="1" x14ac:dyDescent="0.3">
      <c r="A2194" s="660">
        <v>21</v>
      </c>
      <c r="B2194" s="661" t="s">
        <v>578</v>
      </c>
      <c r="C2194" s="661" t="s">
        <v>3538</v>
      </c>
      <c r="D2194" s="742" t="s">
        <v>5397</v>
      </c>
      <c r="E2194" s="743" t="s">
        <v>3569</v>
      </c>
      <c r="F2194" s="661" t="s">
        <v>3533</v>
      </c>
      <c r="G2194" s="661" t="s">
        <v>3582</v>
      </c>
      <c r="H2194" s="661" t="s">
        <v>579</v>
      </c>
      <c r="I2194" s="661" t="s">
        <v>960</v>
      </c>
      <c r="J2194" s="661" t="s">
        <v>3645</v>
      </c>
      <c r="K2194" s="661" t="s">
        <v>3647</v>
      </c>
      <c r="L2194" s="662">
        <v>63.7</v>
      </c>
      <c r="M2194" s="662">
        <v>191.10000000000002</v>
      </c>
      <c r="N2194" s="661">
        <v>3</v>
      </c>
      <c r="O2194" s="744">
        <v>2</v>
      </c>
      <c r="P2194" s="662">
        <v>191.10000000000002</v>
      </c>
      <c r="Q2194" s="677">
        <v>1</v>
      </c>
      <c r="R2194" s="661">
        <v>3</v>
      </c>
      <c r="S2194" s="677">
        <v>1</v>
      </c>
      <c r="T2194" s="744">
        <v>2</v>
      </c>
      <c r="U2194" s="700">
        <v>1</v>
      </c>
    </row>
    <row r="2195" spans="1:21" ht="14.4" customHeight="1" x14ac:dyDescent="0.3">
      <c r="A2195" s="660">
        <v>21</v>
      </c>
      <c r="B2195" s="661" t="s">
        <v>578</v>
      </c>
      <c r="C2195" s="661" t="s">
        <v>3538</v>
      </c>
      <c r="D2195" s="742" t="s">
        <v>5397</v>
      </c>
      <c r="E2195" s="743" t="s">
        <v>3569</v>
      </c>
      <c r="F2195" s="661" t="s">
        <v>3533</v>
      </c>
      <c r="G2195" s="661" t="s">
        <v>3603</v>
      </c>
      <c r="H2195" s="661" t="s">
        <v>579</v>
      </c>
      <c r="I2195" s="661" t="s">
        <v>869</v>
      </c>
      <c r="J2195" s="661" t="s">
        <v>870</v>
      </c>
      <c r="K2195" s="661" t="s">
        <v>3604</v>
      </c>
      <c r="L2195" s="662">
        <v>156.77000000000001</v>
      </c>
      <c r="M2195" s="662">
        <v>627.08000000000004</v>
      </c>
      <c r="N2195" s="661">
        <v>4</v>
      </c>
      <c r="O2195" s="744">
        <v>1.5</v>
      </c>
      <c r="P2195" s="662">
        <v>470.31000000000006</v>
      </c>
      <c r="Q2195" s="677">
        <v>0.75</v>
      </c>
      <c r="R2195" s="661">
        <v>3</v>
      </c>
      <c r="S2195" s="677">
        <v>0.75</v>
      </c>
      <c r="T2195" s="744">
        <v>1</v>
      </c>
      <c r="U2195" s="700">
        <v>0.66666666666666663</v>
      </c>
    </row>
    <row r="2196" spans="1:21" ht="14.4" customHeight="1" x14ac:dyDescent="0.3">
      <c r="A2196" s="660">
        <v>21</v>
      </c>
      <c r="B2196" s="661" t="s">
        <v>578</v>
      </c>
      <c r="C2196" s="661" t="s">
        <v>3538</v>
      </c>
      <c r="D2196" s="742" t="s">
        <v>5397</v>
      </c>
      <c r="E2196" s="743" t="s">
        <v>3569</v>
      </c>
      <c r="F2196" s="661" t="s">
        <v>3533</v>
      </c>
      <c r="G2196" s="661" t="s">
        <v>3587</v>
      </c>
      <c r="H2196" s="661" t="s">
        <v>579</v>
      </c>
      <c r="I2196" s="661" t="s">
        <v>2259</v>
      </c>
      <c r="J2196" s="661" t="s">
        <v>2260</v>
      </c>
      <c r="K2196" s="661" t="s">
        <v>2261</v>
      </c>
      <c r="L2196" s="662">
        <v>33</v>
      </c>
      <c r="M2196" s="662">
        <v>132</v>
      </c>
      <c r="N2196" s="661">
        <v>4</v>
      </c>
      <c r="O2196" s="744">
        <v>2.5</v>
      </c>
      <c r="P2196" s="662">
        <v>66</v>
      </c>
      <c r="Q2196" s="677">
        <v>0.5</v>
      </c>
      <c r="R2196" s="661">
        <v>2</v>
      </c>
      <c r="S2196" s="677">
        <v>0.5</v>
      </c>
      <c r="T2196" s="744">
        <v>2</v>
      </c>
      <c r="U2196" s="700">
        <v>0.8</v>
      </c>
    </row>
    <row r="2197" spans="1:21" ht="14.4" customHeight="1" x14ac:dyDescent="0.3">
      <c r="A2197" s="660">
        <v>21</v>
      </c>
      <c r="B2197" s="661" t="s">
        <v>578</v>
      </c>
      <c r="C2197" s="661" t="s">
        <v>3538</v>
      </c>
      <c r="D2197" s="742" t="s">
        <v>5397</v>
      </c>
      <c r="E2197" s="743" t="s">
        <v>3569</v>
      </c>
      <c r="F2197" s="661" t="s">
        <v>3533</v>
      </c>
      <c r="G2197" s="661" t="s">
        <v>3587</v>
      </c>
      <c r="H2197" s="661" t="s">
        <v>579</v>
      </c>
      <c r="I2197" s="661" t="s">
        <v>3855</v>
      </c>
      <c r="J2197" s="661" t="s">
        <v>3124</v>
      </c>
      <c r="K2197" s="661" t="s">
        <v>3856</v>
      </c>
      <c r="L2197" s="662">
        <v>0</v>
      </c>
      <c r="M2197" s="662">
        <v>0</v>
      </c>
      <c r="N2197" s="661">
        <v>1</v>
      </c>
      <c r="O2197" s="744">
        <v>0.5</v>
      </c>
      <c r="P2197" s="662">
        <v>0</v>
      </c>
      <c r="Q2197" s="677"/>
      <c r="R2197" s="661">
        <v>1</v>
      </c>
      <c r="S2197" s="677">
        <v>1</v>
      </c>
      <c r="T2197" s="744">
        <v>0.5</v>
      </c>
      <c r="U2197" s="700">
        <v>1</v>
      </c>
    </row>
    <row r="2198" spans="1:21" ht="14.4" customHeight="1" x14ac:dyDescent="0.3">
      <c r="A2198" s="660">
        <v>21</v>
      </c>
      <c r="B2198" s="661" t="s">
        <v>578</v>
      </c>
      <c r="C2198" s="661" t="s">
        <v>3538</v>
      </c>
      <c r="D2198" s="742" t="s">
        <v>5397</v>
      </c>
      <c r="E2198" s="743" t="s">
        <v>3569</v>
      </c>
      <c r="F2198" s="661" t="s">
        <v>3533</v>
      </c>
      <c r="G2198" s="661" t="s">
        <v>3587</v>
      </c>
      <c r="H2198" s="661" t="s">
        <v>579</v>
      </c>
      <c r="I2198" s="661" t="s">
        <v>3651</v>
      </c>
      <c r="J2198" s="661" t="s">
        <v>2260</v>
      </c>
      <c r="K2198" s="661" t="s">
        <v>2261</v>
      </c>
      <c r="L2198" s="662">
        <v>33</v>
      </c>
      <c r="M2198" s="662">
        <v>33</v>
      </c>
      <c r="N2198" s="661">
        <v>1</v>
      </c>
      <c r="O2198" s="744">
        <v>0.5</v>
      </c>
      <c r="P2198" s="662">
        <v>33</v>
      </c>
      <c r="Q2198" s="677">
        <v>1</v>
      </c>
      <c r="R2198" s="661">
        <v>1</v>
      </c>
      <c r="S2198" s="677">
        <v>1</v>
      </c>
      <c r="T2198" s="744">
        <v>0.5</v>
      </c>
      <c r="U2198" s="700">
        <v>1</v>
      </c>
    </row>
    <row r="2199" spans="1:21" ht="14.4" customHeight="1" x14ac:dyDescent="0.3">
      <c r="A2199" s="660">
        <v>21</v>
      </c>
      <c r="B2199" s="661" t="s">
        <v>578</v>
      </c>
      <c r="C2199" s="661" t="s">
        <v>3538</v>
      </c>
      <c r="D2199" s="742" t="s">
        <v>5397</v>
      </c>
      <c r="E2199" s="743" t="s">
        <v>3569</v>
      </c>
      <c r="F2199" s="661" t="s">
        <v>3533</v>
      </c>
      <c r="G2199" s="661" t="s">
        <v>5262</v>
      </c>
      <c r="H2199" s="661" t="s">
        <v>579</v>
      </c>
      <c r="I2199" s="661" t="s">
        <v>5263</v>
      </c>
      <c r="J2199" s="661" t="s">
        <v>5264</v>
      </c>
      <c r="K2199" s="661" t="s">
        <v>820</v>
      </c>
      <c r="L2199" s="662">
        <v>253.41</v>
      </c>
      <c r="M2199" s="662">
        <v>253.41</v>
      </c>
      <c r="N2199" s="661">
        <v>1</v>
      </c>
      <c r="O2199" s="744">
        <v>1</v>
      </c>
      <c r="P2199" s="662"/>
      <c r="Q2199" s="677">
        <v>0</v>
      </c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21</v>
      </c>
      <c r="B2200" s="661" t="s">
        <v>578</v>
      </c>
      <c r="C2200" s="661" t="s">
        <v>3538</v>
      </c>
      <c r="D2200" s="742" t="s">
        <v>5397</v>
      </c>
      <c r="E2200" s="743" t="s">
        <v>3569</v>
      </c>
      <c r="F2200" s="661" t="s">
        <v>3533</v>
      </c>
      <c r="G2200" s="661" t="s">
        <v>3983</v>
      </c>
      <c r="H2200" s="661" t="s">
        <v>579</v>
      </c>
      <c r="I2200" s="661" t="s">
        <v>4859</v>
      </c>
      <c r="J2200" s="661" t="s">
        <v>1992</v>
      </c>
      <c r="K2200" s="661" t="s">
        <v>4860</v>
      </c>
      <c r="L2200" s="662">
        <v>0</v>
      </c>
      <c r="M2200" s="662">
        <v>0</v>
      </c>
      <c r="N2200" s="661">
        <v>1</v>
      </c>
      <c r="O2200" s="744">
        <v>0.5</v>
      </c>
      <c r="P2200" s="662"/>
      <c r="Q2200" s="677"/>
      <c r="R2200" s="661"/>
      <c r="S2200" s="677">
        <v>0</v>
      </c>
      <c r="T2200" s="744"/>
      <c r="U2200" s="700">
        <v>0</v>
      </c>
    </row>
    <row r="2201" spans="1:21" ht="14.4" customHeight="1" x14ac:dyDescent="0.3">
      <c r="A2201" s="660">
        <v>21</v>
      </c>
      <c r="B2201" s="661" t="s">
        <v>578</v>
      </c>
      <c r="C2201" s="661" t="s">
        <v>3538</v>
      </c>
      <c r="D2201" s="742" t="s">
        <v>5397</v>
      </c>
      <c r="E2201" s="743" t="s">
        <v>3569</v>
      </c>
      <c r="F2201" s="661" t="s">
        <v>3533</v>
      </c>
      <c r="G2201" s="661" t="s">
        <v>4137</v>
      </c>
      <c r="H2201" s="661" t="s">
        <v>1684</v>
      </c>
      <c r="I2201" s="661" t="s">
        <v>1821</v>
      </c>
      <c r="J2201" s="661" t="s">
        <v>1730</v>
      </c>
      <c r="K2201" s="661" t="s">
        <v>1822</v>
      </c>
      <c r="L2201" s="662">
        <v>0</v>
      </c>
      <c r="M2201" s="662">
        <v>0</v>
      </c>
      <c r="N2201" s="661">
        <v>2</v>
      </c>
      <c r="O2201" s="744">
        <v>1.5</v>
      </c>
      <c r="P2201" s="662">
        <v>0</v>
      </c>
      <c r="Q2201" s="677"/>
      <c r="R2201" s="661">
        <v>2</v>
      </c>
      <c r="S2201" s="677">
        <v>1</v>
      </c>
      <c r="T2201" s="744">
        <v>1.5</v>
      </c>
      <c r="U2201" s="700">
        <v>1</v>
      </c>
    </row>
    <row r="2202" spans="1:21" ht="14.4" customHeight="1" x14ac:dyDescent="0.3">
      <c r="A2202" s="660">
        <v>21</v>
      </c>
      <c r="B2202" s="661" t="s">
        <v>578</v>
      </c>
      <c r="C2202" s="661" t="s">
        <v>3538</v>
      </c>
      <c r="D2202" s="742" t="s">
        <v>5397</v>
      </c>
      <c r="E2202" s="743" t="s">
        <v>3569</v>
      </c>
      <c r="F2202" s="661" t="s">
        <v>3533</v>
      </c>
      <c r="G2202" s="661" t="s">
        <v>4256</v>
      </c>
      <c r="H2202" s="661" t="s">
        <v>1684</v>
      </c>
      <c r="I2202" s="661" t="s">
        <v>4257</v>
      </c>
      <c r="J2202" s="661" t="s">
        <v>4258</v>
      </c>
      <c r="K2202" s="661" t="s">
        <v>4259</v>
      </c>
      <c r="L2202" s="662">
        <v>115.27</v>
      </c>
      <c r="M2202" s="662">
        <v>115.27</v>
      </c>
      <c r="N2202" s="661">
        <v>1</v>
      </c>
      <c r="O2202" s="744">
        <v>0.5</v>
      </c>
      <c r="P2202" s="662">
        <v>115.27</v>
      </c>
      <c r="Q2202" s="677">
        <v>1</v>
      </c>
      <c r="R2202" s="661">
        <v>1</v>
      </c>
      <c r="S2202" s="677">
        <v>1</v>
      </c>
      <c r="T2202" s="744">
        <v>0.5</v>
      </c>
      <c r="U2202" s="700">
        <v>1</v>
      </c>
    </row>
    <row r="2203" spans="1:21" ht="14.4" customHeight="1" x14ac:dyDescent="0.3">
      <c r="A2203" s="660">
        <v>21</v>
      </c>
      <c r="B2203" s="661" t="s">
        <v>578</v>
      </c>
      <c r="C2203" s="661" t="s">
        <v>3538</v>
      </c>
      <c r="D2203" s="742" t="s">
        <v>5397</v>
      </c>
      <c r="E2203" s="743" t="s">
        <v>3569</v>
      </c>
      <c r="F2203" s="661" t="s">
        <v>3533</v>
      </c>
      <c r="G2203" s="661" t="s">
        <v>3588</v>
      </c>
      <c r="H2203" s="661" t="s">
        <v>579</v>
      </c>
      <c r="I2203" s="661" t="s">
        <v>922</v>
      </c>
      <c r="J2203" s="661" t="s">
        <v>734</v>
      </c>
      <c r="K2203" s="661" t="s">
        <v>923</v>
      </c>
      <c r="L2203" s="662">
        <v>0</v>
      </c>
      <c r="M2203" s="662">
        <v>0</v>
      </c>
      <c r="N2203" s="661">
        <v>1</v>
      </c>
      <c r="O2203" s="744">
        <v>1</v>
      </c>
      <c r="P2203" s="662">
        <v>0</v>
      </c>
      <c r="Q2203" s="677"/>
      <c r="R2203" s="661">
        <v>1</v>
      </c>
      <c r="S2203" s="677">
        <v>1</v>
      </c>
      <c r="T2203" s="744">
        <v>1</v>
      </c>
      <c r="U2203" s="700">
        <v>1</v>
      </c>
    </row>
    <row r="2204" spans="1:21" ht="14.4" customHeight="1" x14ac:dyDescent="0.3">
      <c r="A2204" s="660">
        <v>21</v>
      </c>
      <c r="B2204" s="661" t="s">
        <v>578</v>
      </c>
      <c r="C2204" s="661" t="s">
        <v>3538</v>
      </c>
      <c r="D2204" s="742" t="s">
        <v>5397</v>
      </c>
      <c r="E2204" s="743" t="s">
        <v>3569</v>
      </c>
      <c r="F2204" s="661" t="s">
        <v>3533</v>
      </c>
      <c r="G2204" s="661" t="s">
        <v>4266</v>
      </c>
      <c r="H2204" s="661" t="s">
        <v>1684</v>
      </c>
      <c r="I2204" s="661" t="s">
        <v>5265</v>
      </c>
      <c r="J2204" s="661" t="s">
        <v>2809</v>
      </c>
      <c r="K2204" s="661" t="s">
        <v>4268</v>
      </c>
      <c r="L2204" s="662">
        <v>164.94</v>
      </c>
      <c r="M2204" s="662">
        <v>164.94</v>
      </c>
      <c r="N2204" s="661">
        <v>1</v>
      </c>
      <c r="O2204" s="744">
        <v>0.5</v>
      </c>
      <c r="P2204" s="662">
        <v>164.94</v>
      </c>
      <c r="Q2204" s="677">
        <v>1</v>
      </c>
      <c r="R2204" s="661">
        <v>1</v>
      </c>
      <c r="S2204" s="677">
        <v>1</v>
      </c>
      <c r="T2204" s="744">
        <v>0.5</v>
      </c>
      <c r="U2204" s="700">
        <v>1</v>
      </c>
    </row>
    <row r="2205" spans="1:21" ht="14.4" customHeight="1" x14ac:dyDescent="0.3">
      <c r="A2205" s="660">
        <v>21</v>
      </c>
      <c r="B2205" s="661" t="s">
        <v>578</v>
      </c>
      <c r="C2205" s="661" t="s">
        <v>3538</v>
      </c>
      <c r="D2205" s="742" t="s">
        <v>5397</v>
      </c>
      <c r="E2205" s="743" t="s">
        <v>3569</v>
      </c>
      <c r="F2205" s="661" t="s">
        <v>3533</v>
      </c>
      <c r="G2205" s="661" t="s">
        <v>4266</v>
      </c>
      <c r="H2205" s="661" t="s">
        <v>1684</v>
      </c>
      <c r="I2205" s="661" t="s">
        <v>4267</v>
      </c>
      <c r="J2205" s="661" t="s">
        <v>2809</v>
      </c>
      <c r="K2205" s="661" t="s">
        <v>4268</v>
      </c>
      <c r="L2205" s="662">
        <v>0</v>
      </c>
      <c r="M2205" s="662">
        <v>0</v>
      </c>
      <c r="N2205" s="661">
        <v>1</v>
      </c>
      <c r="O2205" s="744">
        <v>0.5</v>
      </c>
      <c r="P2205" s="662">
        <v>0</v>
      </c>
      <c r="Q2205" s="677"/>
      <c r="R2205" s="661">
        <v>1</v>
      </c>
      <c r="S2205" s="677">
        <v>1</v>
      </c>
      <c r="T2205" s="744">
        <v>0.5</v>
      </c>
      <c r="U2205" s="700">
        <v>1</v>
      </c>
    </row>
    <row r="2206" spans="1:21" ht="14.4" customHeight="1" x14ac:dyDescent="0.3">
      <c r="A2206" s="660">
        <v>21</v>
      </c>
      <c r="B2206" s="661" t="s">
        <v>578</v>
      </c>
      <c r="C2206" s="661" t="s">
        <v>3538</v>
      </c>
      <c r="D2206" s="742" t="s">
        <v>5397</v>
      </c>
      <c r="E2206" s="743" t="s">
        <v>3569</v>
      </c>
      <c r="F2206" s="661" t="s">
        <v>3533</v>
      </c>
      <c r="G2206" s="661" t="s">
        <v>4866</v>
      </c>
      <c r="H2206" s="661" t="s">
        <v>1684</v>
      </c>
      <c r="I2206" s="661" t="s">
        <v>2911</v>
      </c>
      <c r="J2206" s="661" t="s">
        <v>1711</v>
      </c>
      <c r="K2206" s="661" t="s">
        <v>1652</v>
      </c>
      <c r="L2206" s="662">
        <v>77.790000000000006</v>
      </c>
      <c r="M2206" s="662">
        <v>155.58000000000001</v>
      </c>
      <c r="N2206" s="661">
        <v>2</v>
      </c>
      <c r="O2206" s="744">
        <v>1</v>
      </c>
      <c r="P2206" s="662">
        <v>155.58000000000001</v>
      </c>
      <c r="Q2206" s="677">
        <v>1</v>
      </c>
      <c r="R2206" s="661">
        <v>2</v>
      </c>
      <c r="S2206" s="677">
        <v>1</v>
      </c>
      <c r="T2206" s="744">
        <v>1</v>
      </c>
      <c r="U2206" s="700">
        <v>1</v>
      </c>
    </row>
    <row r="2207" spans="1:21" ht="14.4" customHeight="1" x14ac:dyDescent="0.3">
      <c r="A2207" s="660">
        <v>21</v>
      </c>
      <c r="B2207" s="661" t="s">
        <v>578</v>
      </c>
      <c r="C2207" s="661" t="s">
        <v>3538</v>
      </c>
      <c r="D2207" s="742" t="s">
        <v>5397</v>
      </c>
      <c r="E2207" s="743" t="s">
        <v>3569</v>
      </c>
      <c r="F2207" s="661" t="s">
        <v>3533</v>
      </c>
      <c r="G2207" s="661" t="s">
        <v>3864</v>
      </c>
      <c r="H2207" s="661" t="s">
        <v>579</v>
      </c>
      <c r="I2207" s="661" t="s">
        <v>948</v>
      </c>
      <c r="J2207" s="661" t="s">
        <v>949</v>
      </c>
      <c r="K2207" s="661" t="s">
        <v>3925</v>
      </c>
      <c r="L2207" s="662">
        <v>0</v>
      </c>
      <c r="M2207" s="662">
        <v>0</v>
      </c>
      <c r="N2207" s="661">
        <v>11</v>
      </c>
      <c r="O2207" s="744">
        <v>6.5</v>
      </c>
      <c r="P2207" s="662"/>
      <c r="Q2207" s="677"/>
      <c r="R2207" s="661"/>
      <c r="S2207" s="677">
        <v>0</v>
      </c>
      <c r="T2207" s="744"/>
      <c r="U2207" s="700">
        <v>0</v>
      </c>
    </row>
    <row r="2208" spans="1:21" ht="14.4" customHeight="1" x14ac:dyDescent="0.3">
      <c r="A2208" s="660">
        <v>21</v>
      </c>
      <c r="B2208" s="661" t="s">
        <v>578</v>
      </c>
      <c r="C2208" s="661" t="s">
        <v>3538</v>
      </c>
      <c r="D2208" s="742" t="s">
        <v>5397</v>
      </c>
      <c r="E2208" s="743" t="s">
        <v>3569</v>
      </c>
      <c r="F2208" s="661" t="s">
        <v>3533</v>
      </c>
      <c r="G2208" s="661" t="s">
        <v>4144</v>
      </c>
      <c r="H2208" s="661" t="s">
        <v>579</v>
      </c>
      <c r="I2208" s="661" t="s">
        <v>861</v>
      </c>
      <c r="J2208" s="661" t="s">
        <v>862</v>
      </c>
      <c r="K2208" s="661" t="s">
        <v>4145</v>
      </c>
      <c r="L2208" s="662">
        <v>232.37</v>
      </c>
      <c r="M2208" s="662">
        <v>232.37</v>
      </c>
      <c r="N2208" s="661">
        <v>1</v>
      </c>
      <c r="O2208" s="744">
        <v>1</v>
      </c>
      <c r="P2208" s="662"/>
      <c r="Q2208" s="677">
        <v>0</v>
      </c>
      <c r="R2208" s="661"/>
      <c r="S2208" s="677">
        <v>0</v>
      </c>
      <c r="T2208" s="744"/>
      <c r="U2208" s="700">
        <v>0</v>
      </c>
    </row>
    <row r="2209" spans="1:21" ht="14.4" customHeight="1" x14ac:dyDescent="0.3">
      <c r="A2209" s="660">
        <v>21</v>
      </c>
      <c r="B2209" s="661" t="s">
        <v>578</v>
      </c>
      <c r="C2209" s="661" t="s">
        <v>3538</v>
      </c>
      <c r="D2209" s="742" t="s">
        <v>5397</v>
      </c>
      <c r="E2209" s="743" t="s">
        <v>3569</v>
      </c>
      <c r="F2209" s="661" t="s">
        <v>3533</v>
      </c>
      <c r="G2209" s="661" t="s">
        <v>3984</v>
      </c>
      <c r="H2209" s="661" t="s">
        <v>579</v>
      </c>
      <c r="I2209" s="661" t="s">
        <v>5266</v>
      </c>
      <c r="J2209" s="661" t="s">
        <v>5267</v>
      </c>
      <c r="K2209" s="661" t="s">
        <v>4433</v>
      </c>
      <c r="L2209" s="662">
        <v>0</v>
      </c>
      <c r="M2209" s="662">
        <v>0</v>
      </c>
      <c r="N2209" s="661">
        <v>2</v>
      </c>
      <c r="O2209" s="744">
        <v>0.5</v>
      </c>
      <c r="P2209" s="662"/>
      <c r="Q2209" s="677"/>
      <c r="R2209" s="661"/>
      <c r="S2209" s="677">
        <v>0</v>
      </c>
      <c r="T2209" s="744"/>
      <c r="U2209" s="700">
        <v>0</v>
      </c>
    </row>
    <row r="2210" spans="1:21" ht="14.4" customHeight="1" x14ac:dyDescent="0.3">
      <c r="A2210" s="660">
        <v>21</v>
      </c>
      <c r="B2210" s="661" t="s">
        <v>578</v>
      </c>
      <c r="C2210" s="661" t="s">
        <v>3538</v>
      </c>
      <c r="D2210" s="742" t="s">
        <v>5397</v>
      </c>
      <c r="E2210" s="743" t="s">
        <v>3569</v>
      </c>
      <c r="F2210" s="661" t="s">
        <v>3533</v>
      </c>
      <c r="G2210" s="661" t="s">
        <v>3618</v>
      </c>
      <c r="H2210" s="661" t="s">
        <v>579</v>
      </c>
      <c r="I2210" s="661" t="s">
        <v>925</v>
      </c>
      <c r="J2210" s="661" t="s">
        <v>3619</v>
      </c>
      <c r="K2210" s="661" t="s">
        <v>3620</v>
      </c>
      <c r="L2210" s="662">
        <v>53.57</v>
      </c>
      <c r="M2210" s="662">
        <v>642.84</v>
      </c>
      <c r="N2210" s="661">
        <v>12</v>
      </c>
      <c r="O2210" s="744">
        <v>5</v>
      </c>
      <c r="P2210" s="662">
        <v>482.13</v>
      </c>
      <c r="Q2210" s="677">
        <v>0.75</v>
      </c>
      <c r="R2210" s="661">
        <v>9</v>
      </c>
      <c r="S2210" s="677">
        <v>0.75</v>
      </c>
      <c r="T2210" s="744">
        <v>3.5</v>
      </c>
      <c r="U2210" s="700">
        <v>0.7</v>
      </c>
    </row>
    <row r="2211" spans="1:21" ht="14.4" customHeight="1" x14ac:dyDescent="0.3">
      <c r="A2211" s="660">
        <v>21</v>
      </c>
      <c r="B2211" s="661" t="s">
        <v>578</v>
      </c>
      <c r="C2211" s="661" t="s">
        <v>3538</v>
      </c>
      <c r="D2211" s="742" t="s">
        <v>5397</v>
      </c>
      <c r="E2211" s="743" t="s">
        <v>3569</v>
      </c>
      <c r="F2211" s="661" t="s">
        <v>3533</v>
      </c>
      <c r="G2211" s="661" t="s">
        <v>3675</v>
      </c>
      <c r="H2211" s="661" t="s">
        <v>1684</v>
      </c>
      <c r="I2211" s="661" t="s">
        <v>1763</v>
      </c>
      <c r="J2211" s="661" t="s">
        <v>622</v>
      </c>
      <c r="K2211" s="661" t="s">
        <v>623</v>
      </c>
      <c r="L2211" s="662">
        <v>1385.62</v>
      </c>
      <c r="M2211" s="662">
        <v>9699.34</v>
      </c>
      <c r="N2211" s="661">
        <v>7</v>
      </c>
      <c r="O2211" s="744">
        <v>3</v>
      </c>
      <c r="P2211" s="662">
        <v>9699.34</v>
      </c>
      <c r="Q2211" s="677">
        <v>1</v>
      </c>
      <c r="R2211" s="661">
        <v>7</v>
      </c>
      <c r="S2211" s="677">
        <v>1</v>
      </c>
      <c r="T2211" s="744">
        <v>3</v>
      </c>
      <c r="U2211" s="700">
        <v>1</v>
      </c>
    </row>
    <row r="2212" spans="1:21" ht="14.4" customHeight="1" x14ac:dyDescent="0.3">
      <c r="A2212" s="660">
        <v>21</v>
      </c>
      <c r="B2212" s="661" t="s">
        <v>578</v>
      </c>
      <c r="C2212" s="661" t="s">
        <v>3538</v>
      </c>
      <c r="D2212" s="742" t="s">
        <v>5397</v>
      </c>
      <c r="E2212" s="743" t="s">
        <v>3569</v>
      </c>
      <c r="F2212" s="661" t="s">
        <v>3533</v>
      </c>
      <c r="G2212" s="661" t="s">
        <v>3679</v>
      </c>
      <c r="H2212" s="661" t="s">
        <v>1684</v>
      </c>
      <c r="I2212" s="661" t="s">
        <v>4453</v>
      </c>
      <c r="J2212" s="661" t="s">
        <v>1699</v>
      </c>
      <c r="K2212" s="661" t="s">
        <v>4454</v>
      </c>
      <c r="L2212" s="662">
        <v>0</v>
      </c>
      <c r="M2212" s="662">
        <v>0</v>
      </c>
      <c r="N2212" s="661">
        <v>1</v>
      </c>
      <c r="O2212" s="744">
        <v>0.5</v>
      </c>
      <c r="P2212" s="662">
        <v>0</v>
      </c>
      <c r="Q2212" s="677"/>
      <c r="R2212" s="661">
        <v>1</v>
      </c>
      <c r="S2212" s="677">
        <v>1</v>
      </c>
      <c r="T2212" s="744">
        <v>0.5</v>
      </c>
      <c r="U2212" s="700">
        <v>1</v>
      </c>
    </row>
    <row r="2213" spans="1:21" ht="14.4" customHeight="1" x14ac:dyDescent="0.3">
      <c r="A2213" s="660">
        <v>21</v>
      </c>
      <c r="B2213" s="661" t="s">
        <v>578</v>
      </c>
      <c r="C2213" s="661" t="s">
        <v>3538</v>
      </c>
      <c r="D2213" s="742" t="s">
        <v>5397</v>
      </c>
      <c r="E2213" s="743" t="s">
        <v>3569</v>
      </c>
      <c r="F2213" s="661" t="s">
        <v>3533</v>
      </c>
      <c r="G2213" s="661" t="s">
        <v>3605</v>
      </c>
      <c r="H2213" s="661" t="s">
        <v>579</v>
      </c>
      <c r="I2213" s="661" t="s">
        <v>3681</v>
      </c>
      <c r="J2213" s="661" t="s">
        <v>781</v>
      </c>
      <c r="K2213" s="661" t="s">
        <v>782</v>
      </c>
      <c r="L2213" s="662">
        <v>0</v>
      </c>
      <c r="M2213" s="662">
        <v>0</v>
      </c>
      <c r="N2213" s="661">
        <v>2</v>
      </c>
      <c r="O2213" s="744">
        <v>1.5</v>
      </c>
      <c r="P2213" s="662">
        <v>0</v>
      </c>
      <c r="Q2213" s="677"/>
      <c r="R2213" s="661">
        <v>1</v>
      </c>
      <c r="S2213" s="677">
        <v>0.5</v>
      </c>
      <c r="T2213" s="744">
        <v>0.5</v>
      </c>
      <c r="U2213" s="700">
        <v>0.33333333333333331</v>
      </c>
    </row>
    <row r="2214" spans="1:21" ht="14.4" customHeight="1" x14ac:dyDescent="0.3">
      <c r="A2214" s="660">
        <v>21</v>
      </c>
      <c r="B2214" s="661" t="s">
        <v>578</v>
      </c>
      <c r="C2214" s="661" t="s">
        <v>3538</v>
      </c>
      <c r="D2214" s="742" t="s">
        <v>5397</v>
      </c>
      <c r="E2214" s="743" t="s">
        <v>3569</v>
      </c>
      <c r="F2214" s="661" t="s">
        <v>3533</v>
      </c>
      <c r="G2214" s="661" t="s">
        <v>3605</v>
      </c>
      <c r="H2214" s="661" t="s">
        <v>579</v>
      </c>
      <c r="I2214" s="661" t="s">
        <v>3606</v>
      </c>
      <c r="J2214" s="661" t="s">
        <v>3607</v>
      </c>
      <c r="K2214" s="661" t="s">
        <v>2164</v>
      </c>
      <c r="L2214" s="662">
        <v>93.71</v>
      </c>
      <c r="M2214" s="662">
        <v>93.71</v>
      </c>
      <c r="N2214" s="661">
        <v>1</v>
      </c>
      <c r="O2214" s="744">
        <v>0.5</v>
      </c>
      <c r="P2214" s="662">
        <v>93.71</v>
      </c>
      <c r="Q2214" s="677">
        <v>1</v>
      </c>
      <c r="R2214" s="661">
        <v>1</v>
      </c>
      <c r="S2214" s="677">
        <v>1</v>
      </c>
      <c r="T2214" s="744">
        <v>0.5</v>
      </c>
      <c r="U2214" s="700">
        <v>1</v>
      </c>
    </row>
    <row r="2215" spans="1:21" ht="14.4" customHeight="1" x14ac:dyDescent="0.3">
      <c r="A2215" s="660">
        <v>21</v>
      </c>
      <c r="B2215" s="661" t="s">
        <v>578</v>
      </c>
      <c r="C2215" s="661" t="s">
        <v>3538</v>
      </c>
      <c r="D2215" s="742" t="s">
        <v>5397</v>
      </c>
      <c r="E2215" s="743" t="s">
        <v>3569</v>
      </c>
      <c r="F2215" s="661" t="s">
        <v>3533</v>
      </c>
      <c r="G2215" s="661" t="s">
        <v>3605</v>
      </c>
      <c r="H2215" s="661" t="s">
        <v>579</v>
      </c>
      <c r="I2215" s="661" t="s">
        <v>3682</v>
      </c>
      <c r="J2215" s="661" t="s">
        <v>3607</v>
      </c>
      <c r="K2215" s="661" t="s">
        <v>782</v>
      </c>
      <c r="L2215" s="662">
        <v>301.2</v>
      </c>
      <c r="M2215" s="662">
        <v>301.2</v>
      </c>
      <c r="N2215" s="661">
        <v>1</v>
      </c>
      <c r="O2215" s="744">
        <v>0.5</v>
      </c>
      <c r="P2215" s="662"/>
      <c r="Q2215" s="677">
        <v>0</v>
      </c>
      <c r="R2215" s="661"/>
      <c r="S2215" s="677">
        <v>0</v>
      </c>
      <c r="T2215" s="744"/>
      <c r="U2215" s="700">
        <v>0</v>
      </c>
    </row>
    <row r="2216" spans="1:21" ht="14.4" customHeight="1" x14ac:dyDescent="0.3">
      <c r="A2216" s="660">
        <v>21</v>
      </c>
      <c r="B2216" s="661" t="s">
        <v>578</v>
      </c>
      <c r="C2216" s="661" t="s">
        <v>3538</v>
      </c>
      <c r="D2216" s="742" t="s">
        <v>5397</v>
      </c>
      <c r="E2216" s="743" t="s">
        <v>3569</v>
      </c>
      <c r="F2216" s="661" t="s">
        <v>3533</v>
      </c>
      <c r="G2216" s="661" t="s">
        <v>3605</v>
      </c>
      <c r="H2216" s="661" t="s">
        <v>579</v>
      </c>
      <c r="I2216" s="661" t="s">
        <v>3682</v>
      </c>
      <c r="J2216" s="661" t="s">
        <v>3607</v>
      </c>
      <c r="K2216" s="661" t="s">
        <v>782</v>
      </c>
      <c r="L2216" s="662">
        <v>185.26</v>
      </c>
      <c r="M2216" s="662">
        <v>185.26</v>
      </c>
      <c r="N2216" s="661">
        <v>1</v>
      </c>
      <c r="O2216" s="744">
        <v>1</v>
      </c>
      <c r="P2216" s="662"/>
      <c r="Q2216" s="677">
        <v>0</v>
      </c>
      <c r="R2216" s="661"/>
      <c r="S2216" s="677">
        <v>0</v>
      </c>
      <c r="T2216" s="744"/>
      <c r="U2216" s="700">
        <v>0</v>
      </c>
    </row>
    <row r="2217" spans="1:21" ht="14.4" customHeight="1" x14ac:dyDescent="0.3">
      <c r="A2217" s="660">
        <v>21</v>
      </c>
      <c r="B2217" s="661" t="s">
        <v>578</v>
      </c>
      <c r="C2217" s="661" t="s">
        <v>3538</v>
      </c>
      <c r="D2217" s="742" t="s">
        <v>5397</v>
      </c>
      <c r="E2217" s="743" t="s">
        <v>3569</v>
      </c>
      <c r="F2217" s="661" t="s">
        <v>3533</v>
      </c>
      <c r="G2217" s="661" t="s">
        <v>3605</v>
      </c>
      <c r="H2217" s="661" t="s">
        <v>579</v>
      </c>
      <c r="I2217" s="661" t="s">
        <v>780</v>
      </c>
      <c r="J2217" s="661" t="s">
        <v>781</v>
      </c>
      <c r="K2217" s="661" t="s">
        <v>782</v>
      </c>
      <c r="L2217" s="662">
        <v>301.2</v>
      </c>
      <c r="M2217" s="662">
        <v>1204.8</v>
      </c>
      <c r="N2217" s="661">
        <v>4</v>
      </c>
      <c r="O2217" s="744">
        <v>2</v>
      </c>
      <c r="P2217" s="662">
        <v>602.4</v>
      </c>
      <c r="Q2217" s="677">
        <v>0.5</v>
      </c>
      <c r="R2217" s="661">
        <v>2</v>
      </c>
      <c r="S2217" s="677">
        <v>0.5</v>
      </c>
      <c r="T2217" s="744">
        <v>1</v>
      </c>
      <c r="U2217" s="700">
        <v>0.5</v>
      </c>
    </row>
    <row r="2218" spans="1:21" ht="14.4" customHeight="1" x14ac:dyDescent="0.3">
      <c r="A2218" s="660">
        <v>21</v>
      </c>
      <c r="B2218" s="661" t="s">
        <v>578</v>
      </c>
      <c r="C2218" s="661" t="s">
        <v>3538</v>
      </c>
      <c r="D2218" s="742" t="s">
        <v>5397</v>
      </c>
      <c r="E2218" s="743" t="s">
        <v>3569</v>
      </c>
      <c r="F2218" s="661" t="s">
        <v>3533</v>
      </c>
      <c r="G2218" s="661" t="s">
        <v>3605</v>
      </c>
      <c r="H2218" s="661" t="s">
        <v>579</v>
      </c>
      <c r="I2218" s="661" t="s">
        <v>780</v>
      </c>
      <c r="J2218" s="661" t="s">
        <v>781</v>
      </c>
      <c r="K2218" s="661" t="s">
        <v>782</v>
      </c>
      <c r="L2218" s="662">
        <v>185.26</v>
      </c>
      <c r="M2218" s="662">
        <v>185.26</v>
      </c>
      <c r="N2218" s="661">
        <v>1</v>
      </c>
      <c r="O2218" s="744">
        <v>1</v>
      </c>
      <c r="P2218" s="662"/>
      <c r="Q2218" s="677">
        <v>0</v>
      </c>
      <c r="R2218" s="661"/>
      <c r="S2218" s="677">
        <v>0</v>
      </c>
      <c r="T2218" s="744"/>
      <c r="U2218" s="700">
        <v>0</v>
      </c>
    </row>
    <row r="2219" spans="1:21" ht="14.4" customHeight="1" x14ac:dyDescent="0.3">
      <c r="A2219" s="660">
        <v>21</v>
      </c>
      <c r="B2219" s="661" t="s">
        <v>578</v>
      </c>
      <c r="C2219" s="661" t="s">
        <v>3538</v>
      </c>
      <c r="D2219" s="742" t="s">
        <v>5397</v>
      </c>
      <c r="E2219" s="743" t="s">
        <v>3569</v>
      </c>
      <c r="F2219" s="661" t="s">
        <v>3533</v>
      </c>
      <c r="G2219" s="661" t="s">
        <v>3589</v>
      </c>
      <c r="H2219" s="661" t="s">
        <v>1684</v>
      </c>
      <c r="I2219" s="661" t="s">
        <v>1867</v>
      </c>
      <c r="J2219" s="661" t="s">
        <v>1868</v>
      </c>
      <c r="K2219" s="661" t="s">
        <v>3353</v>
      </c>
      <c r="L2219" s="662">
        <v>668.54</v>
      </c>
      <c r="M2219" s="662">
        <v>668.54</v>
      </c>
      <c r="N2219" s="661">
        <v>1</v>
      </c>
      <c r="O2219" s="744">
        <v>0.5</v>
      </c>
      <c r="P2219" s="662">
        <v>668.54</v>
      </c>
      <c r="Q2219" s="677">
        <v>1</v>
      </c>
      <c r="R2219" s="661">
        <v>1</v>
      </c>
      <c r="S2219" s="677">
        <v>1</v>
      </c>
      <c r="T2219" s="744">
        <v>0.5</v>
      </c>
      <c r="U2219" s="700">
        <v>1</v>
      </c>
    </row>
    <row r="2220" spans="1:21" ht="14.4" customHeight="1" x14ac:dyDescent="0.3">
      <c r="A2220" s="660">
        <v>21</v>
      </c>
      <c r="B2220" s="661" t="s">
        <v>578</v>
      </c>
      <c r="C2220" s="661" t="s">
        <v>3538</v>
      </c>
      <c r="D2220" s="742" t="s">
        <v>5397</v>
      </c>
      <c r="E2220" s="743" t="s">
        <v>3569</v>
      </c>
      <c r="F2220" s="661" t="s">
        <v>3533</v>
      </c>
      <c r="G2220" s="661" t="s">
        <v>4484</v>
      </c>
      <c r="H2220" s="661" t="s">
        <v>1684</v>
      </c>
      <c r="I2220" s="661" t="s">
        <v>1806</v>
      </c>
      <c r="J2220" s="661" t="s">
        <v>1807</v>
      </c>
      <c r="K2220" s="661" t="s">
        <v>1808</v>
      </c>
      <c r="L2220" s="662">
        <v>48.27</v>
      </c>
      <c r="M2220" s="662">
        <v>48.27</v>
      </c>
      <c r="N2220" s="661">
        <v>1</v>
      </c>
      <c r="O2220" s="744">
        <v>0.5</v>
      </c>
      <c r="P2220" s="662"/>
      <c r="Q2220" s="677">
        <v>0</v>
      </c>
      <c r="R2220" s="661"/>
      <c r="S2220" s="677">
        <v>0</v>
      </c>
      <c r="T2220" s="744"/>
      <c r="U2220" s="700">
        <v>0</v>
      </c>
    </row>
    <row r="2221" spans="1:21" ht="14.4" customHeight="1" x14ac:dyDescent="0.3">
      <c r="A2221" s="660">
        <v>21</v>
      </c>
      <c r="B2221" s="661" t="s">
        <v>578</v>
      </c>
      <c r="C2221" s="661" t="s">
        <v>3538</v>
      </c>
      <c r="D2221" s="742" t="s">
        <v>5397</v>
      </c>
      <c r="E2221" s="743" t="s">
        <v>3569</v>
      </c>
      <c r="F2221" s="661" t="s">
        <v>3533</v>
      </c>
      <c r="G2221" s="661" t="s">
        <v>4484</v>
      </c>
      <c r="H2221" s="661" t="s">
        <v>1684</v>
      </c>
      <c r="I2221" s="661" t="s">
        <v>4883</v>
      </c>
      <c r="J2221" s="661" t="s">
        <v>1807</v>
      </c>
      <c r="K2221" s="661" t="s">
        <v>3982</v>
      </c>
      <c r="L2221" s="662">
        <v>160.88999999999999</v>
      </c>
      <c r="M2221" s="662">
        <v>160.88999999999999</v>
      </c>
      <c r="N2221" s="661">
        <v>1</v>
      </c>
      <c r="O2221" s="744">
        <v>0.5</v>
      </c>
      <c r="P2221" s="662"/>
      <c r="Q2221" s="677">
        <v>0</v>
      </c>
      <c r="R2221" s="661"/>
      <c r="S2221" s="677">
        <v>0</v>
      </c>
      <c r="T2221" s="744"/>
      <c r="U2221" s="700">
        <v>0</v>
      </c>
    </row>
    <row r="2222" spans="1:21" ht="14.4" customHeight="1" x14ac:dyDescent="0.3">
      <c r="A2222" s="660">
        <v>21</v>
      </c>
      <c r="B2222" s="661" t="s">
        <v>578</v>
      </c>
      <c r="C2222" s="661" t="s">
        <v>3538</v>
      </c>
      <c r="D2222" s="742" t="s">
        <v>5397</v>
      </c>
      <c r="E2222" s="743" t="s">
        <v>3569</v>
      </c>
      <c r="F2222" s="661" t="s">
        <v>3533</v>
      </c>
      <c r="G2222" s="661" t="s">
        <v>3684</v>
      </c>
      <c r="H2222" s="661" t="s">
        <v>579</v>
      </c>
      <c r="I2222" s="661" t="s">
        <v>1559</v>
      </c>
      <c r="J2222" s="661" t="s">
        <v>1560</v>
      </c>
      <c r="K2222" s="661" t="s">
        <v>1561</v>
      </c>
      <c r="L2222" s="662">
        <v>108.44</v>
      </c>
      <c r="M2222" s="662">
        <v>325.32</v>
      </c>
      <c r="N2222" s="661">
        <v>3</v>
      </c>
      <c r="O2222" s="744">
        <v>1.5</v>
      </c>
      <c r="P2222" s="662">
        <v>325.32</v>
      </c>
      <c r="Q2222" s="677">
        <v>1</v>
      </c>
      <c r="R2222" s="661">
        <v>3</v>
      </c>
      <c r="S2222" s="677">
        <v>1</v>
      </c>
      <c r="T2222" s="744">
        <v>1.5</v>
      </c>
      <c r="U2222" s="700">
        <v>1</v>
      </c>
    </row>
    <row r="2223" spans="1:21" ht="14.4" customHeight="1" x14ac:dyDescent="0.3">
      <c r="A2223" s="660">
        <v>21</v>
      </c>
      <c r="B2223" s="661" t="s">
        <v>578</v>
      </c>
      <c r="C2223" s="661" t="s">
        <v>3538</v>
      </c>
      <c r="D2223" s="742" t="s">
        <v>5397</v>
      </c>
      <c r="E2223" s="743" t="s">
        <v>3569</v>
      </c>
      <c r="F2223" s="661" t="s">
        <v>3533</v>
      </c>
      <c r="G2223" s="661" t="s">
        <v>4898</v>
      </c>
      <c r="H2223" s="661" t="s">
        <v>579</v>
      </c>
      <c r="I2223" s="661" t="s">
        <v>5268</v>
      </c>
      <c r="J2223" s="661" t="s">
        <v>2149</v>
      </c>
      <c r="K2223" s="661" t="s">
        <v>3736</v>
      </c>
      <c r="L2223" s="662">
        <v>0</v>
      </c>
      <c r="M2223" s="662">
        <v>0</v>
      </c>
      <c r="N2223" s="661">
        <v>2</v>
      </c>
      <c r="O2223" s="744">
        <v>0.5</v>
      </c>
      <c r="P2223" s="662">
        <v>0</v>
      </c>
      <c r="Q2223" s="677"/>
      <c r="R2223" s="661">
        <v>2</v>
      </c>
      <c r="S2223" s="677">
        <v>1</v>
      </c>
      <c r="T2223" s="744">
        <v>0.5</v>
      </c>
      <c r="U2223" s="700">
        <v>1</v>
      </c>
    </row>
    <row r="2224" spans="1:21" ht="14.4" customHeight="1" x14ac:dyDescent="0.3">
      <c r="A2224" s="660">
        <v>21</v>
      </c>
      <c r="B2224" s="661" t="s">
        <v>578</v>
      </c>
      <c r="C2224" s="661" t="s">
        <v>3538</v>
      </c>
      <c r="D2224" s="742" t="s">
        <v>5397</v>
      </c>
      <c r="E2224" s="743" t="s">
        <v>3569</v>
      </c>
      <c r="F2224" s="661" t="s">
        <v>3533</v>
      </c>
      <c r="G2224" s="661" t="s">
        <v>3686</v>
      </c>
      <c r="H2224" s="661" t="s">
        <v>579</v>
      </c>
      <c r="I2224" s="661" t="s">
        <v>834</v>
      </c>
      <c r="J2224" s="661" t="s">
        <v>3687</v>
      </c>
      <c r="K2224" s="661" t="s">
        <v>3688</v>
      </c>
      <c r="L2224" s="662">
        <v>0</v>
      </c>
      <c r="M2224" s="662">
        <v>0</v>
      </c>
      <c r="N2224" s="661">
        <v>1</v>
      </c>
      <c r="O2224" s="744">
        <v>1</v>
      </c>
      <c r="P2224" s="662"/>
      <c r="Q2224" s="677"/>
      <c r="R2224" s="661"/>
      <c r="S2224" s="677">
        <v>0</v>
      </c>
      <c r="T2224" s="744"/>
      <c r="U2224" s="700">
        <v>0</v>
      </c>
    </row>
    <row r="2225" spans="1:21" ht="14.4" customHeight="1" x14ac:dyDescent="0.3">
      <c r="A2225" s="660">
        <v>21</v>
      </c>
      <c r="B2225" s="661" t="s">
        <v>578</v>
      </c>
      <c r="C2225" s="661" t="s">
        <v>3538</v>
      </c>
      <c r="D2225" s="742" t="s">
        <v>5397</v>
      </c>
      <c r="E2225" s="743" t="s">
        <v>3569</v>
      </c>
      <c r="F2225" s="661" t="s">
        <v>3533</v>
      </c>
      <c r="G2225" s="661" t="s">
        <v>3693</v>
      </c>
      <c r="H2225" s="661" t="s">
        <v>1684</v>
      </c>
      <c r="I2225" s="661" t="s">
        <v>2769</v>
      </c>
      <c r="J2225" s="661" t="s">
        <v>2770</v>
      </c>
      <c r="K2225" s="661" t="s">
        <v>3497</v>
      </c>
      <c r="L2225" s="662">
        <v>140.94999999999999</v>
      </c>
      <c r="M2225" s="662">
        <v>563.79999999999995</v>
      </c>
      <c r="N2225" s="661">
        <v>4</v>
      </c>
      <c r="O2225" s="744">
        <v>1.5</v>
      </c>
      <c r="P2225" s="662">
        <v>140.94999999999999</v>
      </c>
      <c r="Q2225" s="677">
        <v>0.25</v>
      </c>
      <c r="R2225" s="661">
        <v>1</v>
      </c>
      <c r="S2225" s="677">
        <v>0.25</v>
      </c>
      <c r="T2225" s="744">
        <v>0.5</v>
      </c>
      <c r="U2225" s="700">
        <v>0.33333333333333331</v>
      </c>
    </row>
    <row r="2226" spans="1:21" ht="14.4" customHeight="1" x14ac:dyDescent="0.3">
      <c r="A2226" s="660">
        <v>21</v>
      </c>
      <c r="B2226" s="661" t="s">
        <v>578</v>
      </c>
      <c r="C2226" s="661" t="s">
        <v>3538</v>
      </c>
      <c r="D2226" s="742" t="s">
        <v>5397</v>
      </c>
      <c r="E2226" s="743" t="s">
        <v>3569</v>
      </c>
      <c r="F2226" s="661" t="s">
        <v>3533</v>
      </c>
      <c r="G2226" s="661" t="s">
        <v>3693</v>
      </c>
      <c r="H2226" s="661" t="s">
        <v>1684</v>
      </c>
      <c r="I2226" s="661" t="s">
        <v>1897</v>
      </c>
      <c r="J2226" s="661" t="s">
        <v>1898</v>
      </c>
      <c r="K2226" s="661" t="s">
        <v>3419</v>
      </c>
      <c r="L2226" s="662">
        <v>187.92</v>
      </c>
      <c r="M2226" s="662">
        <v>187.92</v>
      </c>
      <c r="N2226" s="661">
        <v>1</v>
      </c>
      <c r="O2226" s="744">
        <v>0.5</v>
      </c>
      <c r="P2226" s="662"/>
      <c r="Q2226" s="677">
        <v>0</v>
      </c>
      <c r="R2226" s="661"/>
      <c r="S2226" s="677">
        <v>0</v>
      </c>
      <c r="T2226" s="744"/>
      <c r="U2226" s="700">
        <v>0</v>
      </c>
    </row>
    <row r="2227" spans="1:21" ht="14.4" customHeight="1" x14ac:dyDescent="0.3">
      <c r="A2227" s="660">
        <v>21</v>
      </c>
      <c r="B2227" s="661" t="s">
        <v>578</v>
      </c>
      <c r="C2227" s="661" t="s">
        <v>3538</v>
      </c>
      <c r="D2227" s="742" t="s">
        <v>5397</v>
      </c>
      <c r="E2227" s="743" t="s">
        <v>3570</v>
      </c>
      <c r="F2227" s="661" t="s">
        <v>3533</v>
      </c>
      <c r="G2227" s="661" t="s">
        <v>3767</v>
      </c>
      <c r="H2227" s="661" t="s">
        <v>1684</v>
      </c>
      <c r="I2227" s="661" t="s">
        <v>1778</v>
      </c>
      <c r="J2227" s="661" t="s">
        <v>3434</v>
      </c>
      <c r="K2227" s="661" t="s">
        <v>3435</v>
      </c>
      <c r="L2227" s="662">
        <v>6.68</v>
      </c>
      <c r="M2227" s="662">
        <v>6.68</v>
      </c>
      <c r="N2227" s="661">
        <v>1</v>
      </c>
      <c r="O2227" s="744">
        <v>1</v>
      </c>
      <c r="P2227" s="662">
        <v>6.68</v>
      </c>
      <c r="Q2227" s="677">
        <v>1</v>
      </c>
      <c r="R2227" s="661">
        <v>1</v>
      </c>
      <c r="S2227" s="677">
        <v>1</v>
      </c>
      <c r="T2227" s="744">
        <v>1</v>
      </c>
      <c r="U2227" s="700">
        <v>1</v>
      </c>
    </row>
    <row r="2228" spans="1:21" ht="14.4" customHeight="1" x14ac:dyDescent="0.3">
      <c r="A2228" s="660">
        <v>21</v>
      </c>
      <c r="B2228" s="661" t="s">
        <v>578</v>
      </c>
      <c r="C2228" s="661" t="s">
        <v>3538</v>
      </c>
      <c r="D2228" s="742" t="s">
        <v>5397</v>
      </c>
      <c r="E2228" s="743" t="s">
        <v>3570</v>
      </c>
      <c r="F2228" s="661" t="s">
        <v>3533</v>
      </c>
      <c r="G2228" s="661" t="s">
        <v>3632</v>
      </c>
      <c r="H2228" s="661" t="s">
        <v>1684</v>
      </c>
      <c r="I2228" s="661" t="s">
        <v>2040</v>
      </c>
      <c r="J2228" s="661" t="s">
        <v>2923</v>
      </c>
      <c r="K2228" s="661" t="s">
        <v>3388</v>
      </c>
      <c r="L2228" s="662">
        <v>154.36000000000001</v>
      </c>
      <c r="M2228" s="662">
        <v>154.36000000000001</v>
      </c>
      <c r="N2228" s="661">
        <v>1</v>
      </c>
      <c r="O2228" s="744">
        <v>0.5</v>
      </c>
      <c r="P2228" s="662">
        <v>154.36000000000001</v>
      </c>
      <c r="Q2228" s="677">
        <v>1</v>
      </c>
      <c r="R2228" s="661">
        <v>1</v>
      </c>
      <c r="S2228" s="677">
        <v>1</v>
      </c>
      <c r="T2228" s="744">
        <v>0.5</v>
      </c>
      <c r="U2228" s="700">
        <v>1</v>
      </c>
    </row>
    <row r="2229" spans="1:21" ht="14.4" customHeight="1" x14ac:dyDescent="0.3">
      <c r="A2229" s="660">
        <v>21</v>
      </c>
      <c r="B2229" s="661" t="s">
        <v>578</v>
      </c>
      <c r="C2229" s="661" t="s">
        <v>3538</v>
      </c>
      <c r="D2229" s="742" t="s">
        <v>5397</v>
      </c>
      <c r="E2229" s="743" t="s">
        <v>3570</v>
      </c>
      <c r="F2229" s="661" t="s">
        <v>3533</v>
      </c>
      <c r="G2229" s="661" t="s">
        <v>4079</v>
      </c>
      <c r="H2229" s="661" t="s">
        <v>1684</v>
      </c>
      <c r="I2229" s="661" t="s">
        <v>1885</v>
      </c>
      <c r="J2229" s="661" t="s">
        <v>1886</v>
      </c>
      <c r="K2229" s="661" t="s">
        <v>2744</v>
      </c>
      <c r="L2229" s="662">
        <v>0</v>
      </c>
      <c r="M2229" s="662">
        <v>0</v>
      </c>
      <c r="N2229" s="661">
        <v>1</v>
      </c>
      <c r="O2229" s="744">
        <v>1</v>
      </c>
      <c r="P2229" s="662"/>
      <c r="Q2229" s="677"/>
      <c r="R2229" s="661"/>
      <c r="S2229" s="677">
        <v>0</v>
      </c>
      <c r="T2229" s="744"/>
      <c r="U2229" s="700">
        <v>0</v>
      </c>
    </row>
    <row r="2230" spans="1:21" ht="14.4" customHeight="1" x14ac:dyDescent="0.3">
      <c r="A2230" s="660">
        <v>21</v>
      </c>
      <c r="B2230" s="661" t="s">
        <v>578</v>
      </c>
      <c r="C2230" s="661" t="s">
        <v>3538</v>
      </c>
      <c r="D2230" s="742" t="s">
        <v>5397</v>
      </c>
      <c r="E2230" s="743" t="s">
        <v>3570</v>
      </c>
      <c r="F2230" s="661" t="s">
        <v>3533</v>
      </c>
      <c r="G2230" s="661" t="s">
        <v>4080</v>
      </c>
      <c r="H2230" s="661" t="s">
        <v>1684</v>
      </c>
      <c r="I2230" s="661" t="s">
        <v>1790</v>
      </c>
      <c r="J2230" s="661" t="s">
        <v>3379</v>
      </c>
      <c r="K2230" s="661" t="s">
        <v>998</v>
      </c>
      <c r="L2230" s="662">
        <v>117.73</v>
      </c>
      <c r="M2230" s="662">
        <v>235.46</v>
      </c>
      <c r="N2230" s="661">
        <v>2</v>
      </c>
      <c r="O2230" s="744">
        <v>0.5</v>
      </c>
      <c r="P2230" s="662">
        <v>235.46</v>
      </c>
      <c r="Q2230" s="677">
        <v>1</v>
      </c>
      <c r="R2230" s="661">
        <v>2</v>
      </c>
      <c r="S2230" s="677">
        <v>1</v>
      </c>
      <c r="T2230" s="744">
        <v>0.5</v>
      </c>
      <c r="U2230" s="700">
        <v>1</v>
      </c>
    </row>
    <row r="2231" spans="1:21" ht="14.4" customHeight="1" x14ac:dyDescent="0.3">
      <c r="A2231" s="660">
        <v>21</v>
      </c>
      <c r="B2231" s="661" t="s">
        <v>578</v>
      </c>
      <c r="C2231" s="661" t="s">
        <v>3538</v>
      </c>
      <c r="D2231" s="742" t="s">
        <v>5397</v>
      </c>
      <c r="E2231" s="743" t="s">
        <v>3570</v>
      </c>
      <c r="F2231" s="661" t="s">
        <v>3533</v>
      </c>
      <c r="G2231" s="661" t="s">
        <v>4000</v>
      </c>
      <c r="H2231" s="661" t="s">
        <v>579</v>
      </c>
      <c r="I2231" s="661" t="s">
        <v>4537</v>
      </c>
      <c r="J2231" s="661" t="s">
        <v>4001</v>
      </c>
      <c r="K2231" s="661" t="s">
        <v>4002</v>
      </c>
      <c r="L2231" s="662">
        <v>0</v>
      </c>
      <c r="M2231" s="662">
        <v>0</v>
      </c>
      <c r="N2231" s="661">
        <v>3</v>
      </c>
      <c r="O2231" s="744">
        <v>2</v>
      </c>
      <c r="P2231" s="662">
        <v>0</v>
      </c>
      <c r="Q2231" s="677"/>
      <c r="R2231" s="661">
        <v>2</v>
      </c>
      <c r="S2231" s="677">
        <v>0.66666666666666663</v>
      </c>
      <c r="T2231" s="744">
        <v>1</v>
      </c>
      <c r="U2231" s="700">
        <v>0.5</v>
      </c>
    </row>
    <row r="2232" spans="1:21" ht="14.4" customHeight="1" x14ac:dyDescent="0.3">
      <c r="A2232" s="660">
        <v>21</v>
      </c>
      <c r="B2232" s="661" t="s">
        <v>578</v>
      </c>
      <c r="C2232" s="661" t="s">
        <v>3538</v>
      </c>
      <c r="D2232" s="742" t="s">
        <v>5397</v>
      </c>
      <c r="E2232" s="743" t="s">
        <v>3570</v>
      </c>
      <c r="F2232" s="661" t="s">
        <v>3533</v>
      </c>
      <c r="G2232" s="661" t="s">
        <v>3598</v>
      </c>
      <c r="H2232" s="661" t="s">
        <v>579</v>
      </c>
      <c r="I2232" s="661" t="s">
        <v>1200</v>
      </c>
      <c r="J2232" s="661" t="s">
        <v>1201</v>
      </c>
      <c r="K2232" s="661" t="s">
        <v>1202</v>
      </c>
      <c r="L2232" s="662">
        <v>344</v>
      </c>
      <c r="M2232" s="662">
        <v>3096</v>
      </c>
      <c r="N2232" s="661">
        <v>9</v>
      </c>
      <c r="O2232" s="744">
        <v>3.5</v>
      </c>
      <c r="P2232" s="662">
        <v>2064</v>
      </c>
      <c r="Q2232" s="677">
        <v>0.66666666666666663</v>
      </c>
      <c r="R2232" s="661">
        <v>6</v>
      </c>
      <c r="S2232" s="677">
        <v>0.66666666666666663</v>
      </c>
      <c r="T2232" s="744">
        <v>1.5</v>
      </c>
      <c r="U2232" s="700">
        <v>0.42857142857142855</v>
      </c>
    </row>
    <row r="2233" spans="1:21" ht="14.4" customHeight="1" x14ac:dyDescent="0.3">
      <c r="A2233" s="660">
        <v>21</v>
      </c>
      <c r="B2233" s="661" t="s">
        <v>578</v>
      </c>
      <c r="C2233" s="661" t="s">
        <v>3538</v>
      </c>
      <c r="D2233" s="742" t="s">
        <v>5397</v>
      </c>
      <c r="E2233" s="743" t="s">
        <v>3570</v>
      </c>
      <c r="F2233" s="661" t="s">
        <v>3533</v>
      </c>
      <c r="G2233" s="661" t="s">
        <v>3598</v>
      </c>
      <c r="H2233" s="661" t="s">
        <v>579</v>
      </c>
      <c r="I2233" s="661" t="s">
        <v>3617</v>
      </c>
      <c r="J2233" s="661" t="s">
        <v>1201</v>
      </c>
      <c r="K2233" s="661" t="s">
        <v>1808</v>
      </c>
      <c r="L2233" s="662">
        <v>0</v>
      </c>
      <c r="M2233" s="662">
        <v>0</v>
      </c>
      <c r="N2233" s="661">
        <v>7</v>
      </c>
      <c r="O2233" s="744">
        <v>3.5</v>
      </c>
      <c r="P2233" s="662">
        <v>0</v>
      </c>
      <c r="Q2233" s="677"/>
      <c r="R2233" s="661">
        <v>7</v>
      </c>
      <c r="S2233" s="677">
        <v>1</v>
      </c>
      <c r="T2233" s="744">
        <v>3.5</v>
      </c>
      <c r="U2233" s="700">
        <v>1</v>
      </c>
    </row>
    <row r="2234" spans="1:21" ht="14.4" customHeight="1" x14ac:dyDescent="0.3">
      <c r="A2234" s="660">
        <v>21</v>
      </c>
      <c r="B2234" s="661" t="s">
        <v>578</v>
      </c>
      <c r="C2234" s="661" t="s">
        <v>3538</v>
      </c>
      <c r="D2234" s="742" t="s">
        <v>5397</v>
      </c>
      <c r="E2234" s="743" t="s">
        <v>3570</v>
      </c>
      <c r="F2234" s="661" t="s">
        <v>3533</v>
      </c>
      <c r="G2234" s="661" t="s">
        <v>3912</v>
      </c>
      <c r="H2234" s="661" t="s">
        <v>579</v>
      </c>
      <c r="I2234" s="661" t="s">
        <v>696</v>
      </c>
      <c r="J2234" s="661" t="s">
        <v>3913</v>
      </c>
      <c r="K2234" s="661" t="s">
        <v>3914</v>
      </c>
      <c r="L2234" s="662">
        <v>18.11</v>
      </c>
      <c r="M2234" s="662">
        <v>18.11</v>
      </c>
      <c r="N2234" s="661">
        <v>1</v>
      </c>
      <c r="O2234" s="744">
        <v>1</v>
      </c>
      <c r="P2234" s="662"/>
      <c r="Q2234" s="677">
        <v>0</v>
      </c>
      <c r="R2234" s="661"/>
      <c r="S2234" s="677">
        <v>0</v>
      </c>
      <c r="T2234" s="744"/>
      <c r="U2234" s="700">
        <v>0</v>
      </c>
    </row>
    <row r="2235" spans="1:21" ht="14.4" customHeight="1" x14ac:dyDescent="0.3">
      <c r="A2235" s="660">
        <v>21</v>
      </c>
      <c r="B2235" s="661" t="s">
        <v>578</v>
      </c>
      <c r="C2235" s="661" t="s">
        <v>3538</v>
      </c>
      <c r="D2235" s="742" t="s">
        <v>5397</v>
      </c>
      <c r="E2235" s="743" t="s">
        <v>3570</v>
      </c>
      <c r="F2235" s="661" t="s">
        <v>3533</v>
      </c>
      <c r="G2235" s="661" t="s">
        <v>4248</v>
      </c>
      <c r="H2235" s="661" t="s">
        <v>1684</v>
      </c>
      <c r="I2235" s="661" t="s">
        <v>4249</v>
      </c>
      <c r="J2235" s="661" t="s">
        <v>4250</v>
      </c>
      <c r="K2235" s="661" t="s">
        <v>4251</v>
      </c>
      <c r="L2235" s="662">
        <v>1300.49</v>
      </c>
      <c r="M2235" s="662">
        <v>14305.39</v>
      </c>
      <c r="N2235" s="661">
        <v>11</v>
      </c>
      <c r="O2235" s="744">
        <v>2.5</v>
      </c>
      <c r="P2235" s="662">
        <v>14305.39</v>
      </c>
      <c r="Q2235" s="677">
        <v>1</v>
      </c>
      <c r="R2235" s="661">
        <v>11</v>
      </c>
      <c r="S2235" s="677">
        <v>1</v>
      </c>
      <c r="T2235" s="744">
        <v>2.5</v>
      </c>
      <c r="U2235" s="700">
        <v>1</v>
      </c>
    </row>
    <row r="2236" spans="1:21" ht="14.4" customHeight="1" x14ac:dyDescent="0.3">
      <c r="A2236" s="660">
        <v>21</v>
      </c>
      <c r="B2236" s="661" t="s">
        <v>578</v>
      </c>
      <c r="C2236" s="661" t="s">
        <v>3538</v>
      </c>
      <c r="D2236" s="742" t="s">
        <v>5397</v>
      </c>
      <c r="E2236" s="743" t="s">
        <v>3570</v>
      </c>
      <c r="F2236" s="661" t="s">
        <v>3533</v>
      </c>
      <c r="G2236" s="661" t="s">
        <v>4248</v>
      </c>
      <c r="H2236" s="661" t="s">
        <v>1684</v>
      </c>
      <c r="I2236" s="661" t="s">
        <v>4249</v>
      </c>
      <c r="J2236" s="661" t="s">
        <v>4250</v>
      </c>
      <c r="K2236" s="661" t="s">
        <v>4251</v>
      </c>
      <c r="L2236" s="662">
        <v>668.54</v>
      </c>
      <c r="M2236" s="662">
        <v>1337.08</v>
      </c>
      <c r="N2236" s="661">
        <v>2</v>
      </c>
      <c r="O2236" s="744">
        <v>0.5</v>
      </c>
      <c r="P2236" s="662">
        <v>1337.08</v>
      </c>
      <c r="Q2236" s="677">
        <v>1</v>
      </c>
      <c r="R2236" s="661">
        <v>2</v>
      </c>
      <c r="S2236" s="677">
        <v>1</v>
      </c>
      <c r="T2236" s="744">
        <v>0.5</v>
      </c>
      <c r="U2236" s="700">
        <v>1</v>
      </c>
    </row>
    <row r="2237" spans="1:21" ht="14.4" customHeight="1" x14ac:dyDescent="0.3">
      <c r="A2237" s="660">
        <v>21</v>
      </c>
      <c r="B2237" s="661" t="s">
        <v>578</v>
      </c>
      <c r="C2237" s="661" t="s">
        <v>3538</v>
      </c>
      <c r="D2237" s="742" t="s">
        <v>5397</v>
      </c>
      <c r="E2237" s="743" t="s">
        <v>3570</v>
      </c>
      <c r="F2237" s="661" t="s">
        <v>3533</v>
      </c>
      <c r="G2237" s="661" t="s">
        <v>4248</v>
      </c>
      <c r="H2237" s="661" t="s">
        <v>579</v>
      </c>
      <c r="I2237" s="661" t="s">
        <v>4376</v>
      </c>
      <c r="J2237" s="661" t="s">
        <v>4377</v>
      </c>
      <c r="K2237" s="661" t="s">
        <v>4251</v>
      </c>
      <c r="L2237" s="662">
        <v>668.54</v>
      </c>
      <c r="M2237" s="662">
        <v>1337.08</v>
      </c>
      <c r="N2237" s="661">
        <v>2</v>
      </c>
      <c r="O2237" s="744">
        <v>0.5</v>
      </c>
      <c r="P2237" s="662">
        <v>1337.08</v>
      </c>
      <c r="Q2237" s="677">
        <v>1</v>
      </c>
      <c r="R2237" s="661">
        <v>2</v>
      </c>
      <c r="S2237" s="677">
        <v>1</v>
      </c>
      <c r="T2237" s="744">
        <v>0.5</v>
      </c>
      <c r="U2237" s="700">
        <v>1</v>
      </c>
    </row>
    <row r="2238" spans="1:21" ht="14.4" customHeight="1" x14ac:dyDescent="0.3">
      <c r="A2238" s="660">
        <v>21</v>
      </c>
      <c r="B2238" s="661" t="s">
        <v>578</v>
      </c>
      <c r="C2238" s="661" t="s">
        <v>3538</v>
      </c>
      <c r="D2238" s="742" t="s">
        <v>5397</v>
      </c>
      <c r="E2238" s="743" t="s">
        <v>3570</v>
      </c>
      <c r="F2238" s="661" t="s">
        <v>3533</v>
      </c>
      <c r="G2238" s="661" t="s">
        <v>4107</v>
      </c>
      <c r="H2238" s="661" t="s">
        <v>579</v>
      </c>
      <c r="I2238" s="661" t="s">
        <v>5269</v>
      </c>
      <c r="J2238" s="661" t="s">
        <v>816</v>
      </c>
      <c r="K2238" s="661" t="s">
        <v>820</v>
      </c>
      <c r="L2238" s="662">
        <v>0</v>
      </c>
      <c r="M2238" s="662">
        <v>0</v>
      </c>
      <c r="N2238" s="661">
        <v>2</v>
      </c>
      <c r="O2238" s="744">
        <v>2</v>
      </c>
      <c r="P2238" s="662">
        <v>0</v>
      </c>
      <c r="Q2238" s="677"/>
      <c r="R2238" s="661">
        <v>2</v>
      </c>
      <c r="S2238" s="677">
        <v>1</v>
      </c>
      <c r="T2238" s="744">
        <v>2</v>
      </c>
      <c r="U2238" s="700">
        <v>1</v>
      </c>
    </row>
    <row r="2239" spans="1:21" ht="14.4" customHeight="1" x14ac:dyDescent="0.3">
      <c r="A2239" s="660">
        <v>21</v>
      </c>
      <c r="B2239" s="661" t="s">
        <v>578</v>
      </c>
      <c r="C2239" s="661" t="s">
        <v>3538</v>
      </c>
      <c r="D2239" s="742" t="s">
        <v>5397</v>
      </c>
      <c r="E2239" s="743" t="s">
        <v>3570</v>
      </c>
      <c r="F2239" s="661" t="s">
        <v>3533</v>
      </c>
      <c r="G2239" s="661" t="s">
        <v>3587</v>
      </c>
      <c r="H2239" s="661" t="s">
        <v>579</v>
      </c>
      <c r="I2239" s="661" t="s">
        <v>3855</v>
      </c>
      <c r="J2239" s="661" t="s">
        <v>3124</v>
      </c>
      <c r="K2239" s="661" t="s">
        <v>3856</v>
      </c>
      <c r="L2239" s="662">
        <v>0</v>
      </c>
      <c r="M2239" s="662">
        <v>0</v>
      </c>
      <c r="N2239" s="661">
        <v>1</v>
      </c>
      <c r="O2239" s="744">
        <v>0.5</v>
      </c>
      <c r="P2239" s="662">
        <v>0</v>
      </c>
      <c r="Q2239" s="677"/>
      <c r="R2239" s="661">
        <v>1</v>
      </c>
      <c r="S2239" s="677">
        <v>1</v>
      </c>
      <c r="T2239" s="744">
        <v>0.5</v>
      </c>
      <c r="U2239" s="700">
        <v>1</v>
      </c>
    </row>
    <row r="2240" spans="1:21" ht="14.4" customHeight="1" x14ac:dyDescent="0.3">
      <c r="A2240" s="660">
        <v>21</v>
      </c>
      <c r="B2240" s="661" t="s">
        <v>578</v>
      </c>
      <c r="C2240" s="661" t="s">
        <v>3538</v>
      </c>
      <c r="D2240" s="742" t="s">
        <v>5397</v>
      </c>
      <c r="E2240" s="743" t="s">
        <v>3570</v>
      </c>
      <c r="F2240" s="661" t="s">
        <v>3533</v>
      </c>
      <c r="G2240" s="661" t="s">
        <v>3858</v>
      </c>
      <c r="H2240" s="661" t="s">
        <v>579</v>
      </c>
      <c r="I2240" s="661" t="s">
        <v>699</v>
      </c>
      <c r="J2240" s="661" t="s">
        <v>700</v>
      </c>
      <c r="K2240" s="661" t="s">
        <v>3859</v>
      </c>
      <c r="L2240" s="662">
        <v>27.28</v>
      </c>
      <c r="M2240" s="662">
        <v>27.28</v>
      </c>
      <c r="N2240" s="661">
        <v>1</v>
      </c>
      <c r="O2240" s="744">
        <v>0.5</v>
      </c>
      <c r="P2240" s="662">
        <v>27.28</v>
      </c>
      <c r="Q2240" s="677">
        <v>1</v>
      </c>
      <c r="R2240" s="661">
        <v>1</v>
      </c>
      <c r="S2240" s="677">
        <v>1</v>
      </c>
      <c r="T2240" s="744">
        <v>0.5</v>
      </c>
      <c r="U2240" s="700">
        <v>1</v>
      </c>
    </row>
    <row r="2241" spans="1:21" ht="14.4" customHeight="1" x14ac:dyDescent="0.3">
      <c r="A2241" s="660">
        <v>21</v>
      </c>
      <c r="B2241" s="661" t="s">
        <v>578</v>
      </c>
      <c r="C2241" s="661" t="s">
        <v>3538</v>
      </c>
      <c r="D2241" s="742" t="s">
        <v>5397</v>
      </c>
      <c r="E2241" s="743" t="s">
        <v>3570</v>
      </c>
      <c r="F2241" s="661" t="s">
        <v>3533</v>
      </c>
      <c r="G2241" s="661" t="s">
        <v>5270</v>
      </c>
      <c r="H2241" s="661" t="s">
        <v>579</v>
      </c>
      <c r="I2241" s="661" t="s">
        <v>5271</v>
      </c>
      <c r="J2241" s="661" t="s">
        <v>5272</v>
      </c>
      <c r="K2241" s="661" t="s">
        <v>5083</v>
      </c>
      <c r="L2241" s="662">
        <v>0</v>
      </c>
      <c r="M2241" s="662">
        <v>0</v>
      </c>
      <c r="N2241" s="661">
        <v>1</v>
      </c>
      <c r="O2241" s="744">
        <v>1</v>
      </c>
      <c r="P2241" s="662"/>
      <c r="Q2241" s="677"/>
      <c r="R2241" s="661"/>
      <c r="S2241" s="677">
        <v>0</v>
      </c>
      <c r="T2241" s="744"/>
      <c r="U2241" s="700">
        <v>0</v>
      </c>
    </row>
    <row r="2242" spans="1:21" ht="14.4" customHeight="1" x14ac:dyDescent="0.3">
      <c r="A2242" s="660">
        <v>21</v>
      </c>
      <c r="B2242" s="661" t="s">
        <v>578</v>
      </c>
      <c r="C2242" s="661" t="s">
        <v>3538</v>
      </c>
      <c r="D2242" s="742" t="s">
        <v>5397</v>
      </c>
      <c r="E2242" s="743" t="s">
        <v>3570</v>
      </c>
      <c r="F2242" s="661" t="s">
        <v>3533</v>
      </c>
      <c r="G2242" s="661" t="s">
        <v>3657</v>
      </c>
      <c r="H2242" s="661" t="s">
        <v>579</v>
      </c>
      <c r="I2242" s="661" t="s">
        <v>3658</v>
      </c>
      <c r="J2242" s="661" t="s">
        <v>3659</v>
      </c>
      <c r="K2242" s="661" t="s">
        <v>3416</v>
      </c>
      <c r="L2242" s="662">
        <v>0</v>
      </c>
      <c r="M2242" s="662">
        <v>0</v>
      </c>
      <c r="N2242" s="661">
        <v>1</v>
      </c>
      <c r="O2242" s="744">
        <v>0.5</v>
      </c>
      <c r="P2242" s="662">
        <v>0</v>
      </c>
      <c r="Q2242" s="677"/>
      <c r="R2242" s="661">
        <v>1</v>
      </c>
      <c r="S2242" s="677">
        <v>1</v>
      </c>
      <c r="T2242" s="744">
        <v>0.5</v>
      </c>
      <c r="U2242" s="700">
        <v>1</v>
      </c>
    </row>
    <row r="2243" spans="1:21" ht="14.4" customHeight="1" x14ac:dyDescent="0.3">
      <c r="A2243" s="660">
        <v>21</v>
      </c>
      <c r="B2243" s="661" t="s">
        <v>578</v>
      </c>
      <c r="C2243" s="661" t="s">
        <v>3538</v>
      </c>
      <c r="D2243" s="742" t="s">
        <v>5397</v>
      </c>
      <c r="E2243" s="743" t="s">
        <v>3570</v>
      </c>
      <c r="F2243" s="661" t="s">
        <v>3533</v>
      </c>
      <c r="G2243" s="661" t="s">
        <v>5273</v>
      </c>
      <c r="H2243" s="661" t="s">
        <v>579</v>
      </c>
      <c r="I2243" s="661" t="s">
        <v>5274</v>
      </c>
      <c r="J2243" s="661" t="s">
        <v>5275</v>
      </c>
      <c r="K2243" s="661" t="s">
        <v>5276</v>
      </c>
      <c r="L2243" s="662">
        <v>0</v>
      </c>
      <c r="M2243" s="662">
        <v>0</v>
      </c>
      <c r="N2243" s="661">
        <v>1</v>
      </c>
      <c r="O2243" s="744">
        <v>0.5</v>
      </c>
      <c r="P2243" s="662"/>
      <c r="Q2243" s="677"/>
      <c r="R2243" s="661"/>
      <c r="S2243" s="677">
        <v>0</v>
      </c>
      <c r="T2243" s="744"/>
      <c r="U2243" s="700">
        <v>0</v>
      </c>
    </row>
    <row r="2244" spans="1:21" ht="14.4" customHeight="1" x14ac:dyDescent="0.3">
      <c r="A2244" s="660">
        <v>21</v>
      </c>
      <c r="B2244" s="661" t="s">
        <v>578</v>
      </c>
      <c r="C2244" s="661" t="s">
        <v>3538</v>
      </c>
      <c r="D2244" s="742" t="s">
        <v>5397</v>
      </c>
      <c r="E2244" s="743" t="s">
        <v>3570</v>
      </c>
      <c r="F2244" s="661" t="s">
        <v>3533</v>
      </c>
      <c r="G2244" s="661" t="s">
        <v>3605</v>
      </c>
      <c r="H2244" s="661" t="s">
        <v>579</v>
      </c>
      <c r="I2244" s="661" t="s">
        <v>4032</v>
      </c>
      <c r="J2244" s="661" t="s">
        <v>4033</v>
      </c>
      <c r="K2244" s="661" t="s">
        <v>2164</v>
      </c>
      <c r="L2244" s="662">
        <v>93.71</v>
      </c>
      <c r="M2244" s="662">
        <v>93.71</v>
      </c>
      <c r="N2244" s="661">
        <v>1</v>
      </c>
      <c r="O2244" s="744">
        <v>0.5</v>
      </c>
      <c r="P2244" s="662">
        <v>93.71</v>
      </c>
      <c r="Q2244" s="677">
        <v>1</v>
      </c>
      <c r="R2244" s="661">
        <v>1</v>
      </c>
      <c r="S2244" s="677">
        <v>1</v>
      </c>
      <c r="T2244" s="744">
        <v>0.5</v>
      </c>
      <c r="U2244" s="700">
        <v>1</v>
      </c>
    </row>
    <row r="2245" spans="1:21" ht="14.4" customHeight="1" x14ac:dyDescent="0.3">
      <c r="A2245" s="660">
        <v>21</v>
      </c>
      <c r="B2245" s="661" t="s">
        <v>578</v>
      </c>
      <c r="C2245" s="661" t="s">
        <v>3538</v>
      </c>
      <c r="D2245" s="742" t="s">
        <v>5397</v>
      </c>
      <c r="E2245" s="743" t="s">
        <v>3570</v>
      </c>
      <c r="F2245" s="661" t="s">
        <v>3533</v>
      </c>
      <c r="G2245" s="661" t="s">
        <v>3605</v>
      </c>
      <c r="H2245" s="661" t="s">
        <v>579</v>
      </c>
      <c r="I2245" s="661" t="s">
        <v>2163</v>
      </c>
      <c r="J2245" s="661" t="s">
        <v>781</v>
      </c>
      <c r="K2245" s="661" t="s">
        <v>2164</v>
      </c>
      <c r="L2245" s="662">
        <v>93.71</v>
      </c>
      <c r="M2245" s="662">
        <v>93.71</v>
      </c>
      <c r="N2245" s="661">
        <v>1</v>
      </c>
      <c r="O2245" s="744">
        <v>0.5</v>
      </c>
      <c r="P2245" s="662">
        <v>93.71</v>
      </c>
      <c r="Q2245" s="677">
        <v>1</v>
      </c>
      <c r="R2245" s="661">
        <v>1</v>
      </c>
      <c r="S2245" s="677">
        <v>1</v>
      </c>
      <c r="T2245" s="744">
        <v>0.5</v>
      </c>
      <c r="U2245" s="700">
        <v>1</v>
      </c>
    </row>
    <row r="2246" spans="1:21" ht="14.4" customHeight="1" x14ac:dyDescent="0.3">
      <c r="A2246" s="660">
        <v>21</v>
      </c>
      <c r="B2246" s="661" t="s">
        <v>578</v>
      </c>
      <c r="C2246" s="661" t="s">
        <v>3538</v>
      </c>
      <c r="D2246" s="742" t="s">
        <v>5397</v>
      </c>
      <c r="E2246" s="743" t="s">
        <v>3570</v>
      </c>
      <c r="F2246" s="661" t="s">
        <v>3533</v>
      </c>
      <c r="G2246" s="661" t="s">
        <v>3605</v>
      </c>
      <c r="H2246" s="661" t="s">
        <v>579</v>
      </c>
      <c r="I2246" s="661" t="s">
        <v>780</v>
      </c>
      <c r="J2246" s="661" t="s">
        <v>781</v>
      </c>
      <c r="K2246" s="661" t="s">
        <v>782</v>
      </c>
      <c r="L2246" s="662">
        <v>301.2</v>
      </c>
      <c r="M2246" s="662">
        <v>301.2</v>
      </c>
      <c r="N2246" s="661">
        <v>1</v>
      </c>
      <c r="O2246" s="744">
        <v>0.5</v>
      </c>
      <c r="P2246" s="662">
        <v>301.2</v>
      </c>
      <c r="Q2246" s="677">
        <v>1</v>
      </c>
      <c r="R2246" s="661">
        <v>1</v>
      </c>
      <c r="S2246" s="677">
        <v>1</v>
      </c>
      <c r="T2246" s="744">
        <v>0.5</v>
      </c>
      <c r="U2246" s="700">
        <v>1</v>
      </c>
    </row>
    <row r="2247" spans="1:21" ht="14.4" customHeight="1" x14ac:dyDescent="0.3">
      <c r="A2247" s="660">
        <v>21</v>
      </c>
      <c r="B2247" s="661" t="s">
        <v>578</v>
      </c>
      <c r="C2247" s="661" t="s">
        <v>3538</v>
      </c>
      <c r="D2247" s="742" t="s">
        <v>5397</v>
      </c>
      <c r="E2247" s="743" t="s">
        <v>3570</v>
      </c>
      <c r="F2247" s="661" t="s">
        <v>3533</v>
      </c>
      <c r="G2247" s="661" t="s">
        <v>3605</v>
      </c>
      <c r="H2247" s="661" t="s">
        <v>579</v>
      </c>
      <c r="I2247" s="661" t="s">
        <v>780</v>
      </c>
      <c r="J2247" s="661" t="s">
        <v>781</v>
      </c>
      <c r="K2247" s="661" t="s">
        <v>782</v>
      </c>
      <c r="L2247" s="662">
        <v>185.26</v>
      </c>
      <c r="M2247" s="662">
        <v>370.52</v>
      </c>
      <c r="N2247" s="661">
        <v>2</v>
      </c>
      <c r="O2247" s="744">
        <v>1.5</v>
      </c>
      <c r="P2247" s="662">
        <v>370.52</v>
      </c>
      <c r="Q2247" s="677">
        <v>1</v>
      </c>
      <c r="R2247" s="661">
        <v>2</v>
      </c>
      <c r="S2247" s="677">
        <v>1</v>
      </c>
      <c r="T2247" s="744">
        <v>1.5</v>
      </c>
      <c r="U2247" s="700">
        <v>1</v>
      </c>
    </row>
    <row r="2248" spans="1:21" ht="14.4" customHeight="1" x14ac:dyDescent="0.3">
      <c r="A2248" s="660">
        <v>21</v>
      </c>
      <c r="B2248" s="661" t="s">
        <v>578</v>
      </c>
      <c r="C2248" s="661" t="s">
        <v>3538</v>
      </c>
      <c r="D2248" s="742" t="s">
        <v>5397</v>
      </c>
      <c r="E2248" s="743" t="s">
        <v>3570</v>
      </c>
      <c r="F2248" s="661" t="s">
        <v>3533</v>
      </c>
      <c r="G2248" s="661" t="s">
        <v>3589</v>
      </c>
      <c r="H2248" s="661" t="s">
        <v>1684</v>
      </c>
      <c r="I2248" s="661" t="s">
        <v>1867</v>
      </c>
      <c r="J2248" s="661" t="s">
        <v>1868</v>
      </c>
      <c r="K2248" s="661" t="s">
        <v>3353</v>
      </c>
      <c r="L2248" s="662">
        <v>1300.49</v>
      </c>
      <c r="M2248" s="662">
        <v>36413.720000000016</v>
      </c>
      <c r="N2248" s="661">
        <v>28</v>
      </c>
      <c r="O2248" s="744">
        <v>20</v>
      </c>
      <c r="P2248" s="662">
        <v>35113.230000000018</v>
      </c>
      <c r="Q2248" s="677">
        <v>0.96428571428571441</v>
      </c>
      <c r="R2248" s="661">
        <v>27</v>
      </c>
      <c r="S2248" s="677">
        <v>0.9642857142857143</v>
      </c>
      <c r="T2248" s="744">
        <v>19</v>
      </c>
      <c r="U2248" s="700">
        <v>0.95</v>
      </c>
    </row>
    <row r="2249" spans="1:21" ht="14.4" customHeight="1" x14ac:dyDescent="0.3">
      <c r="A2249" s="660">
        <v>21</v>
      </c>
      <c r="B2249" s="661" t="s">
        <v>578</v>
      </c>
      <c r="C2249" s="661" t="s">
        <v>3538</v>
      </c>
      <c r="D2249" s="742" t="s">
        <v>5397</v>
      </c>
      <c r="E2249" s="743" t="s">
        <v>3570</v>
      </c>
      <c r="F2249" s="661" t="s">
        <v>3533</v>
      </c>
      <c r="G2249" s="661" t="s">
        <v>3589</v>
      </c>
      <c r="H2249" s="661" t="s">
        <v>1684</v>
      </c>
      <c r="I2249" s="661" t="s">
        <v>1867</v>
      </c>
      <c r="J2249" s="661" t="s">
        <v>1868</v>
      </c>
      <c r="K2249" s="661" t="s">
        <v>3353</v>
      </c>
      <c r="L2249" s="662">
        <v>668.54</v>
      </c>
      <c r="M2249" s="662">
        <v>7353.94</v>
      </c>
      <c r="N2249" s="661">
        <v>11</v>
      </c>
      <c r="O2249" s="744">
        <v>8.5</v>
      </c>
      <c r="P2249" s="662">
        <v>6685.4</v>
      </c>
      <c r="Q2249" s="677">
        <v>0.90909090909090906</v>
      </c>
      <c r="R2249" s="661">
        <v>10</v>
      </c>
      <c r="S2249" s="677">
        <v>0.90909090909090906</v>
      </c>
      <c r="T2249" s="744">
        <v>7.5</v>
      </c>
      <c r="U2249" s="700">
        <v>0.88235294117647056</v>
      </c>
    </row>
    <row r="2250" spans="1:21" ht="14.4" customHeight="1" x14ac:dyDescent="0.3">
      <c r="A2250" s="660">
        <v>21</v>
      </c>
      <c r="B2250" s="661" t="s">
        <v>578</v>
      </c>
      <c r="C2250" s="661" t="s">
        <v>3538</v>
      </c>
      <c r="D2250" s="742" t="s">
        <v>5397</v>
      </c>
      <c r="E2250" s="743" t="s">
        <v>3570</v>
      </c>
      <c r="F2250" s="661" t="s">
        <v>3533</v>
      </c>
      <c r="G2250" s="661" t="s">
        <v>3589</v>
      </c>
      <c r="H2250" s="661" t="s">
        <v>1684</v>
      </c>
      <c r="I2250" s="661" t="s">
        <v>3796</v>
      </c>
      <c r="J2250" s="661" t="s">
        <v>3797</v>
      </c>
      <c r="K2250" s="661" t="s">
        <v>3798</v>
      </c>
      <c r="L2250" s="662">
        <v>1300.49</v>
      </c>
      <c r="M2250" s="662">
        <v>3901.4700000000003</v>
      </c>
      <c r="N2250" s="661">
        <v>3</v>
      </c>
      <c r="O2250" s="744">
        <v>1.5</v>
      </c>
      <c r="P2250" s="662">
        <v>3901.4700000000003</v>
      </c>
      <c r="Q2250" s="677">
        <v>1</v>
      </c>
      <c r="R2250" s="661">
        <v>3</v>
      </c>
      <c r="S2250" s="677">
        <v>1</v>
      </c>
      <c r="T2250" s="744">
        <v>1.5</v>
      </c>
      <c r="U2250" s="700">
        <v>1</v>
      </c>
    </row>
    <row r="2251" spans="1:21" ht="14.4" customHeight="1" x14ac:dyDescent="0.3">
      <c r="A2251" s="660">
        <v>21</v>
      </c>
      <c r="B2251" s="661" t="s">
        <v>578</v>
      </c>
      <c r="C2251" s="661" t="s">
        <v>3538</v>
      </c>
      <c r="D2251" s="742" t="s">
        <v>5397</v>
      </c>
      <c r="E2251" s="743" t="s">
        <v>3570</v>
      </c>
      <c r="F2251" s="661" t="s">
        <v>3533</v>
      </c>
      <c r="G2251" s="661" t="s">
        <v>3684</v>
      </c>
      <c r="H2251" s="661" t="s">
        <v>579</v>
      </c>
      <c r="I2251" s="661" t="s">
        <v>3751</v>
      </c>
      <c r="J2251" s="661" t="s">
        <v>1560</v>
      </c>
      <c r="K2251" s="661" t="s">
        <v>1276</v>
      </c>
      <c r="L2251" s="662">
        <v>54.23</v>
      </c>
      <c r="M2251" s="662">
        <v>54.23</v>
      </c>
      <c r="N2251" s="661">
        <v>1</v>
      </c>
      <c r="O2251" s="744">
        <v>0.5</v>
      </c>
      <c r="P2251" s="662"/>
      <c r="Q2251" s="677">
        <v>0</v>
      </c>
      <c r="R2251" s="661"/>
      <c r="S2251" s="677">
        <v>0</v>
      </c>
      <c r="T2251" s="744"/>
      <c r="U2251" s="700">
        <v>0</v>
      </c>
    </row>
    <row r="2252" spans="1:21" ht="14.4" customHeight="1" x14ac:dyDescent="0.3">
      <c r="A2252" s="660">
        <v>21</v>
      </c>
      <c r="B2252" s="661" t="s">
        <v>578</v>
      </c>
      <c r="C2252" s="661" t="s">
        <v>3538</v>
      </c>
      <c r="D2252" s="742" t="s">
        <v>5397</v>
      </c>
      <c r="E2252" s="743" t="s">
        <v>3570</v>
      </c>
      <c r="F2252" s="661" t="s">
        <v>3533</v>
      </c>
      <c r="G2252" s="661" t="s">
        <v>5277</v>
      </c>
      <c r="H2252" s="661" t="s">
        <v>1684</v>
      </c>
      <c r="I2252" s="661" t="s">
        <v>5278</v>
      </c>
      <c r="J2252" s="661" t="s">
        <v>5279</v>
      </c>
      <c r="K2252" s="661" t="s">
        <v>5280</v>
      </c>
      <c r="L2252" s="662">
        <v>0</v>
      </c>
      <c r="M2252" s="662">
        <v>0</v>
      </c>
      <c r="N2252" s="661">
        <v>20</v>
      </c>
      <c r="O2252" s="744">
        <v>10</v>
      </c>
      <c r="P2252" s="662">
        <v>0</v>
      </c>
      <c r="Q2252" s="677"/>
      <c r="R2252" s="661">
        <v>18</v>
      </c>
      <c r="S2252" s="677">
        <v>0.9</v>
      </c>
      <c r="T2252" s="744">
        <v>9</v>
      </c>
      <c r="U2252" s="700">
        <v>0.9</v>
      </c>
    </row>
    <row r="2253" spans="1:21" ht="14.4" customHeight="1" x14ac:dyDescent="0.3">
      <c r="A2253" s="660">
        <v>21</v>
      </c>
      <c r="B2253" s="661" t="s">
        <v>578</v>
      </c>
      <c r="C2253" s="661" t="s">
        <v>3538</v>
      </c>
      <c r="D2253" s="742" t="s">
        <v>5397</v>
      </c>
      <c r="E2253" s="743" t="s">
        <v>3570</v>
      </c>
      <c r="F2253" s="661" t="s">
        <v>3533</v>
      </c>
      <c r="G2253" s="661" t="s">
        <v>5277</v>
      </c>
      <c r="H2253" s="661" t="s">
        <v>1684</v>
      </c>
      <c r="I2253" s="661" t="s">
        <v>5281</v>
      </c>
      <c r="J2253" s="661" t="s">
        <v>5282</v>
      </c>
      <c r="K2253" s="661" t="s">
        <v>5283</v>
      </c>
      <c r="L2253" s="662">
        <v>25382.1</v>
      </c>
      <c r="M2253" s="662">
        <v>1396015.5000000007</v>
      </c>
      <c r="N2253" s="661">
        <v>55</v>
      </c>
      <c r="O2253" s="744">
        <v>27.5</v>
      </c>
      <c r="P2253" s="662">
        <v>1370633.4000000006</v>
      </c>
      <c r="Q2253" s="677">
        <v>0.98181818181818181</v>
      </c>
      <c r="R2253" s="661">
        <v>54</v>
      </c>
      <c r="S2253" s="677">
        <v>0.98181818181818181</v>
      </c>
      <c r="T2253" s="744">
        <v>27</v>
      </c>
      <c r="U2253" s="700">
        <v>0.98181818181818181</v>
      </c>
    </row>
    <row r="2254" spans="1:21" ht="14.4" customHeight="1" x14ac:dyDescent="0.3">
      <c r="A2254" s="660">
        <v>21</v>
      </c>
      <c r="B2254" s="661" t="s">
        <v>578</v>
      </c>
      <c r="C2254" s="661" t="s">
        <v>3538</v>
      </c>
      <c r="D2254" s="742" t="s">
        <v>5397</v>
      </c>
      <c r="E2254" s="743" t="s">
        <v>3570</v>
      </c>
      <c r="F2254" s="661" t="s">
        <v>3533</v>
      </c>
      <c r="G2254" s="661" t="s">
        <v>5277</v>
      </c>
      <c r="H2254" s="661" t="s">
        <v>1684</v>
      </c>
      <c r="I2254" s="661" t="s">
        <v>5284</v>
      </c>
      <c r="J2254" s="661" t="s">
        <v>5285</v>
      </c>
      <c r="K2254" s="661" t="s">
        <v>5286</v>
      </c>
      <c r="L2254" s="662">
        <v>14213.98</v>
      </c>
      <c r="M2254" s="662">
        <v>127925.81999999998</v>
      </c>
      <c r="N2254" s="661">
        <v>9</v>
      </c>
      <c r="O2254" s="744">
        <v>4</v>
      </c>
      <c r="P2254" s="662">
        <v>127925.81999999998</v>
      </c>
      <c r="Q2254" s="677">
        <v>1</v>
      </c>
      <c r="R2254" s="661">
        <v>9</v>
      </c>
      <c r="S2254" s="677">
        <v>1</v>
      </c>
      <c r="T2254" s="744">
        <v>4</v>
      </c>
      <c r="U2254" s="700">
        <v>1</v>
      </c>
    </row>
    <row r="2255" spans="1:21" ht="14.4" customHeight="1" x14ac:dyDescent="0.3">
      <c r="A2255" s="660">
        <v>21</v>
      </c>
      <c r="B2255" s="661" t="s">
        <v>578</v>
      </c>
      <c r="C2255" s="661" t="s">
        <v>3538</v>
      </c>
      <c r="D2255" s="742" t="s">
        <v>5397</v>
      </c>
      <c r="E2255" s="743" t="s">
        <v>3570</v>
      </c>
      <c r="F2255" s="661" t="s">
        <v>3533</v>
      </c>
      <c r="G2255" s="661" t="s">
        <v>5277</v>
      </c>
      <c r="H2255" s="661" t="s">
        <v>1684</v>
      </c>
      <c r="I2255" s="661" t="s">
        <v>5287</v>
      </c>
      <c r="J2255" s="661" t="s">
        <v>5279</v>
      </c>
      <c r="K2255" s="661" t="s">
        <v>5280</v>
      </c>
      <c r="L2255" s="662">
        <v>10152.84</v>
      </c>
      <c r="M2255" s="662">
        <v>30458.52</v>
      </c>
      <c r="N2255" s="661">
        <v>3</v>
      </c>
      <c r="O2255" s="744">
        <v>1.5</v>
      </c>
      <c r="P2255" s="662">
        <v>30458.52</v>
      </c>
      <c r="Q2255" s="677">
        <v>1</v>
      </c>
      <c r="R2255" s="661">
        <v>3</v>
      </c>
      <c r="S2255" s="677">
        <v>1</v>
      </c>
      <c r="T2255" s="744">
        <v>1.5</v>
      </c>
      <c r="U2255" s="700">
        <v>1</v>
      </c>
    </row>
    <row r="2256" spans="1:21" ht="14.4" customHeight="1" x14ac:dyDescent="0.3">
      <c r="A2256" s="660">
        <v>21</v>
      </c>
      <c r="B2256" s="661" t="s">
        <v>578</v>
      </c>
      <c r="C2256" s="661" t="s">
        <v>3538</v>
      </c>
      <c r="D2256" s="742" t="s">
        <v>5397</v>
      </c>
      <c r="E2256" s="743" t="s">
        <v>3570</v>
      </c>
      <c r="F2256" s="661" t="s">
        <v>3533</v>
      </c>
      <c r="G2256" s="661" t="s">
        <v>5277</v>
      </c>
      <c r="H2256" s="661" t="s">
        <v>1684</v>
      </c>
      <c r="I2256" s="661" t="s">
        <v>5288</v>
      </c>
      <c r="J2256" s="661" t="s">
        <v>5289</v>
      </c>
      <c r="K2256" s="661" t="s">
        <v>5290</v>
      </c>
      <c r="L2256" s="662">
        <v>2030.56</v>
      </c>
      <c r="M2256" s="662">
        <v>2030.56</v>
      </c>
      <c r="N2256" s="661">
        <v>1</v>
      </c>
      <c r="O2256" s="744">
        <v>0.5</v>
      </c>
      <c r="P2256" s="662">
        <v>2030.56</v>
      </c>
      <c r="Q2256" s="677">
        <v>1</v>
      </c>
      <c r="R2256" s="661">
        <v>1</v>
      </c>
      <c r="S2256" s="677">
        <v>1</v>
      </c>
      <c r="T2256" s="744">
        <v>0.5</v>
      </c>
      <c r="U2256" s="700">
        <v>1</v>
      </c>
    </row>
    <row r="2257" spans="1:21" ht="14.4" customHeight="1" x14ac:dyDescent="0.3">
      <c r="A2257" s="660">
        <v>21</v>
      </c>
      <c r="B2257" s="661" t="s">
        <v>578</v>
      </c>
      <c r="C2257" s="661" t="s">
        <v>3538</v>
      </c>
      <c r="D2257" s="742" t="s">
        <v>5397</v>
      </c>
      <c r="E2257" s="743" t="s">
        <v>3570</v>
      </c>
      <c r="F2257" s="661" t="s">
        <v>3533</v>
      </c>
      <c r="G2257" s="661" t="s">
        <v>5277</v>
      </c>
      <c r="H2257" s="661" t="s">
        <v>1684</v>
      </c>
      <c r="I2257" s="661" t="s">
        <v>5291</v>
      </c>
      <c r="J2257" s="661" t="s">
        <v>5285</v>
      </c>
      <c r="K2257" s="661" t="s">
        <v>5286</v>
      </c>
      <c r="L2257" s="662">
        <v>0</v>
      </c>
      <c r="M2257" s="662">
        <v>0</v>
      </c>
      <c r="N2257" s="661">
        <v>12</v>
      </c>
      <c r="O2257" s="744">
        <v>6</v>
      </c>
      <c r="P2257" s="662">
        <v>0</v>
      </c>
      <c r="Q2257" s="677"/>
      <c r="R2257" s="661">
        <v>12</v>
      </c>
      <c r="S2257" s="677">
        <v>1</v>
      </c>
      <c r="T2257" s="744">
        <v>6</v>
      </c>
      <c r="U2257" s="700">
        <v>1</v>
      </c>
    </row>
    <row r="2258" spans="1:21" ht="14.4" customHeight="1" x14ac:dyDescent="0.3">
      <c r="A2258" s="660">
        <v>21</v>
      </c>
      <c r="B2258" s="661" t="s">
        <v>578</v>
      </c>
      <c r="C2258" s="661" t="s">
        <v>3538</v>
      </c>
      <c r="D2258" s="742" t="s">
        <v>5397</v>
      </c>
      <c r="E2258" s="743" t="s">
        <v>3570</v>
      </c>
      <c r="F2258" s="661" t="s">
        <v>3533</v>
      </c>
      <c r="G2258" s="661" t="s">
        <v>5277</v>
      </c>
      <c r="H2258" s="661" t="s">
        <v>1684</v>
      </c>
      <c r="I2258" s="661" t="s">
        <v>5292</v>
      </c>
      <c r="J2258" s="661" t="s">
        <v>5282</v>
      </c>
      <c r="K2258" s="661" t="s">
        <v>5283</v>
      </c>
      <c r="L2258" s="662">
        <v>0</v>
      </c>
      <c r="M2258" s="662">
        <v>0</v>
      </c>
      <c r="N2258" s="661">
        <v>11</v>
      </c>
      <c r="O2258" s="744">
        <v>5.5</v>
      </c>
      <c r="P2258" s="662">
        <v>0</v>
      </c>
      <c r="Q2258" s="677"/>
      <c r="R2258" s="661">
        <v>10</v>
      </c>
      <c r="S2258" s="677">
        <v>0.90909090909090906</v>
      </c>
      <c r="T2258" s="744">
        <v>5</v>
      </c>
      <c r="U2258" s="700">
        <v>0.90909090909090906</v>
      </c>
    </row>
    <row r="2259" spans="1:21" ht="14.4" customHeight="1" x14ac:dyDescent="0.3">
      <c r="A2259" s="660">
        <v>21</v>
      </c>
      <c r="B2259" s="661" t="s">
        <v>578</v>
      </c>
      <c r="C2259" s="661" t="s">
        <v>3538</v>
      </c>
      <c r="D2259" s="742" t="s">
        <v>5397</v>
      </c>
      <c r="E2259" s="743" t="s">
        <v>3570</v>
      </c>
      <c r="F2259" s="661" t="s">
        <v>3533</v>
      </c>
      <c r="G2259" s="661" t="s">
        <v>3610</v>
      </c>
      <c r="H2259" s="661" t="s">
        <v>579</v>
      </c>
      <c r="I2259" s="661" t="s">
        <v>1074</v>
      </c>
      <c r="J2259" s="661" t="s">
        <v>730</v>
      </c>
      <c r="K2259" s="661" t="s">
        <v>3611</v>
      </c>
      <c r="L2259" s="662">
        <v>85.76</v>
      </c>
      <c r="M2259" s="662">
        <v>257.28000000000003</v>
      </c>
      <c r="N2259" s="661">
        <v>3</v>
      </c>
      <c r="O2259" s="744">
        <v>3</v>
      </c>
      <c r="P2259" s="662">
        <v>257.28000000000003</v>
      </c>
      <c r="Q2259" s="677">
        <v>1</v>
      </c>
      <c r="R2259" s="661">
        <v>3</v>
      </c>
      <c r="S2259" s="677">
        <v>1</v>
      </c>
      <c r="T2259" s="744">
        <v>3</v>
      </c>
      <c r="U2259" s="700">
        <v>1</v>
      </c>
    </row>
    <row r="2260" spans="1:21" ht="14.4" customHeight="1" x14ac:dyDescent="0.3">
      <c r="A2260" s="660">
        <v>21</v>
      </c>
      <c r="B2260" s="661" t="s">
        <v>578</v>
      </c>
      <c r="C2260" s="661" t="s">
        <v>3538</v>
      </c>
      <c r="D2260" s="742" t="s">
        <v>5397</v>
      </c>
      <c r="E2260" s="743" t="s">
        <v>3570</v>
      </c>
      <c r="F2260" s="661" t="s">
        <v>3535</v>
      </c>
      <c r="G2260" s="661" t="s">
        <v>3704</v>
      </c>
      <c r="H2260" s="661" t="s">
        <v>579</v>
      </c>
      <c r="I2260" s="661" t="s">
        <v>3705</v>
      </c>
      <c r="J2260" s="661" t="s">
        <v>3706</v>
      </c>
      <c r="K2260" s="661" t="s">
        <v>3707</v>
      </c>
      <c r="L2260" s="662">
        <v>1000</v>
      </c>
      <c r="M2260" s="662">
        <v>2000</v>
      </c>
      <c r="N2260" s="661">
        <v>2</v>
      </c>
      <c r="O2260" s="744">
        <v>2</v>
      </c>
      <c r="P2260" s="662"/>
      <c r="Q2260" s="677">
        <v>0</v>
      </c>
      <c r="R2260" s="661"/>
      <c r="S2260" s="677">
        <v>0</v>
      </c>
      <c r="T2260" s="744"/>
      <c r="U2260" s="700">
        <v>0</v>
      </c>
    </row>
    <row r="2261" spans="1:21" ht="14.4" customHeight="1" x14ac:dyDescent="0.3">
      <c r="A2261" s="660">
        <v>21</v>
      </c>
      <c r="B2261" s="661" t="s">
        <v>578</v>
      </c>
      <c r="C2261" s="661" t="s">
        <v>3538</v>
      </c>
      <c r="D2261" s="742" t="s">
        <v>5397</v>
      </c>
      <c r="E2261" s="743" t="s">
        <v>3571</v>
      </c>
      <c r="F2261" s="661" t="s">
        <v>3533</v>
      </c>
      <c r="G2261" s="661" t="s">
        <v>3953</v>
      </c>
      <c r="H2261" s="661" t="s">
        <v>1684</v>
      </c>
      <c r="I2261" s="661" t="s">
        <v>4138</v>
      </c>
      <c r="J2261" s="661" t="s">
        <v>1927</v>
      </c>
      <c r="K2261" s="661" t="s">
        <v>3413</v>
      </c>
      <c r="L2261" s="662">
        <v>0</v>
      </c>
      <c r="M2261" s="662">
        <v>0</v>
      </c>
      <c r="N2261" s="661">
        <v>3</v>
      </c>
      <c r="O2261" s="744">
        <v>1</v>
      </c>
      <c r="P2261" s="662"/>
      <c r="Q2261" s="677"/>
      <c r="R2261" s="661"/>
      <c r="S2261" s="677">
        <v>0</v>
      </c>
      <c r="T2261" s="744"/>
      <c r="U2261" s="700">
        <v>0</v>
      </c>
    </row>
    <row r="2262" spans="1:21" ht="14.4" customHeight="1" x14ac:dyDescent="0.3">
      <c r="A2262" s="660">
        <v>21</v>
      </c>
      <c r="B2262" s="661" t="s">
        <v>578</v>
      </c>
      <c r="C2262" s="661" t="s">
        <v>3538</v>
      </c>
      <c r="D2262" s="742" t="s">
        <v>5397</v>
      </c>
      <c r="E2262" s="743" t="s">
        <v>3571</v>
      </c>
      <c r="F2262" s="661" t="s">
        <v>3533</v>
      </c>
      <c r="G2262" s="661" t="s">
        <v>3679</v>
      </c>
      <c r="H2262" s="661" t="s">
        <v>579</v>
      </c>
      <c r="I2262" s="661" t="s">
        <v>4559</v>
      </c>
      <c r="J2262" s="661" t="s">
        <v>1699</v>
      </c>
      <c r="K2262" s="661" t="s">
        <v>4560</v>
      </c>
      <c r="L2262" s="662">
        <v>24.22</v>
      </c>
      <c r="M2262" s="662">
        <v>24.22</v>
      </c>
      <c r="N2262" s="661">
        <v>1</v>
      </c>
      <c r="O2262" s="744">
        <v>1</v>
      </c>
      <c r="P2262" s="662"/>
      <c r="Q2262" s="677">
        <v>0</v>
      </c>
      <c r="R2262" s="661"/>
      <c r="S2262" s="677">
        <v>0</v>
      </c>
      <c r="T2262" s="744"/>
      <c r="U2262" s="700">
        <v>0</v>
      </c>
    </row>
    <row r="2263" spans="1:21" ht="14.4" customHeight="1" x14ac:dyDescent="0.3">
      <c r="A2263" s="660">
        <v>21</v>
      </c>
      <c r="B2263" s="661" t="s">
        <v>578</v>
      </c>
      <c r="C2263" s="661" t="s">
        <v>3538</v>
      </c>
      <c r="D2263" s="742" t="s">
        <v>5397</v>
      </c>
      <c r="E2263" s="743" t="s">
        <v>3573</v>
      </c>
      <c r="F2263" s="661" t="s">
        <v>3533</v>
      </c>
      <c r="G2263" s="661" t="s">
        <v>3603</v>
      </c>
      <c r="H2263" s="661" t="s">
        <v>579</v>
      </c>
      <c r="I2263" s="661" t="s">
        <v>869</v>
      </c>
      <c r="J2263" s="661" t="s">
        <v>870</v>
      </c>
      <c r="K2263" s="661" t="s">
        <v>3604</v>
      </c>
      <c r="L2263" s="662">
        <v>156.77000000000001</v>
      </c>
      <c r="M2263" s="662">
        <v>313.54000000000002</v>
      </c>
      <c r="N2263" s="661">
        <v>2</v>
      </c>
      <c r="O2263" s="744">
        <v>1</v>
      </c>
      <c r="P2263" s="662"/>
      <c r="Q2263" s="677">
        <v>0</v>
      </c>
      <c r="R2263" s="661"/>
      <c r="S2263" s="677">
        <v>0</v>
      </c>
      <c r="T2263" s="744"/>
      <c r="U2263" s="700">
        <v>0</v>
      </c>
    </row>
    <row r="2264" spans="1:21" ht="14.4" customHeight="1" x14ac:dyDescent="0.3">
      <c r="A2264" s="660">
        <v>21</v>
      </c>
      <c r="B2264" s="661" t="s">
        <v>578</v>
      </c>
      <c r="C2264" s="661" t="s">
        <v>3538</v>
      </c>
      <c r="D2264" s="742" t="s">
        <v>5397</v>
      </c>
      <c r="E2264" s="743" t="s">
        <v>3573</v>
      </c>
      <c r="F2264" s="661" t="s">
        <v>3533</v>
      </c>
      <c r="G2264" s="661" t="s">
        <v>3940</v>
      </c>
      <c r="H2264" s="661" t="s">
        <v>579</v>
      </c>
      <c r="I2264" s="661" t="s">
        <v>4519</v>
      </c>
      <c r="J2264" s="661" t="s">
        <v>4520</v>
      </c>
      <c r="K2264" s="661" t="s">
        <v>1742</v>
      </c>
      <c r="L2264" s="662">
        <v>0</v>
      </c>
      <c r="M2264" s="662">
        <v>0</v>
      </c>
      <c r="N2264" s="661">
        <v>2</v>
      </c>
      <c r="O2264" s="744">
        <v>1</v>
      </c>
      <c r="P2264" s="662"/>
      <c r="Q2264" s="677"/>
      <c r="R2264" s="661"/>
      <c r="S2264" s="677">
        <v>0</v>
      </c>
      <c r="T2264" s="744"/>
      <c r="U2264" s="700">
        <v>0</v>
      </c>
    </row>
    <row r="2265" spans="1:21" ht="14.4" customHeight="1" x14ac:dyDescent="0.3">
      <c r="A2265" s="660">
        <v>21</v>
      </c>
      <c r="B2265" s="661" t="s">
        <v>578</v>
      </c>
      <c r="C2265" s="661" t="s">
        <v>3540</v>
      </c>
      <c r="D2265" s="742" t="s">
        <v>5398</v>
      </c>
      <c r="E2265" s="743" t="s">
        <v>3546</v>
      </c>
      <c r="F2265" s="661" t="s">
        <v>3533</v>
      </c>
      <c r="G2265" s="661" t="s">
        <v>3632</v>
      </c>
      <c r="H2265" s="661" t="s">
        <v>1684</v>
      </c>
      <c r="I2265" s="661" t="s">
        <v>2040</v>
      </c>
      <c r="J2265" s="661" t="s">
        <v>2923</v>
      </c>
      <c r="K2265" s="661" t="s">
        <v>3388</v>
      </c>
      <c r="L2265" s="662">
        <v>154.36000000000001</v>
      </c>
      <c r="M2265" s="662">
        <v>154.36000000000001</v>
      </c>
      <c r="N2265" s="661">
        <v>1</v>
      </c>
      <c r="O2265" s="744">
        <v>1</v>
      </c>
      <c r="P2265" s="662">
        <v>154.36000000000001</v>
      </c>
      <c r="Q2265" s="677">
        <v>1</v>
      </c>
      <c r="R2265" s="661">
        <v>1</v>
      </c>
      <c r="S2265" s="677">
        <v>1</v>
      </c>
      <c r="T2265" s="744">
        <v>1</v>
      </c>
      <c r="U2265" s="700">
        <v>1</v>
      </c>
    </row>
    <row r="2266" spans="1:21" ht="14.4" customHeight="1" x14ac:dyDescent="0.3">
      <c r="A2266" s="660">
        <v>21</v>
      </c>
      <c r="B2266" s="661" t="s">
        <v>578</v>
      </c>
      <c r="C2266" s="661" t="s">
        <v>3540</v>
      </c>
      <c r="D2266" s="742" t="s">
        <v>5398</v>
      </c>
      <c r="E2266" s="743" t="s">
        <v>3546</v>
      </c>
      <c r="F2266" s="661" t="s">
        <v>3533</v>
      </c>
      <c r="G2266" s="661" t="s">
        <v>3908</v>
      </c>
      <c r="H2266" s="661" t="s">
        <v>579</v>
      </c>
      <c r="I2266" s="661" t="s">
        <v>5293</v>
      </c>
      <c r="J2266" s="661" t="s">
        <v>1378</v>
      </c>
      <c r="K2266" s="661" t="s">
        <v>5294</v>
      </c>
      <c r="L2266" s="662">
        <v>45.47</v>
      </c>
      <c r="M2266" s="662">
        <v>45.47</v>
      </c>
      <c r="N2266" s="661">
        <v>1</v>
      </c>
      <c r="O2266" s="744">
        <v>1</v>
      </c>
      <c r="P2266" s="662"/>
      <c r="Q2266" s="677">
        <v>0</v>
      </c>
      <c r="R2266" s="661"/>
      <c r="S2266" s="677">
        <v>0</v>
      </c>
      <c r="T2266" s="744"/>
      <c r="U2266" s="700">
        <v>0</v>
      </c>
    </row>
    <row r="2267" spans="1:21" ht="14.4" customHeight="1" x14ac:dyDescent="0.3">
      <c r="A2267" s="660">
        <v>21</v>
      </c>
      <c r="B2267" s="661" t="s">
        <v>578</v>
      </c>
      <c r="C2267" s="661" t="s">
        <v>3540</v>
      </c>
      <c r="D2267" s="742" t="s">
        <v>5398</v>
      </c>
      <c r="E2267" s="743" t="s">
        <v>3546</v>
      </c>
      <c r="F2267" s="661" t="s">
        <v>3533</v>
      </c>
      <c r="G2267" s="661" t="s">
        <v>3598</v>
      </c>
      <c r="H2267" s="661" t="s">
        <v>579</v>
      </c>
      <c r="I2267" s="661" t="s">
        <v>3617</v>
      </c>
      <c r="J2267" s="661" t="s">
        <v>1201</v>
      </c>
      <c r="K2267" s="661" t="s">
        <v>1808</v>
      </c>
      <c r="L2267" s="662">
        <v>0</v>
      </c>
      <c r="M2267" s="662">
        <v>0</v>
      </c>
      <c r="N2267" s="661">
        <v>2</v>
      </c>
      <c r="O2267" s="744">
        <v>1.5</v>
      </c>
      <c r="P2267" s="662">
        <v>0</v>
      </c>
      <c r="Q2267" s="677"/>
      <c r="R2267" s="661">
        <v>2</v>
      </c>
      <c r="S2267" s="677">
        <v>1</v>
      </c>
      <c r="T2267" s="744">
        <v>1.5</v>
      </c>
      <c r="U2267" s="700">
        <v>1</v>
      </c>
    </row>
    <row r="2268" spans="1:21" ht="14.4" customHeight="1" x14ac:dyDescent="0.3">
      <c r="A2268" s="660">
        <v>21</v>
      </c>
      <c r="B2268" s="661" t="s">
        <v>578</v>
      </c>
      <c r="C2268" s="661" t="s">
        <v>3540</v>
      </c>
      <c r="D2268" s="742" t="s">
        <v>5398</v>
      </c>
      <c r="E2268" s="743" t="s">
        <v>3546</v>
      </c>
      <c r="F2268" s="661" t="s">
        <v>3533</v>
      </c>
      <c r="G2268" s="661" t="s">
        <v>3718</v>
      </c>
      <c r="H2268" s="661" t="s">
        <v>579</v>
      </c>
      <c r="I2268" s="661" t="s">
        <v>1204</v>
      </c>
      <c r="J2268" s="661" t="s">
        <v>3723</v>
      </c>
      <c r="K2268" s="661" t="s">
        <v>3724</v>
      </c>
      <c r="L2268" s="662">
        <v>969.48</v>
      </c>
      <c r="M2268" s="662">
        <v>1938.96</v>
      </c>
      <c r="N2268" s="661">
        <v>2</v>
      </c>
      <c r="O2268" s="744">
        <v>1</v>
      </c>
      <c r="P2268" s="662">
        <v>1938.96</v>
      </c>
      <c r="Q2268" s="677">
        <v>1</v>
      </c>
      <c r="R2268" s="661">
        <v>2</v>
      </c>
      <c r="S2268" s="677">
        <v>1</v>
      </c>
      <c r="T2268" s="744">
        <v>1</v>
      </c>
      <c r="U2268" s="700">
        <v>1</v>
      </c>
    </row>
    <row r="2269" spans="1:21" ht="14.4" customHeight="1" x14ac:dyDescent="0.3">
      <c r="A2269" s="660">
        <v>21</v>
      </c>
      <c r="B2269" s="661" t="s">
        <v>578</v>
      </c>
      <c r="C2269" s="661" t="s">
        <v>3540</v>
      </c>
      <c r="D2269" s="742" t="s">
        <v>5398</v>
      </c>
      <c r="E2269" s="743" t="s">
        <v>3546</v>
      </c>
      <c r="F2269" s="661" t="s">
        <v>3533</v>
      </c>
      <c r="G2269" s="661" t="s">
        <v>4413</v>
      </c>
      <c r="H2269" s="661" t="s">
        <v>1684</v>
      </c>
      <c r="I2269" s="661" t="s">
        <v>5295</v>
      </c>
      <c r="J2269" s="661" t="s">
        <v>5296</v>
      </c>
      <c r="K2269" s="661" t="s">
        <v>5297</v>
      </c>
      <c r="L2269" s="662">
        <v>360.37</v>
      </c>
      <c r="M2269" s="662">
        <v>360.37</v>
      </c>
      <c r="N2269" s="661">
        <v>1</v>
      </c>
      <c r="O2269" s="744">
        <v>0.5</v>
      </c>
      <c r="P2269" s="662">
        <v>360.37</v>
      </c>
      <c r="Q2269" s="677">
        <v>1</v>
      </c>
      <c r="R2269" s="661">
        <v>1</v>
      </c>
      <c r="S2269" s="677">
        <v>1</v>
      </c>
      <c r="T2269" s="744">
        <v>0.5</v>
      </c>
      <c r="U2269" s="700">
        <v>1</v>
      </c>
    </row>
    <row r="2270" spans="1:21" ht="14.4" customHeight="1" x14ac:dyDescent="0.3">
      <c r="A2270" s="660">
        <v>21</v>
      </c>
      <c r="B2270" s="661" t="s">
        <v>578</v>
      </c>
      <c r="C2270" s="661" t="s">
        <v>3540</v>
      </c>
      <c r="D2270" s="742" t="s">
        <v>5398</v>
      </c>
      <c r="E2270" s="743" t="s">
        <v>3546</v>
      </c>
      <c r="F2270" s="661" t="s">
        <v>3533</v>
      </c>
      <c r="G2270" s="661" t="s">
        <v>3953</v>
      </c>
      <c r="H2270" s="661" t="s">
        <v>1684</v>
      </c>
      <c r="I2270" s="661" t="s">
        <v>1926</v>
      </c>
      <c r="J2270" s="661" t="s">
        <v>1927</v>
      </c>
      <c r="K2270" s="661" t="s">
        <v>3413</v>
      </c>
      <c r="L2270" s="662">
        <v>769.6</v>
      </c>
      <c r="M2270" s="662">
        <v>3848</v>
      </c>
      <c r="N2270" s="661">
        <v>5</v>
      </c>
      <c r="O2270" s="744">
        <v>4</v>
      </c>
      <c r="P2270" s="662">
        <v>3848</v>
      </c>
      <c r="Q2270" s="677">
        <v>1</v>
      </c>
      <c r="R2270" s="661">
        <v>5</v>
      </c>
      <c r="S2270" s="677">
        <v>1</v>
      </c>
      <c r="T2270" s="744">
        <v>4</v>
      </c>
      <c r="U2270" s="700">
        <v>1</v>
      </c>
    </row>
    <row r="2271" spans="1:21" ht="14.4" customHeight="1" x14ac:dyDescent="0.3">
      <c r="A2271" s="660">
        <v>21</v>
      </c>
      <c r="B2271" s="661" t="s">
        <v>578</v>
      </c>
      <c r="C2271" s="661" t="s">
        <v>3540</v>
      </c>
      <c r="D2271" s="742" t="s">
        <v>5398</v>
      </c>
      <c r="E2271" s="743" t="s">
        <v>3546</v>
      </c>
      <c r="F2271" s="661" t="s">
        <v>3533</v>
      </c>
      <c r="G2271" s="661" t="s">
        <v>3953</v>
      </c>
      <c r="H2271" s="661" t="s">
        <v>1684</v>
      </c>
      <c r="I2271" s="661" t="s">
        <v>1926</v>
      </c>
      <c r="J2271" s="661" t="s">
        <v>1927</v>
      </c>
      <c r="K2271" s="661" t="s">
        <v>3413</v>
      </c>
      <c r="L2271" s="662">
        <v>550.39</v>
      </c>
      <c r="M2271" s="662">
        <v>550.39</v>
      </c>
      <c r="N2271" s="661">
        <v>1</v>
      </c>
      <c r="O2271" s="744">
        <v>1</v>
      </c>
      <c r="P2271" s="662">
        <v>550.39</v>
      </c>
      <c r="Q2271" s="677">
        <v>1</v>
      </c>
      <c r="R2271" s="661">
        <v>1</v>
      </c>
      <c r="S2271" s="677">
        <v>1</v>
      </c>
      <c r="T2271" s="744">
        <v>1</v>
      </c>
      <c r="U2271" s="700">
        <v>1</v>
      </c>
    </row>
    <row r="2272" spans="1:21" ht="14.4" customHeight="1" x14ac:dyDescent="0.3">
      <c r="A2272" s="660">
        <v>21</v>
      </c>
      <c r="B2272" s="661" t="s">
        <v>578</v>
      </c>
      <c r="C2272" s="661" t="s">
        <v>3540</v>
      </c>
      <c r="D2272" s="742" t="s">
        <v>5398</v>
      </c>
      <c r="E2272" s="743" t="s">
        <v>3546</v>
      </c>
      <c r="F2272" s="661" t="s">
        <v>3533</v>
      </c>
      <c r="G2272" s="661" t="s">
        <v>3618</v>
      </c>
      <c r="H2272" s="661" t="s">
        <v>579</v>
      </c>
      <c r="I2272" s="661" t="s">
        <v>5298</v>
      </c>
      <c r="J2272" s="661" t="s">
        <v>5299</v>
      </c>
      <c r="K2272" s="661" t="s">
        <v>3914</v>
      </c>
      <c r="L2272" s="662">
        <v>0</v>
      </c>
      <c r="M2272" s="662">
        <v>0</v>
      </c>
      <c r="N2272" s="661">
        <v>1</v>
      </c>
      <c r="O2272" s="744">
        <v>1</v>
      </c>
      <c r="P2272" s="662"/>
      <c r="Q2272" s="677"/>
      <c r="R2272" s="661"/>
      <c r="S2272" s="677">
        <v>0</v>
      </c>
      <c r="T2272" s="744"/>
      <c r="U2272" s="700">
        <v>0</v>
      </c>
    </row>
    <row r="2273" spans="1:21" ht="14.4" customHeight="1" x14ac:dyDescent="0.3">
      <c r="A2273" s="660">
        <v>21</v>
      </c>
      <c r="B2273" s="661" t="s">
        <v>578</v>
      </c>
      <c r="C2273" s="661" t="s">
        <v>3540</v>
      </c>
      <c r="D2273" s="742" t="s">
        <v>5398</v>
      </c>
      <c r="E2273" s="743" t="s">
        <v>3546</v>
      </c>
      <c r="F2273" s="661" t="s">
        <v>3533</v>
      </c>
      <c r="G2273" s="661" t="s">
        <v>3589</v>
      </c>
      <c r="H2273" s="661" t="s">
        <v>1684</v>
      </c>
      <c r="I2273" s="661" t="s">
        <v>3796</v>
      </c>
      <c r="J2273" s="661" t="s">
        <v>3797</v>
      </c>
      <c r="K2273" s="661" t="s">
        <v>3798</v>
      </c>
      <c r="L2273" s="662">
        <v>1300.49</v>
      </c>
      <c r="M2273" s="662">
        <v>3901.4700000000003</v>
      </c>
      <c r="N2273" s="661">
        <v>3</v>
      </c>
      <c r="O2273" s="744">
        <v>1.5</v>
      </c>
      <c r="P2273" s="662">
        <v>3901.4700000000003</v>
      </c>
      <c r="Q2273" s="677">
        <v>1</v>
      </c>
      <c r="R2273" s="661">
        <v>3</v>
      </c>
      <c r="S2273" s="677">
        <v>1</v>
      </c>
      <c r="T2273" s="744">
        <v>1.5</v>
      </c>
      <c r="U2273" s="700">
        <v>1</v>
      </c>
    </row>
    <row r="2274" spans="1:21" ht="14.4" customHeight="1" x14ac:dyDescent="0.3">
      <c r="A2274" s="660">
        <v>21</v>
      </c>
      <c r="B2274" s="661" t="s">
        <v>578</v>
      </c>
      <c r="C2274" s="661" t="s">
        <v>3540</v>
      </c>
      <c r="D2274" s="742" t="s">
        <v>5398</v>
      </c>
      <c r="E2274" s="743" t="s">
        <v>3546</v>
      </c>
      <c r="F2274" s="661" t="s">
        <v>3533</v>
      </c>
      <c r="G2274" s="661" t="s">
        <v>3686</v>
      </c>
      <c r="H2274" s="661" t="s">
        <v>579</v>
      </c>
      <c r="I2274" s="661" t="s">
        <v>834</v>
      </c>
      <c r="J2274" s="661" t="s">
        <v>3687</v>
      </c>
      <c r="K2274" s="661" t="s">
        <v>3688</v>
      </c>
      <c r="L2274" s="662">
        <v>0</v>
      </c>
      <c r="M2274" s="662">
        <v>0</v>
      </c>
      <c r="N2274" s="661">
        <v>2</v>
      </c>
      <c r="O2274" s="744">
        <v>1</v>
      </c>
      <c r="P2274" s="662">
        <v>0</v>
      </c>
      <c r="Q2274" s="677"/>
      <c r="R2274" s="661">
        <v>2</v>
      </c>
      <c r="S2274" s="677">
        <v>1</v>
      </c>
      <c r="T2274" s="744">
        <v>1</v>
      </c>
      <c r="U2274" s="700">
        <v>1</v>
      </c>
    </row>
    <row r="2275" spans="1:21" ht="14.4" customHeight="1" x14ac:dyDescent="0.3">
      <c r="A2275" s="660">
        <v>21</v>
      </c>
      <c r="B2275" s="661" t="s">
        <v>578</v>
      </c>
      <c r="C2275" s="661" t="s">
        <v>3540</v>
      </c>
      <c r="D2275" s="742" t="s">
        <v>5398</v>
      </c>
      <c r="E2275" s="743" t="s">
        <v>3546</v>
      </c>
      <c r="F2275" s="661" t="s">
        <v>3533</v>
      </c>
      <c r="G2275" s="661" t="s">
        <v>3613</v>
      </c>
      <c r="H2275" s="661" t="s">
        <v>579</v>
      </c>
      <c r="I2275" s="661" t="s">
        <v>2984</v>
      </c>
      <c r="J2275" s="661" t="s">
        <v>2985</v>
      </c>
      <c r="K2275" s="661" t="s">
        <v>3691</v>
      </c>
      <c r="L2275" s="662">
        <v>22.44</v>
      </c>
      <c r="M2275" s="662">
        <v>134.64000000000001</v>
      </c>
      <c r="N2275" s="661">
        <v>6</v>
      </c>
      <c r="O2275" s="744">
        <v>3</v>
      </c>
      <c r="P2275" s="662"/>
      <c r="Q2275" s="677">
        <v>0</v>
      </c>
      <c r="R2275" s="661"/>
      <c r="S2275" s="677">
        <v>0</v>
      </c>
      <c r="T2275" s="744"/>
      <c r="U2275" s="700">
        <v>0</v>
      </c>
    </row>
    <row r="2276" spans="1:21" ht="14.4" customHeight="1" x14ac:dyDescent="0.3">
      <c r="A2276" s="660">
        <v>21</v>
      </c>
      <c r="B2276" s="661" t="s">
        <v>578</v>
      </c>
      <c r="C2276" s="661" t="s">
        <v>3540</v>
      </c>
      <c r="D2276" s="742" t="s">
        <v>5398</v>
      </c>
      <c r="E2276" s="743" t="s">
        <v>3546</v>
      </c>
      <c r="F2276" s="661" t="s">
        <v>3533</v>
      </c>
      <c r="G2276" s="661" t="s">
        <v>3959</v>
      </c>
      <c r="H2276" s="661" t="s">
        <v>1684</v>
      </c>
      <c r="I2276" s="661" t="s">
        <v>3960</v>
      </c>
      <c r="J2276" s="661" t="s">
        <v>3961</v>
      </c>
      <c r="K2276" s="661" t="s">
        <v>1172</v>
      </c>
      <c r="L2276" s="662">
        <v>0</v>
      </c>
      <c r="M2276" s="662">
        <v>0</v>
      </c>
      <c r="N2276" s="661">
        <v>3</v>
      </c>
      <c r="O2276" s="744">
        <v>2</v>
      </c>
      <c r="P2276" s="662">
        <v>0</v>
      </c>
      <c r="Q2276" s="677"/>
      <c r="R2276" s="661">
        <v>1</v>
      </c>
      <c r="S2276" s="677">
        <v>0.33333333333333331</v>
      </c>
      <c r="T2276" s="744">
        <v>1</v>
      </c>
      <c r="U2276" s="700">
        <v>0.5</v>
      </c>
    </row>
    <row r="2277" spans="1:21" ht="14.4" customHeight="1" x14ac:dyDescent="0.3">
      <c r="A2277" s="660">
        <v>21</v>
      </c>
      <c r="B2277" s="661" t="s">
        <v>578</v>
      </c>
      <c r="C2277" s="661" t="s">
        <v>3540</v>
      </c>
      <c r="D2277" s="742" t="s">
        <v>5398</v>
      </c>
      <c r="E2277" s="743" t="s">
        <v>3546</v>
      </c>
      <c r="F2277" s="661" t="s">
        <v>3533</v>
      </c>
      <c r="G2277" s="661" t="s">
        <v>5277</v>
      </c>
      <c r="H2277" s="661" t="s">
        <v>1684</v>
      </c>
      <c r="I2277" s="661" t="s">
        <v>5284</v>
      </c>
      <c r="J2277" s="661" t="s">
        <v>5285</v>
      </c>
      <c r="K2277" s="661" t="s">
        <v>5286</v>
      </c>
      <c r="L2277" s="662">
        <v>14213.98</v>
      </c>
      <c r="M2277" s="662">
        <v>99497.859999999986</v>
      </c>
      <c r="N2277" s="661">
        <v>7</v>
      </c>
      <c r="O2277" s="744">
        <v>1.5</v>
      </c>
      <c r="P2277" s="662">
        <v>99497.859999999986</v>
      </c>
      <c r="Q2277" s="677">
        <v>1</v>
      </c>
      <c r="R2277" s="661">
        <v>7</v>
      </c>
      <c r="S2277" s="677">
        <v>1</v>
      </c>
      <c r="T2277" s="744">
        <v>1.5</v>
      </c>
      <c r="U2277" s="700">
        <v>1</v>
      </c>
    </row>
    <row r="2278" spans="1:21" ht="14.4" customHeight="1" x14ac:dyDescent="0.3">
      <c r="A2278" s="660">
        <v>21</v>
      </c>
      <c r="B2278" s="661" t="s">
        <v>578</v>
      </c>
      <c r="C2278" s="661" t="s">
        <v>3540</v>
      </c>
      <c r="D2278" s="742" t="s">
        <v>5398</v>
      </c>
      <c r="E2278" s="743" t="s">
        <v>3546</v>
      </c>
      <c r="F2278" s="661" t="s">
        <v>3533</v>
      </c>
      <c r="G2278" s="661" t="s">
        <v>5277</v>
      </c>
      <c r="H2278" s="661" t="s">
        <v>1684</v>
      </c>
      <c r="I2278" s="661" t="s">
        <v>5287</v>
      </c>
      <c r="J2278" s="661" t="s">
        <v>5279</v>
      </c>
      <c r="K2278" s="661" t="s">
        <v>5280</v>
      </c>
      <c r="L2278" s="662">
        <v>10152.84</v>
      </c>
      <c r="M2278" s="662">
        <v>30458.52</v>
      </c>
      <c r="N2278" s="661">
        <v>3</v>
      </c>
      <c r="O2278" s="744">
        <v>0.5</v>
      </c>
      <c r="P2278" s="662">
        <v>30458.52</v>
      </c>
      <c r="Q2278" s="677">
        <v>1</v>
      </c>
      <c r="R2278" s="661">
        <v>3</v>
      </c>
      <c r="S2278" s="677">
        <v>1</v>
      </c>
      <c r="T2278" s="744">
        <v>0.5</v>
      </c>
      <c r="U2278" s="700">
        <v>1</v>
      </c>
    </row>
    <row r="2279" spans="1:21" ht="14.4" customHeight="1" x14ac:dyDescent="0.3">
      <c r="A2279" s="660">
        <v>21</v>
      </c>
      <c r="B2279" s="661" t="s">
        <v>578</v>
      </c>
      <c r="C2279" s="661" t="s">
        <v>3540</v>
      </c>
      <c r="D2279" s="742" t="s">
        <v>5398</v>
      </c>
      <c r="E2279" s="743" t="s">
        <v>3546</v>
      </c>
      <c r="F2279" s="661" t="s">
        <v>3533</v>
      </c>
      <c r="G2279" s="661" t="s">
        <v>5277</v>
      </c>
      <c r="H2279" s="661" t="s">
        <v>1684</v>
      </c>
      <c r="I2279" s="661" t="s">
        <v>5288</v>
      </c>
      <c r="J2279" s="661" t="s">
        <v>5289</v>
      </c>
      <c r="K2279" s="661" t="s">
        <v>5290</v>
      </c>
      <c r="L2279" s="662">
        <v>2030.56</v>
      </c>
      <c r="M2279" s="662">
        <v>6091.68</v>
      </c>
      <c r="N2279" s="661">
        <v>3</v>
      </c>
      <c r="O2279" s="744">
        <v>0.5</v>
      </c>
      <c r="P2279" s="662">
        <v>6091.68</v>
      </c>
      <c r="Q2279" s="677">
        <v>1</v>
      </c>
      <c r="R2279" s="661">
        <v>3</v>
      </c>
      <c r="S2279" s="677">
        <v>1</v>
      </c>
      <c r="T2279" s="744">
        <v>0.5</v>
      </c>
      <c r="U2279" s="700">
        <v>1</v>
      </c>
    </row>
    <row r="2280" spans="1:21" ht="14.4" customHeight="1" x14ac:dyDescent="0.3">
      <c r="A2280" s="660">
        <v>21</v>
      </c>
      <c r="B2280" s="661" t="s">
        <v>578</v>
      </c>
      <c r="C2280" s="661" t="s">
        <v>3540</v>
      </c>
      <c r="D2280" s="742" t="s">
        <v>5398</v>
      </c>
      <c r="E2280" s="743" t="s">
        <v>3546</v>
      </c>
      <c r="F2280" s="661" t="s">
        <v>3533</v>
      </c>
      <c r="G2280" s="661" t="s">
        <v>3612</v>
      </c>
      <c r="H2280" s="661" t="s">
        <v>579</v>
      </c>
      <c r="I2280" s="661" t="s">
        <v>3694</v>
      </c>
      <c r="J2280" s="661" t="s">
        <v>1672</v>
      </c>
      <c r="K2280" s="661" t="s">
        <v>1129</v>
      </c>
      <c r="L2280" s="662">
        <v>75.22</v>
      </c>
      <c r="M2280" s="662">
        <v>75.22</v>
      </c>
      <c r="N2280" s="661">
        <v>1</v>
      </c>
      <c r="O2280" s="744">
        <v>1</v>
      </c>
      <c r="P2280" s="662">
        <v>75.22</v>
      </c>
      <c r="Q2280" s="677">
        <v>1</v>
      </c>
      <c r="R2280" s="661">
        <v>1</v>
      </c>
      <c r="S2280" s="677">
        <v>1</v>
      </c>
      <c r="T2280" s="744">
        <v>1</v>
      </c>
      <c r="U2280" s="700">
        <v>1</v>
      </c>
    </row>
    <row r="2281" spans="1:21" ht="14.4" customHeight="1" x14ac:dyDescent="0.3">
      <c r="A2281" s="660">
        <v>21</v>
      </c>
      <c r="B2281" s="661" t="s">
        <v>578</v>
      </c>
      <c r="C2281" s="661" t="s">
        <v>3540</v>
      </c>
      <c r="D2281" s="742" t="s">
        <v>5398</v>
      </c>
      <c r="E2281" s="743" t="s">
        <v>3546</v>
      </c>
      <c r="F2281" s="661" t="s">
        <v>3535</v>
      </c>
      <c r="G2281" s="661" t="s">
        <v>4284</v>
      </c>
      <c r="H2281" s="661" t="s">
        <v>579</v>
      </c>
      <c r="I2281" s="661" t="s">
        <v>1556</v>
      </c>
      <c r="J2281" s="661" t="s">
        <v>1557</v>
      </c>
      <c r="K2281" s="661" t="s">
        <v>1558</v>
      </c>
      <c r="L2281" s="662">
        <v>240.95</v>
      </c>
      <c r="M2281" s="662">
        <v>240.95</v>
      </c>
      <c r="N2281" s="661">
        <v>1</v>
      </c>
      <c r="O2281" s="744">
        <v>1</v>
      </c>
      <c r="P2281" s="662"/>
      <c r="Q2281" s="677">
        <v>0</v>
      </c>
      <c r="R2281" s="661"/>
      <c r="S2281" s="677">
        <v>0</v>
      </c>
      <c r="T2281" s="744"/>
      <c r="U2281" s="700">
        <v>0</v>
      </c>
    </row>
    <row r="2282" spans="1:21" ht="14.4" customHeight="1" x14ac:dyDescent="0.3">
      <c r="A2282" s="660">
        <v>21</v>
      </c>
      <c r="B2282" s="661" t="s">
        <v>578</v>
      </c>
      <c r="C2282" s="661" t="s">
        <v>3540</v>
      </c>
      <c r="D2282" s="742" t="s">
        <v>5398</v>
      </c>
      <c r="E2282" s="743" t="s">
        <v>3546</v>
      </c>
      <c r="F2282" s="661" t="s">
        <v>3535</v>
      </c>
      <c r="G2282" s="661" t="s">
        <v>3704</v>
      </c>
      <c r="H2282" s="661" t="s">
        <v>579</v>
      </c>
      <c r="I2282" s="661" t="s">
        <v>1415</v>
      </c>
      <c r="J2282" s="661" t="s">
        <v>3907</v>
      </c>
      <c r="K2282" s="661" t="s">
        <v>1670</v>
      </c>
      <c r="L2282" s="662">
        <v>1267.1199999999999</v>
      </c>
      <c r="M2282" s="662">
        <v>7602.7199999999993</v>
      </c>
      <c r="N2282" s="661">
        <v>6</v>
      </c>
      <c r="O2282" s="744">
        <v>6</v>
      </c>
      <c r="P2282" s="662">
        <v>6335.5999999999995</v>
      </c>
      <c r="Q2282" s="677">
        <v>0.83333333333333337</v>
      </c>
      <c r="R2282" s="661">
        <v>5</v>
      </c>
      <c r="S2282" s="677">
        <v>0.83333333333333337</v>
      </c>
      <c r="T2282" s="744">
        <v>5</v>
      </c>
      <c r="U2282" s="700">
        <v>0.83333333333333337</v>
      </c>
    </row>
    <row r="2283" spans="1:21" ht="14.4" customHeight="1" x14ac:dyDescent="0.3">
      <c r="A2283" s="660">
        <v>21</v>
      </c>
      <c r="B2283" s="661" t="s">
        <v>578</v>
      </c>
      <c r="C2283" s="661" t="s">
        <v>3540</v>
      </c>
      <c r="D2283" s="742" t="s">
        <v>5398</v>
      </c>
      <c r="E2283" s="743" t="s">
        <v>3546</v>
      </c>
      <c r="F2283" s="661" t="s">
        <v>3535</v>
      </c>
      <c r="G2283" s="661" t="s">
        <v>3704</v>
      </c>
      <c r="H2283" s="661" t="s">
        <v>579</v>
      </c>
      <c r="I2283" s="661" t="s">
        <v>1415</v>
      </c>
      <c r="J2283" s="661" t="s">
        <v>3907</v>
      </c>
      <c r="K2283" s="661" t="s">
        <v>1670</v>
      </c>
      <c r="L2283" s="662">
        <v>1267.1300000000001</v>
      </c>
      <c r="M2283" s="662">
        <v>5068.5200000000004</v>
      </c>
      <c r="N2283" s="661">
        <v>4</v>
      </c>
      <c r="O2283" s="744">
        <v>4</v>
      </c>
      <c r="P2283" s="662">
        <v>5068.5200000000004</v>
      </c>
      <c r="Q2283" s="677">
        <v>1</v>
      </c>
      <c r="R2283" s="661">
        <v>4</v>
      </c>
      <c r="S2283" s="677">
        <v>1</v>
      </c>
      <c r="T2283" s="744">
        <v>4</v>
      </c>
      <c r="U2283" s="700">
        <v>1</v>
      </c>
    </row>
    <row r="2284" spans="1:21" ht="14.4" customHeight="1" x14ac:dyDescent="0.3">
      <c r="A2284" s="660">
        <v>21</v>
      </c>
      <c r="B2284" s="661" t="s">
        <v>578</v>
      </c>
      <c r="C2284" s="661" t="s">
        <v>3540</v>
      </c>
      <c r="D2284" s="742" t="s">
        <v>5398</v>
      </c>
      <c r="E2284" s="743" t="s">
        <v>3547</v>
      </c>
      <c r="F2284" s="661" t="s">
        <v>3533</v>
      </c>
      <c r="G2284" s="661" t="s">
        <v>3591</v>
      </c>
      <c r="H2284" s="661" t="s">
        <v>579</v>
      </c>
      <c r="I2284" s="661" t="s">
        <v>5106</v>
      </c>
      <c r="J2284" s="661" t="s">
        <v>1013</v>
      </c>
      <c r="K2284" s="661" t="s">
        <v>3631</v>
      </c>
      <c r="L2284" s="662">
        <v>0</v>
      </c>
      <c r="M2284" s="662">
        <v>0</v>
      </c>
      <c r="N2284" s="661">
        <v>1</v>
      </c>
      <c r="O2284" s="744">
        <v>1</v>
      </c>
      <c r="P2284" s="662"/>
      <c r="Q2284" s="677"/>
      <c r="R2284" s="661"/>
      <c r="S2284" s="677">
        <v>0</v>
      </c>
      <c r="T2284" s="744"/>
      <c r="U2284" s="700">
        <v>0</v>
      </c>
    </row>
    <row r="2285" spans="1:21" ht="14.4" customHeight="1" x14ac:dyDescent="0.3">
      <c r="A2285" s="660">
        <v>21</v>
      </c>
      <c r="B2285" s="661" t="s">
        <v>578</v>
      </c>
      <c r="C2285" s="661" t="s">
        <v>3540</v>
      </c>
      <c r="D2285" s="742" t="s">
        <v>5398</v>
      </c>
      <c r="E2285" s="743" t="s">
        <v>3547</v>
      </c>
      <c r="F2285" s="661" t="s">
        <v>3533</v>
      </c>
      <c r="G2285" s="661" t="s">
        <v>3598</v>
      </c>
      <c r="H2285" s="661" t="s">
        <v>579</v>
      </c>
      <c r="I2285" s="661" t="s">
        <v>1200</v>
      </c>
      <c r="J2285" s="661" t="s">
        <v>1201</v>
      </c>
      <c r="K2285" s="661" t="s">
        <v>1202</v>
      </c>
      <c r="L2285" s="662">
        <v>344</v>
      </c>
      <c r="M2285" s="662">
        <v>344</v>
      </c>
      <c r="N2285" s="661">
        <v>1</v>
      </c>
      <c r="O2285" s="744">
        <v>0.5</v>
      </c>
      <c r="P2285" s="662">
        <v>344</v>
      </c>
      <c r="Q2285" s="677">
        <v>1</v>
      </c>
      <c r="R2285" s="661">
        <v>1</v>
      </c>
      <c r="S2285" s="677">
        <v>1</v>
      </c>
      <c r="T2285" s="744">
        <v>0.5</v>
      </c>
      <c r="U2285" s="700">
        <v>1</v>
      </c>
    </row>
    <row r="2286" spans="1:21" ht="14.4" customHeight="1" x14ac:dyDescent="0.3">
      <c r="A2286" s="660">
        <v>21</v>
      </c>
      <c r="B2286" s="661" t="s">
        <v>578</v>
      </c>
      <c r="C2286" s="661" t="s">
        <v>3540</v>
      </c>
      <c r="D2286" s="742" t="s">
        <v>5398</v>
      </c>
      <c r="E2286" s="743" t="s">
        <v>3547</v>
      </c>
      <c r="F2286" s="661" t="s">
        <v>3533</v>
      </c>
      <c r="G2286" s="661" t="s">
        <v>3718</v>
      </c>
      <c r="H2286" s="661" t="s">
        <v>579</v>
      </c>
      <c r="I2286" s="661" t="s">
        <v>5300</v>
      </c>
      <c r="J2286" s="661" t="s">
        <v>5301</v>
      </c>
      <c r="K2286" s="661" t="s">
        <v>5302</v>
      </c>
      <c r="L2286" s="662">
        <v>0</v>
      </c>
      <c r="M2286" s="662">
        <v>0</v>
      </c>
      <c r="N2286" s="661">
        <v>1</v>
      </c>
      <c r="O2286" s="744">
        <v>1</v>
      </c>
      <c r="P2286" s="662"/>
      <c r="Q2286" s="677"/>
      <c r="R2286" s="661"/>
      <c r="S2286" s="677">
        <v>0</v>
      </c>
      <c r="T2286" s="744"/>
      <c r="U2286" s="700">
        <v>0</v>
      </c>
    </row>
    <row r="2287" spans="1:21" ht="14.4" customHeight="1" x14ac:dyDescent="0.3">
      <c r="A2287" s="660">
        <v>21</v>
      </c>
      <c r="B2287" s="661" t="s">
        <v>578</v>
      </c>
      <c r="C2287" s="661" t="s">
        <v>3540</v>
      </c>
      <c r="D2287" s="742" t="s">
        <v>5398</v>
      </c>
      <c r="E2287" s="743" t="s">
        <v>3547</v>
      </c>
      <c r="F2287" s="661" t="s">
        <v>3533</v>
      </c>
      <c r="G2287" s="661" t="s">
        <v>3718</v>
      </c>
      <c r="H2287" s="661" t="s">
        <v>579</v>
      </c>
      <c r="I2287" s="661" t="s">
        <v>5303</v>
      </c>
      <c r="J2287" s="661" t="s">
        <v>5304</v>
      </c>
      <c r="K2287" s="661" t="s">
        <v>5305</v>
      </c>
      <c r="L2287" s="662">
        <v>0</v>
      </c>
      <c r="M2287" s="662">
        <v>0</v>
      </c>
      <c r="N2287" s="661">
        <v>1</v>
      </c>
      <c r="O2287" s="744">
        <v>1</v>
      </c>
      <c r="P2287" s="662"/>
      <c r="Q2287" s="677"/>
      <c r="R2287" s="661"/>
      <c r="S2287" s="677">
        <v>0</v>
      </c>
      <c r="T2287" s="744"/>
      <c r="U2287" s="700">
        <v>0</v>
      </c>
    </row>
    <row r="2288" spans="1:21" ht="14.4" customHeight="1" x14ac:dyDescent="0.3">
      <c r="A2288" s="660">
        <v>21</v>
      </c>
      <c r="B2288" s="661" t="s">
        <v>578</v>
      </c>
      <c r="C2288" s="661" t="s">
        <v>3540</v>
      </c>
      <c r="D2288" s="742" t="s">
        <v>5398</v>
      </c>
      <c r="E2288" s="743" t="s">
        <v>3547</v>
      </c>
      <c r="F2288" s="661" t="s">
        <v>3533</v>
      </c>
      <c r="G2288" s="661" t="s">
        <v>4108</v>
      </c>
      <c r="H2288" s="661" t="s">
        <v>579</v>
      </c>
      <c r="I2288" s="661" t="s">
        <v>4390</v>
      </c>
      <c r="J2288" s="661" t="s">
        <v>4391</v>
      </c>
      <c r="K2288" s="661" t="s">
        <v>4392</v>
      </c>
      <c r="L2288" s="662">
        <v>48.42</v>
      </c>
      <c r="M2288" s="662">
        <v>48.42</v>
      </c>
      <c r="N2288" s="661">
        <v>1</v>
      </c>
      <c r="O2288" s="744">
        <v>1</v>
      </c>
      <c r="P2288" s="662">
        <v>48.42</v>
      </c>
      <c r="Q2288" s="677">
        <v>1</v>
      </c>
      <c r="R2288" s="661">
        <v>1</v>
      </c>
      <c r="S2288" s="677">
        <v>1</v>
      </c>
      <c r="T2288" s="744">
        <v>1</v>
      </c>
      <c r="U2288" s="700">
        <v>1</v>
      </c>
    </row>
    <row r="2289" spans="1:21" ht="14.4" customHeight="1" x14ac:dyDescent="0.3">
      <c r="A2289" s="660">
        <v>21</v>
      </c>
      <c r="B2289" s="661" t="s">
        <v>578</v>
      </c>
      <c r="C2289" s="661" t="s">
        <v>3540</v>
      </c>
      <c r="D2289" s="742" t="s">
        <v>5398</v>
      </c>
      <c r="E2289" s="743" t="s">
        <v>3547</v>
      </c>
      <c r="F2289" s="661" t="s">
        <v>3533</v>
      </c>
      <c r="G2289" s="661" t="s">
        <v>4256</v>
      </c>
      <c r="H2289" s="661" t="s">
        <v>1684</v>
      </c>
      <c r="I2289" s="661" t="s">
        <v>4257</v>
      </c>
      <c r="J2289" s="661" t="s">
        <v>4258</v>
      </c>
      <c r="K2289" s="661" t="s">
        <v>4259</v>
      </c>
      <c r="L2289" s="662">
        <v>187.41</v>
      </c>
      <c r="M2289" s="662">
        <v>562.23</v>
      </c>
      <c r="N2289" s="661">
        <v>3</v>
      </c>
      <c r="O2289" s="744">
        <v>0.5</v>
      </c>
      <c r="P2289" s="662"/>
      <c r="Q2289" s="677">
        <v>0</v>
      </c>
      <c r="R2289" s="661"/>
      <c r="S2289" s="677">
        <v>0</v>
      </c>
      <c r="T2289" s="744"/>
      <c r="U2289" s="700">
        <v>0</v>
      </c>
    </row>
    <row r="2290" spans="1:21" ht="14.4" customHeight="1" x14ac:dyDescent="0.3">
      <c r="A2290" s="660">
        <v>21</v>
      </c>
      <c r="B2290" s="661" t="s">
        <v>578</v>
      </c>
      <c r="C2290" s="661" t="s">
        <v>3540</v>
      </c>
      <c r="D2290" s="742" t="s">
        <v>5398</v>
      </c>
      <c r="E2290" s="743" t="s">
        <v>3547</v>
      </c>
      <c r="F2290" s="661" t="s">
        <v>3533</v>
      </c>
      <c r="G2290" s="661" t="s">
        <v>3953</v>
      </c>
      <c r="H2290" s="661" t="s">
        <v>1684</v>
      </c>
      <c r="I2290" s="661" t="s">
        <v>1926</v>
      </c>
      <c r="J2290" s="661" t="s">
        <v>1927</v>
      </c>
      <c r="K2290" s="661" t="s">
        <v>3413</v>
      </c>
      <c r="L2290" s="662">
        <v>769.6</v>
      </c>
      <c r="M2290" s="662">
        <v>2308.8000000000002</v>
      </c>
      <c r="N2290" s="661">
        <v>3</v>
      </c>
      <c r="O2290" s="744">
        <v>0.5</v>
      </c>
      <c r="P2290" s="662"/>
      <c r="Q2290" s="677">
        <v>0</v>
      </c>
      <c r="R2290" s="661"/>
      <c r="S2290" s="677">
        <v>0</v>
      </c>
      <c r="T2290" s="744"/>
      <c r="U2290" s="700">
        <v>0</v>
      </c>
    </row>
    <row r="2291" spans="1:21" ht="14.4" customHeight="1" x14ac:dyDescent="0.3">
      <c r="A2291" s="660">
        <v>21</v>
      </c>
      <c r="B2291" s="661" t="s">
        <v>578</v>
      </c>
      <c r="C2291" s="661" t="s">
        <v>3540</v>
      </c>
      <c r="D2291" s="742" t="s">
        <v>5398</v>
      </c>
      <c r="E2291" s="743" t="s">
        <v>3547</v>
      </c>
      <c r="F2291" s="661" t="s">
        <v>3533</v>
      </c>
      <c r="G2291" s="661" t="s">
        <v>4266</v>
      </c>
      <c r="H2291" s="661" t="s">
        <v>1684</v>
      </c>
      <c r="I2291" s="661" t="s">
        <v>5265</v>
      </c>
      <c r="J2291" s="661" t="s">
        <v>2809</v>
      </c>
      <c r="K2291" s="661" t="s">
        <v>4268</v>
      </c>
      <c r="L2291" s="662">
        <v>164.94</v>
      </c>
      <c r="M2291" s="662">
        <v>164.94</v>
      </c>
      <c r="N2291" s="661">
        <v>1</v>
      </c>
      <c r="O2291" s="744">
        <v>1</v>
      </c>
      <c r="P2291" s="662"/>
      <c r="Q2291" s="677">
        <v>0</v>
      </c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21</v>
      </c>
      <c r="B2292" s="661" t="s">
        <v>578</v>
      </c>
      <c r="C2292" s="661" t="s">
        <v>3540</v>
      </c>
      <c r="D2292" s="742" t="s">
        <v>5398</v>
      </c>
      <c r="E2292" s="743" t="s">
        <v>3547</v>
      </c>
      <c r="F2292" s="661" t="s">
        <v>3533</v>
      </c>
      <c r="G2292" s="661" t="s">
        <v>3605</v>
      </c>
      <c r="H2292" s="661" t="s">
        <v>579</v>
      </c>
      <c r="I2292" s="661" t="s">
        <v>2163</v>
      </c>
      <c r="J2292" s="661" t="s">
        <v>781</v>
      </c>
      <c r="K2292" s="661" t="s">
        <v>2164</v>
      </c>
      <c r="L2292" s="662">
        <v>93.71</v>
      </c>
      <c r="M2292" s="662">
        <v>93.71</v>
      </c>
      <c r="N2292" s="661">
        <v>1</v>
      </c>
      <c r="O2292" s="744">
        <v>0.5</v>
      </c>
      <c r="P2292" s="662">
        <v>93.71</v>
      </c>
      <c r="Q2292" s="677">
        <v>1</v>
      </c>
      <c r="R2292" s="661">
        <v>1</v>
      </c>
      <c r="S2292" s="677">
        <v>1</v>
      </c>
      <c r="T2292" s="744">
        <v>0.5</v>
      </c>
      <c r="U2292" s="700">
        <v>1</v>
      </c>
    </row>
    <row r="2293" spans="1:21" ht="14.4" customHeight="1" x14ac:dyDescent="0.3">
      <c r="A2293" s="660">
        <v>21</v>
      </c>
      <c r="B2293" s="661" t="s">
        <v>578</v>
      </c>
      <c r="C2293" s="661" t="s">
        <v>3540</v>
      </c>
      <c r="D2293" s="742" t="s">
        <v>5398</v>
      </c>
      <c r="E2293" s="743" t="s">
        <v>3547</v>
      </c>
      <c r="F2293" s="661" t="s">
        <v>3535</v>
      </c>
      <c r="G2293" s="661" t="s">
        <v>4284</v>
      </c>
      <c r="H2293" s="661" t="s">
        <v>579</v>
      </c>
      <c r="I2293" s="661" t="s">
        <v>4296</v>
      </c>
      <c r="J2293" s="661" t="s">
        <v>4297</v>
      </c>
      <c r="K2293" s="661" t="s">
        <v>4298</v>
      </c>
      <c r="L2293" s="662">
        <v>1438.95</v>
      </c>
      <c r="M2293" s="662">
        <v>2877.9</v>
      </c>
      <c r="N2293" s="661">
        <v>2</v>
      </c>
      <c r="O2293" s="744">
        <v>1</v>
      </c>
      <c r="P2293" s="662">
        <v>2877.9</v>
      </c>
      <c r="Q2293" s="677">
        <v>1</v>
      </c>
      <c r="R2293" s="661">
        <v>2</v>
      </c>
      <c r="S2293" s="677">
        <v>1</v>
      </c>
      <c r="T2293" s="744">
        <v>1</v>
      </c>
      <c r="U2293" s="700">
        <v>1</v>
      </c>
    </row>
    <row r="2294" spans="1:21" ht="14.4" customHeight="1" x14ac:dyDescent="0.3">
      <c r="A2294" s="660">
        <v>21</v>
      </c>
      <c r="B2294" s="661" t="s">
        <v>578</v>
      </c>
      <c r="C2294" s="661" t="s">
        <v>3540</v>
      </c>
      <c r="D2294" s="742" t="s">
        <v>5398</v>
      </c>
      <c r="E2294" s="743" t="s">
        <v>3550</v>
      </c>
      <c r="F2294" s="661" t="s">
        <v>3533</v>
      </c>
      <c r="G2294" s="661" t="s">
        <v>3767</v>
      </c>
      <c r="H2294" s="661" t="s">
        <v>1684</v>
      </c>
      <c r="I2294" s="661" t="s">
        <v>1852</v>
      </c>
      <c r="J2294" s="661" t="s">
        <v>3436</v>
      </c>
      <c r="K2294" s="661" t="s">
        <v>3437</v>
      </c>
      <c r="L2294" s="662">
        <v>10.26</v>
      </c>
      <c r="M2294" s="662">
        <v>10.26</v>
      </c>
      <c r="N2294" s="661">
        <v>1</v>
      </c>
      <c r="O2294" s="744">
        <v>1</v>
      </c>
      <c r="P2294" s="662"/>
      <c r="Q2294" s="677">
        <v>0</v>
      </c>
      <c r="R2294" s="661"/>
      <c r="S2294" s="677">
        <v>0</v>
      </c>
      <c r="T2294" s="744"/>
      <c r="U2294" s="700">
        <v>0</v>
      </c>
    </row>
    <row r="2295" spans="1:21" ht="14.4" customHeight="1" x14ac:dyDescent="0.3">
      <c r="A2295" s="660">
        <v>21</v>
      </c>
      <c r="B2295" s="661" t="s">
        <v>578</v>
      </c>
      <c r="C2295" s="661" t="s">
        <v>3540</v>
      </c>
      <c r="D2295" s="742" t="s">
        <v>5398</v>
      </c>
      <c r="E2295" s="743" t="s">
        <v>3550</v>
      </c>
      <c r="F2295" s="661" t="s">
        <v>3533</v>
      </c>
      <c r="G2295" s="661" t="s">
        <v>5306</v>
      </c>
      <c r="H2295" s="661" t="s">
        <v>579</v>
      </c>
      <c r="I2295" s="661" t="s">
        <v>5307</v>
      </c>
      <c r="J2295" s="661" t="s">
        <v>5308</v>
      </c>
      <c r="K2295" s="661" t="s">
        <v>5309</v>
      </c>
      <c r="L2295" s="662">
        <v>590.26</v>
      </c>
      <c r="M2295" s="662">
        <v>590.26</v>
      </c>
      <c r="N2295" s="661">
        <v>1</v>
      </c>
      <c r="O2295" s="744">
        <v>0.5</v>
      </c>
      <c r="P2295" s="662">
        <v>590.26</v>
      </c>
      <c r="Q2295" s="677">
        <v>1</v>
      </c>
      <c r="R2295" s="661">
        <v>1</v>
      </c>
      <c r="S2295" s="677">
        <v>1</v>
      </c>
      <c r="T2295" s="744">
        <v>0.5</v>
      </c>
      <c r="U2295" s="700">
        <v>1</v>
      </c>
    </row>
    <row r="2296" spans="1:21" ht="14.4" customHeight="1" x14ac:dyDescent="0.3">
      <c r="A2296" s="660">
        <v>21</v>
      </c>
      <c r="B2296" s="661" t="s">
        <v>578</v>
      </c>
      <c r="C2296" s="661" t="s">
        <v>3540</v>
      </c>
      <c r="D2296" s="742" t="s">
        <v>5398</v>
      </c>
      <c r="E2296" s="743" t="s">
        <v>3550</v>
      </c>
      <c r="F2296" s="661" t="s">
        <v>3533</v>
      </c>
      <c r="G2296" s="661" t="s">
        <v>4230</v>
      </c>
      <c r="H2296" s="661" t="s">
        <v>579</v>
      </c>
      <c r="I2296" s="661" t="s">
        <v>5310</v>
      </c>
      <c r="J2296" s="661" t="s">
        <v>5311</v>
      </c>
      <c r="K2296" s="661" t="s">
        <v>5312</v>
      </c>
      <c r="L2296" s="662">
        <v>32.99</v>
      </c>
      <c r="M2296" s="662">
        <v>98.97</v>
      </c>
      <c r="N2296" s="661">
        <v>3</v>
      </c>
      <c r="O2296" s="744">
        <v>1</v>
      </c>
      <c r="P2296" s="662"/>
      <c r="Q2296" s="677">
        <v>0</v>
      </c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21</v>
      </c>
      <c r="B2297" s="661" t="s">
        <v>578</v>
      </c>
      <c r="C2297" s="661" t="s">
        <v>3540</v>
      </c>
      <c r="D2297" s="742" t="s">
        <v>5398</v>
      </c>
      <c r="E2297" s="743" t="s">
        <v>3550</v>
      </c>
      <c r="F2297" s="661" t="s">
        <v>3533</v>
      </c>
      <c r="G2297" s="661" t="s">
        <v>4085</v>
      </c>
      <c r="H2297" s="661" t="s">
        <v>1684</v>
      </c>
      <c r="I2297" s="661" t="s">
        <v>4623</v>
      </c>
      <c r="J2297" s="661" t="s">
        <v>4624</v>
      </c>
      <c r="K2297" s="661" t="s">
        <v>3443</v>
      </c>
      <c r="L2297" s="662">
        <v>206.89</v>
      </c>
      <c r="M2297" s="662">
        <v>1862.0099999999998</v>
      </c>
      <c r="N2297" s="661">
        <v>9</v>
      </c>
      <c r="O2297" s="744">
        <v>3</v>
      </c>
      <c r="P2297" s="662">
        <v>620.66999999999996</v>
      </c>
      <c r="Q2297" s="677">
        <v>0.33333333333333337</v>
      </c>
      <c r="R2297" s="661">
        <v>3</v>
      </c>
      <c r="S2297" s="677">
        <v>0.33333333333333331</v>
      </c>
      <c r="T2297" s="744">
        <v>1</v>
      </c>
      <c r="U2297" s="700">
        <v>0.33333333333333331</v>
      </c>
    </row>
    <row r="2298" spans="1:21" ht="14.4" customHeight="1" x14ac:dyDescent="0.3">
      <c r="A2298" s="660">
        <v>21</v>
      </c>
      <c r="B2298" s="661" t="s">
        <v>578</v>
      </c>
      <c r="C2298" s="661" t="s">
        <v>3540</v>
      </c>
      <c r="D2298" s="742" t="s">
        <v>5398</v>
      </c>
      <c r="E2298" s="743" t="s">
        <v>3550</v>
      </c>
      <c r="F2298" s="661" t="s">
        <v>3533</v>
      </c>
      <c r="G2298" s="661" t="s">
        <v>4000</v>
      </c>
      <c r="H2298" s="661" t="s">
        <v>579</v>
      </c>
      <c r="I2298" s="661" t="s">
        <v>904</v>
      </c>
      <c r="J2298" s="661" t="s">
        <v>4001</v>
      </c>
      <c r="K2298" s="661" t="s">
        <v>4002</v>
      </c>
      <c r="L2298" s="662">
        <v>0</v>
      </c>
      <c r="M2298" s="662">
        <v>0</v>
      </c>
      <c r="N2298" s="661">
        <v>1</v>
      </c>
      <c r="O2298" s="744">
        <v>0.5</v>
      </c>
      <c r="P2298" s="662">
        <v>0</v>
      </c>
      <c r="Q2298" s="677"/>
      <c r="R2298" s="661">
        <v>1</v>
      </c>
      <c r="S2298" s="677">
        <v>1</v>
      </c>
      <c r="T2298" s="744">
        <v>0.5</v>
      </c>
      <c r="U2298" s="700">
        <v>1</v>
      </c>
    </row>
    <row r="2299" spans="1:21" ht="14.4" customHeight="1" x14ac:dyDescent="0.3">
      <c r="A2299" s="660">
        <v>21</v>
      </c>
      <c r="B2299" s="661" t="s">
        <v>578</v>
      </c>
      <c r="C2299" s="661" t="s">
        <v>3540</v>
      </c>
      <c r="D2299" s="742" t="s">
        <v>5398</v>
      </c>
      <c r="E2299" s="743" t="s">
        <v>3550</v>
      </c>
      <c r="F2299" s="661" t="s">
        <v>3533</v>
      </c>
      <c r="G2299" s="661" t="s">
        <v>4000</v>
      </c>
      <c r="H2299" s="661" t="s">
        <v>579</v>
      </c>
      <c r="I2299" s="661" t="s">
        <v>4329</v>
      </c>
      <c r="J2299" s="661" t="s">
        <v>4001</v>
      </c>
      <c r="K2299" s="661" t="s">
        <v>4002</v>
      </c>
      <c r="L2299" s="662">
        <v>0</v>
      </c>
      <c r="M2299" s="662">
        <v>0</v>
      </c>
      <c r="N2299" s="661">
        <v>2</v>
      </c>
      <c r="O2299" s="744">
        <v>2</v>
      </c>
      <c r="P2299" s="662">
        <v>0</v>
      </c>
      <c r="Q2299" s="677"/>
      <c r="R2299" s="661">
        <v>2</v>
      </c>
      <c r="S2299" s="677">
        <v>1</v>
      </c>
      <c r="T2299" s="744">
        <v>2</v>
      </c>
      <c r="U2299" s="700">
        <v>1</v>
      </c>
    </row>
    <row r="2300" spans="1:21" ht="14.4" customHeight="1" x14ac:dyDescent="0.3">
      <c r="A2300" s="660">
        <v>21</v>
      </c>
      <c r="B2300" s="661" t="s">
        <v>578</v>
      </c>
      <c r="C2300" s="661" t="s">
        <v>3540</v>
      </c>
      <c r="D2300" s="742" t="s">
        <v>5398</v>
      </c>
      <c r="E2300" s="743" t="s">
        <v>3550</v>
      </c>
      <c r="F2300" s="661" t="s">
        <v>3533</v>
      </c>
      <c r="G2300" s="661" t="s">
        <v>3598</v>
      </c>
      <c r="H2300" s="661" t="s">
        <v>579</v>
      </c>
      <c r="I2300" s="661" t="s">
        <v>1200</v>
      </c>
      <c r="J2300" s="661" t="s">
        <v>1201</v>
      </c>
      <c r="K2300" s="661" t="s">
        <v>1202</v>
      </c>
      <c r="L2300" s="662">
        <v>344</v>
      </c>
      <c r="M2300" s="662">
        <v>688</v>
      </c>
      <c r="N2300" s="661">
        <v>2</v>
      </c>
      <c r="O2300" s="744">
        <v>1</v>
      </c>
      <c r="P2300" s="662">
        <v>688</v>
      </c>
      <c r="Q2300" s="677">
        <v>1</v>
      </c>
      <c r="R2300" s="661">
        <v>2</v>
      </c>
      <c r="S2300" s="677">
        <v>1</v>
      </c>
      <c r="T2300" s="744">
        <v>1</v>
      </c>
      <c r="U2300" s="700">
        <v>1</v>
      </c>
    </row>
    <row r="2301" spans="1:21" ht="14.4" customHeight="1" x14ac:dyDescent="0.3">
      <c r="A2301" s="660">
        <v>21</v>
      </c>
      <c r="B2301" s="661" t="s">
        <v>578</v>
      </c>
      <c r="C2301" s="661" t="s">
        <v>3540</v>
      </c>
      <c r="D2301" s="742" t="s">
        <v>5398</v>
      </c>
      <c r="E2301" s="743" t="s">
        <v>3550</v>
      </c>
      <c r="F2301" s="661" t="s">
        <v>3533</v>
      </c>
      <c r="G2301" s="661" t="s">
        <v>3598</v>
      </c>
      <c r="H2301" s="661" t="s">
        <v>579</v>
      </c>
      <c r="I2301" s="661" t="s">
        <v>3617</v>
      </c>
      <c r="J2301" s="661" t="s">
        <v>1201</v>
      </c>
      <c r="K2301" s="661" t="s">
        <v>1808</v>
      </c>
      <c r="L2301" s="662">
        <v>0</v>
      </c>
      <c r="M2301" s="662">
        <v>0</v>
      </c>
      <c r="N2301" s="661">
        <v>5</v>
      </c>
      <c r="O2301" s="744">
        <v>3</v>
      </c>
      <c r="P2301" s="662">
        <v>0</v>
      </c>
      <c r="Q2301" s="677"/>
      <c r="R2301" s="661">
        <v>3</v>
      </c>
      <c r="S2301" s="677">
        <v>0.6</v>
      </c>
      <c r="T2301" s="744">
        <v>1</v>
      </c>
      <c r="U2301" s="700">
        <v>0.33333333333333331</v>
      </c>
    </row>
    <row r="2302" spans="1:21" ht="14.4" customHeight="1" x14ac:dyDescent="0.3">
      <c r="A2302" s="660">
        <v>21</v>
      </c>
      <c r="B2302" s="661" t="s">
        <v>578</v>
      </c>
      <c r="C2302" s="661" t="s">
        <v>3540</v>
      </c>
      <c r="D2302" s="742" t="s">
        <v>5398</v>
      </c>
      <c r="E2302" s="743" t="s">
        <v>3550</v>
      </c>
      <c r="F2302" s="661" t="s">
        <v>3533</v>
      </c>
      <c r="G2302" s="661" t="s">
        <v>4986</v>
      </c>
      <c r="H2302" s="661" t="s">
        <v>579</v>
      </c>
      <c r="I2302" s="661" t="s">
        <v>5313</v>
      </c>
      <c r="J2302" s="661" t="s">
        <v>5314</v>
      </c>
      <c r="K2302" s="661" t="s">
        <v>3058</v>
      </c>
      <c r="L2302" s="662">
        <v>0</v>
      </c>
      <c r="M2302" s="662">
        <v>0</v>
      </c>
      <c r="N2302" s="661">
        <v>3</v>
      </c>
      <c r="O2302" s="744">
        <v>2</v>
      </c>
      <c r="P2302" s="662">
        <v>0</v>
      </c>
      <c r="Q2302" s="677"/>
      <c r="R2302" s="661">
        <v>3</v>
      </c>
      <c r="S2302" s="677">
        <v>1</v>
      </c>
      <c r="T2302" s="744">
        <v>2</v>
      </c>
      <c r="U2302" s="700">
        <v>1</v>
      </c>
    </row>
    <row r="2303" spans="1:21" ht="14.4" customHeight="1" x14ac:dyDescent="0.3">
      <c r="A2303" s="660">
        <v>21</v>
      </c>
      <c r="B2303" s="661" t="s">
        <v>578</v>
      </c>
      <c r="C2303" s="661" t="s">
        <v>3540</v>
      </c>
      <c r="D2303" s="742" t="s">
        <v>5398</v>
      </c>
      <c r="E2303" s="743" t="s">
        <v>3550</v>
      </c>
      <c r="F2303" s="661" t="s">
        <v>3533</v>
      </c>
      <c r="G2303" s="661" t="s">
        <v>4253</v>
      </c>
      <c r="H2303" s="661" t="s">
        <v>579</v>
      </c>
      <c r="I2303" s="661" t="s">
        <v>2022</v>
      </c>
      <c r="J2303" s="661" t="s">
        <v>4549</v>
      </c>
      <c r="K2303" s="661" t="s">
        <v>4550</v>
      </c>
      <c r="L2303" s="662">
        <v>89.91</v>
      </c>
      <c r="M2303" s="662">
        <v>89.91</v>
      </c>
      <c r="N2303" s="661">
        <v>1</v>
      </c>
      <c r="O2303" s="744">
        <v>1</v>
      </c>
      <c r="P2303" s="662">
        <v>89.91</v>
      </c>
      <c r="Q2303" s="677">
        <v>1</v>
      </c>
      <c r="R2303" s="661">
        <v>1</v>
      </c>
      <c r="S2303" s="677">
        <v>1</v>
      </c>
      <c r="T2303" s="744">
        <v>1</v>
      </c>
      <c r="U2303" s="700">
        <v>1</v>
      </c>
    </row>
    <row r="2304" spans="1:21" ht="14.4" customHeight="1" x14ac:dyDescent="0.3">
      <c r="A2304" s="660">
        <v>21</v>
      </c>
      <c r="B2304" s="661" t="s">
        <v>578</v>
      </c>
      <c r="C2304" s="661" t="s">
        <v>3540</v>
      </c>
      <c r="D2304" s="742" t="s">
        <v>5398</v>
      </c>
      <c r="E2304" s="743" t="s">
        <v>3550</v>
      </c>
      <c r="F2304" s="661" t="s">
        <v>3533</v>
      </c>
      <c r="G2304" s="661" t="s">
        <v>4253</v>
      </c>
      <c r="H2304" s="661" t="s">
        <v>579</v>
      </c>
      <c r="I2304" s="661" t="s">
        <v>5315</v>
      </c>
      <c r="J2304" s="661" t="s">
        <v>4549</v>
      </c>
      <c r="K2304" s="661" t="s">
        <v>4550</v>
      </c>
      <c r="L2304" s="662">
        <v>89.91</v>
      </c>
      <c r="M2304" s="662">
        <v>89.91</v>
      </c>
      <c r="N2304" s="661">
        <v>1</v>
      </c>
      <c r="O2304" s="744">
        <v>1</v>
      </c>
      <c r="P2304" s="662">
        <v>89.91</v>
      </c>
      <c r="Q2304" s="677">
        <v>1</v>
      </c>
      <c r="R2304" s="661">
        <v>1</v>
      </c>
      <c r="S2304" s="677">
        <v>1</v>
      </c>
      <c r="T2304" s="744">
        <v>1</v>
      </c>
      <c r="U2304" s="700">
        <v>1</v>
      </c>
    </row>
    <row r="2305" spans="1:21" ht="14.4" customHeight="1" x14ac:dyDescent="0.3">
      <c r="A2305" s="660">
        <v>21</v>
      </c>
      <c r="B2305" s="661" t="s">
        <v>578</v>
      </c>
      <c r="C2305" s="661" t="s">
        <v>3540</v>
      </c>
      <c r="D2305" s="742" t="s">
        <v>5398</v>
      </c>
      <c r="E2305" s="743" t="s">
        <v>3550</v>
      </c>
      <c r="F2305" s="661" t="s">
        <v>3533</v>
      </c>
      <c r="G2305" s="661" t="s">
        <v>3728</v>
      </c>
      <c r="H2305" s="661" t="s">
        <v>579</v>
      </c>
      <c r="I2305" s="661" t="s">
        <v>841</v>
      </c>
      <c r="J2305" s="661" t="s">
        <v>4307</v>
      </c>
      <c r="K2305" s="661" t="s">
        <v>4308</v>
      </c>
      <c r="L2305" s="662">
        <v>38.5</v>
      </c>
      <c r="M2305" s="662">
        <v>77</v>
      </c>
      <c r="N2305" s="661">
        <v>2</v>
      </c>
      <c r="O2305" s="744">
        <v>0.5</v>
      </c>
      <c r="P2305" s="662">
        <v>77</v>
      </c>
      <c r="Q2305" s="677">
        <v>1</v>
      </c>
      <c r="R2305" s="661">
        <v>2</v>
      </c>
      <c r="S2305" s="677">
        <v>1</v>
      </c>
      <c r="T2305" s="744">
        <v>0.5</v>
      </c>
      <c r="U2305" s="700">
        <v>1</v>
      </c>
    </row>
    <row r="2306" spans="1:21" ht="14.4" customHeight="1" x14ac:dyDescent="0.3">
      <c r="A2306" s="660">
        <v>21</v>
      </c>
      <c r="B2306" s="661" t="s">
        <v>578</v>
      </c>
      <c r="C2306" s="661" t="s">
        <v>3540</v>
      </c>
      <c r="D2306" s="742" t="s">
        <v>5398</v>
      </c>
      <c r="E2306" s="743" t="s">
        <v>3550</v>
      </c>
      <c r="F2306" s="661" t="s">
        <v>3533</v>
      </c>
      <c r="G2306" s="661" t="s">
        <v>3728</v>
      </c>
      <c r="H2306" s="661" t="s">
        <v>579</v>
      </c>
      <c r="I2306" s="661" t="s">
        <v>4306</v>
      </c>
      <c r="J2306" s="661" t="s">
        <v>4307</v>
      </c>
      <c r="K2306" s="661" t="s">
        <v>4308</v>
      </c>
      <c r="L2306" s="662">
        <v>0</v>
      </c>
      <c r="M2306" s="662">
        <v>0</v>
      </c>
      <c r="N2306" s="661">
        <v>2</v>
      </c>
      <c r="O2306" s="744">
        <v>1</v>
      </c>
      <c r="P2306" s="662">
        <v>0</v>
      </c>
      <c r="Q2306" s="677"/>
      <c r="R2306" s="661">
        <v>2</v>
      </c>
      <c r="S2306" s="677">
        <v>1</v>
      </c>
      <c r="T2306" s="744">
        <v>1</v>
      </c>
      <c r="U2306" s="700">
        <v>1</v>
      </c>
    </row>
    <row r="2307" spans="1:21" ht="14.4" customHeight="1" x14ac:dyDescent="0.3">
      <c r="A2307" s="660">
        <v>21</v>
      </c>
      <c r="B2307" s="661" t="s">
        <v>578</v>
      </c>
      <c r="C2307" s="661" t="s">
        <v>3540</v>
      </c>
      <c r="D2307" s="742" t="s">
        <v>5398</v>
      </c>
      <c r="E2307" s="743" t="s">
        <v>3550</v>
      </c>
      <c r="F2307" s="661" t="s">
        <v>3533</v>
      </c>
      <c r="G2307" s="661" t="s">
        <v>3728</v>
      </c>
      <c r="H2307" s="661" t="s">
        <v>579</v>
      </c>
      <c r="I2307" s="661" t="s">
        <v>3729</v>
      </c>
      <c r="J2307" s="661" t="s">
        <v>3730</v>
      </c>
      <c r="K2307" s="661" t="s">
        <v>3731</v>
      </c>
      <c r="L2307" s="662">
        <v>0</v>
      </c>
      <c r="M2307" s="662">
        <v>0</v>
      </c>
      <c r="N2307" s="661">
        <v>2</v>
      </c>
      <c r="O2307" s="744">
        <v>2</v>
      </c>
      <c r="P2307" s="662">
        <v>0</v>
      </c>
      <c r="Q2307" s="677"/>
      <c r="R2307" s="661">
        <v>1</v>
      </c>
      <c r="S2307" s="677">
        <v>0.5</v>
      </c>
      <c r="T2307" s="744">
        <v>1</v>
      </c>
      <c r="U2307" s="700">
        <v>0.5</v>
      </c>
    </row>
    <row r="2308" spans="1:21" ht="14.4" customHeight="1" x14ac:dyDescent="0.3">
      <c r="A2308" s="660">
        <v>21</v>
      </c>
      <c r="B2308" s="661" t="s">
        <v>578</v>
      </c>
      <c r="C2308" s="661" t="s">
        <v>3540</v>
      </c>
      <c r="D2308" s="742" t="s">
        <v>5398</v>
      </c>
      <c r="E2308" s="743" t="s">
        <v>3550</v>
      </c>
      <c r="F2308" s="661" t="s">
        <v>3533</v>
      </c>
      <c r="G2308" s="661" t="s">
        <v>4406</v>
      </c>
      <c r="H2308" s="661" t="s">
        <v>579</v>
      </c>
      <c r="I2308" s="661" t="s">
        <v>2018</v>
      </c>
      <c r="J2308" s="661" t="s">
        <v>2019</v>
      </c>
      <c r="K2308" s="661" t="s">
        <v>5316</v>
      </c>
      <c r="L2308" s="662">
        <v>115.13</v>
      </c>
      <c r="M2308" s="662">
        <v>115.13</v>
      </c>
      <c r="N2308" s="661">
        <v>1</v>
      </c>
      <c r="O2308" s="744">
        <v>1</v>
      </c>
      <c r="P2308" s="662">
        <v>115.13</v>
      </c>
      <c r="Q2308" s="677">
        <v>1</v>
      </c>
      <c r="R2308" s="661">
        <v>1</v>
      </c>
      <c r="S2308" s="677">
        <v>1</v>
      </c>
      <c r="T2308" s="744">
        <v>1</v>
      </c>
      <c r="U2308" s="700">
        <v>1</v>
      </c>
    </row>
    <row r="2309" spans="1:21" ht="14.4" customHeight="1" x14ac:dyDescent="0.3">
      <c r="A2309" s="660">
        <v>21</v>
      </c>
      <c r="B2309" s="661" t="s">
        <v>578</v>
      </c>
      <c r="C2309" s="661" t="s">
        <v>3540</v>
      </c>
      <c r="D2309" s="742" t="s">
        <v>5398</v>
      </c>
      <c r="E2309" s="743" t="s">
        <v>3550</v>
      </c>
      <c r="F2309" s="661" t="s">
        <v>3533</v>
      </c>
      <c r="G2309" s="661" t="s">
        <v>4413</v>
      </c>
      <c r="H2309" s="661" t="s">
        <v>1684</v>
      </c>
      <c r="I2309" s="661" t="s">
        <v>5295</v>
      </c>
      <c r="J2309" s="661" t="s">
        <v>5296</v>
      </c>
      <c r="K2309" s="661" t="s">
        <v>5297</v>
      </c>
      <c r="L2309" s="662">
        <v>360.37</v>
      </c>
      <c r="M2309" s="662">
        <v>360.37</v>
      </c>
      <c r="N2309" s="661">
        <v>1</v>
      </c>
      <c r="O2309" s="744">
        <v>0.5</v>
      </c>
      <c r="P2309" s="662">
        <v>360.37</v>
      </c>
      <c r="Q2309" s="677">
        <v>1</v>
      </c>
      <c r="R2309" s="661">
        <v>1</v>
      </c>
      <c r="S2309" s="677">
        <v>1</v>
      </c>
      <c r="T2309" s="744">
        <v>0.5</v>
      </c>
      <c r="U2309" s="700">
        <v>1</v>
      </c>
    </row>
    <row r="2310" spans="1:21" ht="14.4" customHeight="1" x14ac:dyDescent="0.3">
      <c r="A2310" s="660">
        <v>21</v>
      </c>
      <c r="B2310" s="661" t="s">
        <v>578</v>
      </c>
      <c r="C2310" s="661" t="s">
        <v>3540</v>
      </c>
      <c r="D2310" s="742" t="s">
        <v>5398</v>
      </c>
      <c r="E2310" s="743" t="s">
        <v>3550</v>
      </c>
      <c r="F2310" s="661" t="s">
        <v>3533</v>
      </c>
      <c r="G2310" s="661" t="s">
        <v>4413</v>
      </c>
      <c r="H2310" s="661" t="s">
        <v>1684</v>
      </c>
      <c r="I2310" s="661" t="s">
        <v>1828</v>
      </c>
      <c r="J2310" s="661" t="s">
        <v>3422</v>
      </c>
      <c r="K2310" s="661" t="s">
        <v>3424</v>
      </c>
      <c r="L2310" s="662">
        <v>133.63999999999999</v>
      </c>
      <c r="M2310" s="662">
        <v>668.19999999999993</v>
      </c>
      <c r="N2310" s="661">
        <v>5</v>
      </c>
      <c r="O2310" s="744">
        <v>2</v>
      </c>
      <c r="P2310" s="662">
        <v>400.91999999999996</v>
      </c>
      <c r="Q2310" s="677">
        <v>0.6</v>
      </c>
      <c r="R2310" s="661">
        <v>3</v>
      </c>
      <c r="S2310" s="677">
        <v>0.6</v>
      </c>
      <c r="T2310" s="744">
        <v>1.5</v>
      </c>
      <c r="U2310" s="700">
        <v>0.75</v>
      </c>
    </row>
    <row r="2311" spans="1:21" ht="14.4" customHeight="1" x14ac:dyDescent="0.3">
      <c r="A2311" s="660">
        <v>21</v>
      </c>
      <c r="B2311" s="661" t="s">
        <v>578</v>
      </c>
      <c r="C2311" s="661" t="s">
        <v>3540</v>
      </c>
      <c r="D2311" s="742" t="s">
        <v>5398</v>
      </c>
      <c r="E2311" s="743" t="s">
        <v>3550</v>
      </c>
      <c r="F2311" s="661" t="s">
        <v>3533</v>
      </c>
      <c r="G2311" s="661" t="s">
        <v>3662</v>
      </c>
      <c r="H2311" s="661" t="s">
        <v>579</v>
      </c>
      <c r="I2311" s="661" t="s">
        <v>3737</v>
      </c>
      <c r="J2311" s="661" t="s">
        <v>3738</v>
      </c>
      <c r="K2311" s="661" t="s">
        <v>3739</v>
      </c>
      <c r="L2311" s="662">
        <v>0</v>
      </c>
      <c r="M2311" s="662">
        <v>0</v>
      </c>
      <c r="N2311" s="661">
        <v>1</v>
      </c>
      <c r="O2311" s="744">
        <v>1</v>
      </c>
      <c r="P2311" s="662">
        <v>0</v>
      </c>
      <c r="Q2311" s="677"/>
      <c r="R2311" s="661">
        <v>1</v>
      </c>
      <c r="S2311" s="677">
        <v>1</v>
      </c>
      <c r="T2311" s="744">
        <v>1</v>
      </c>
      <c r="U2311" s="700">
        <v>1</v>
      </c>
    </row>
    <row r="2312" spans="1:21" ht="14.4" customHeight="1" x14ac:dyDescent="0.3">
      <c r="A2312" s="660">
        <v>21</v>
      </c>
      <c r="B2312" s="661" t="s">
        <v>578</v>
      </c>
      <c r="C2312" s="661" t="s">
        <v>3540</v>
      </c>
      <c r="D2312" s="742" t="s">
        <v>5398</v>
      </c>
      <c r="E2312" s="743" t="s">
        <v>3550</v>
      </c>
      <c r="F2312" s="661" t="s">
        <v>3533</v>
      </c>
      <c r="G2312" s="661" t="s">
        <v>3953</v>
      </c>
      <c r="H2312" s="661" t="s">
        <v>1684</v>
      </c>
      <c r="I2312" s="661" t="s">
        <v>1926</v>
      </c>
      <c r="J2312" s="661" t="s">
        <v>1927</v>
      </c>
      <c r="K2312" s="661" t="s">
        <v>3413</v>
      </c>
      <c r="L2312" s="662">
        <v>769.6</v>
      </c>
      <c r="M2312" s="662">
        <v>1539.2</v>
      </c>
      <c r="N2312" s="661">
        <v>2</v>
      </c>
      <c r="O2312" s="744">
        <v>1</v>
      </c>
      <c r="P2312" s="662">
        <v>1539.2</v>
      </c>
      <c r="Q2312" s="677">
        <v>1</v>
      </c>
      <c r="R2312" s="661">
        <v>2</v>
      </c>
      <c r="S2312" s="677">
        <v>1</v>
      </c>
      <c r="T2312" s="744">
        <v>1</v>
      </c>
      <c r="U2312" s="700">
        <v>1</v>
      </c>
    </row>
    <row r="2313" spans="1:21" ht="14.4" customHeight="1" x14ac:dyDescent="0.3">
      <c r="A2313" s="660">
        <v>21</v>
      </c>
      <c r="B2313" s="661" t="s">
        <v>578</v>
      </c>
      <c r="C2313" s="661" t="s">
        <v>3540</v>
      </c>
      <c r="D2313" s="742" t="s">
        <v>5398</v>
      </c>
      <c r="E2313" s="743" t="s">
        <v>3550</v>
      </c>
      <c r="F2313" s="661" t="s">
        <v>3533</v>
      </c>
      <c r="G2313" s="661" t="s">
        <v>3953</v>
      </c>
      <c r="H2313" s="661" t="s">
        <v>1684</v>
      </c>
      <c r="I2313" s="661" t="s">
        <v>1926</v>
      </c>
      <c r="J2313" s="661" t="s">
        <v>1927</v>
      </c>
      <c r="K2313" s="661" t="s">
        <v>3413</v>
      </c>
      <c r="L2313" s="662">
        <v>550.39</v>
      </c>
      <c r="M2313" s="662">
        <v>2201.56</v>
      </c>
      <c r="N2313" s="661">
        <v>4</v>
      </c>
      <c r="O2313" s="744">
        <v>2</v>
      </c>
      <c r="P2313" s="662"/>
      <c r="Q2313" s="677">
        <v>0</v>
      </c>
      <c r="R2313" s="661"/>
      <c r="S2313" s="677">
        <v>0</v>
      </c>
      <c r="T2313" s="744"/>
      <c r="U2313" s="700">
        <v>0</v>
      </c>
    </row>
    <row r="2314" spans="1:21" ht="14.4" customHeight="1" x14ac:dyDescent="0.3">
      <c r="A2314" s="660">
        <v>21</v>
      </c>
      <c r="B2314" s="661" t="s">
        <v>578</v>
      </c>
      <c r="C2314" s="661" t="s">
        <v>3540</v>
      </c>
      <c r="D2314" s="742" t="s">
        <v>5398</v>
      </c>
      <c r="E2314" s="743" t="s">
        <v>3550</v>
      </c>
      <c r="F2314" s="661" t="s">
        <v>3533</v>
      </c>
      <c r="G2314" s="661" t="s">
        <v>3953</v>
      </c>
      <c r="H2314" s="661" t="s">
        <v>1684</v>
      </c>
      <c r="I2314" s="661" t="s">
        <v>4138</v>
      </c>
      <c r="J2314" s="661" t="s">
        <v>1927</v>
      </c>
      <c r="K2314" s="661" t="s">
        <v>3413</v>
      </c>
      <c r="L2314" s="662">
        <v>0</v>
      </c>
      <c r="M2314" s="662">
        <v>0</v>
      </c>
      <c r="N2314" s="661">
        <v>8</v>
      </c>
      <c r="O2314" s="744">
        <v>5</v>
      </c>
      <c r="P2314" s="662">
        <v>0</v>
      </c>
      <c r="Q2314" s="677"/>
      <c r="R2314" s="661">
        <v>4</v>
      </c>
      <c r="S2314" s="677">
        <v>0.5</v>
      </c>
      <c r="T2314" s="744">
        <v>3</v>
      </c>
      <c r="U2314" s="700">
        <v>0.6</v>
      </c>
    </row>
    <row r="2315" spans="1:21" ht="14.4" customHeight="1" x14ac:dyDescent="0.3">
      <c r="A2315" s="660">
        <v>21</v>
      </c>
      <c r="B2315" s="661" t="s">
        <v>578</v>
      </c>
      <c r="C2315" s="661" t="s">
        <v>3540</v>
      </c>
      <c r="D2315" s="742" t="s">
        <v>5398</v>
      </c>
      <c r="E2315" s="743" t="s">
        <v>3550</v>
      </c>
      <c r="F2315" s="661" t="s">
        <v>3533</v>
      </c>
      <c r="G2315" s="661" t="s">
        <v>4024</v>
      </c>
      <c r="H2315" s="661" t="s">
        <v>1684</v>
      </c>
      <c r="I2315" s="661" t="s">
        <v>5317</v>
      </c>
      <c r="J2315" s="661" t="s">
        <v>4026</v>
      </c>
      <c r="K2315" s="661" t="s">
        <v>1344</v>
      </c>
      <c r="L2315" s="662">
        <v>0</v>
      </c>
      <c r="M2315" s="662">
        <v>0</v>
      </c>
      <c r="N2315" s="661">
        <v>1</v>
      </c>
      <c r="O2315" s="744">
        <v>0.5</v>
      </c>
      <c r="P2315" s="662">
        <v>0</v>
      </c>
      <c r="Q2315" s="677"/>
      <c r="R2315" s="661">
        <v>1</v>
      </c>
      <c r="S2315" s="677">
        <v>1</v>
      </c>
      <c r="T2315" s="744">
        <v>0.5</v>
      </c>
      <c r="U2315" s="700">
        <v>1</v>
      </c>
    </row>
    <row r="2316" spans="1:21" ht="14.4" customHeight="1" x14ac:dyDescent="0.3">
      <c r="A2316" s="660">
        <v>21</v>
      </c>
      <c r="B2316" s="661" t="s">
        <v>578</v>
      </c>
      <c r="C2316" s="661" t="s">
        <v>3540</v>
      </c>
      <c r="D2316" s="742" t="s">
        <v>5398</v>
      </c>
      <c r="E2316" s="743" t="s">
        <v>3550</v>
      </c>
      <c r="F2316" s="661" t="s">
        <v>3533</v>
      </c>
      <c r="G2316" s="661" t="s">
        <v>3984</v>
      </c>
      <c r="H2316" s="661" t="s">
        <v>579</v>
      </c>
      <c r="I2316" s="661" t="s">
        <v>1020</v>
      </c>
      <c r="J2316" s="661" t="s">
        <v>1021</v>
      </c>
      <c r="K2316" s="661" t="s">
        <v>1022</v>
      </c>
      <c r="L2316" s="662">
        <v>59.78</v>
      </c>
      <c r="M2316" s="662">
        <v>59.78</v>
      </c>
      <c r="N2316" s="661">
        <v>1</v>
      </c>
      <c r="O2316" s="744">
        <v>0.5</v>
      </c>
      <c r="P2316" s="662">
        <v>59.78</v>
      </c>
      <c r="Q2316" s="677">
        <v>1</v>
      </c>
      <c r="R2316" s="661">
        <v>1</v>
      </c>
      <c r="S2316" s="677">
        <v>1</v>
      </c>
      <c r="T2316" s="744">
        <v>0.5</v>
      </c>
      <c r="U2316" s="700">
        <v>1</v>
      </c>
    </row>
    <row r="2317" spans="1:21" ht="14.4" customHeight="1" x14ac:dyDescent="0.3">
      <c r="A2317" s="660">
        <v>21</v>
      </c>
      <c r="B2317" s="661" t="s">
        <v>578</v>
      </c>
      <c r="C2317" s="661" t="s">
        <v>3540</v>
      </c>
      <c r="D2317" s="742" t="s">
        <v>5398</v>
      </c>
      <c r="E2317" s="743" t="s">
        <v>3550</v>
      </c>
      <c r="F2317" s="661" t="s">
        <v>3533</v>
      </c>
      <c r="G2317" s="661" t="s">
        <v>3618</v>
      </c>
      <c r="H2317" s="661" t="s">
        <v>579</v>
      </c>
      <c r="I2317" s="661" t="s">
        <v>925</v>
      </c>
      <c r="J2317" s="661" t="s">
        <v>3619</v>
      </c>
      <c r="K2317" s="661" t="s">
        <v>3620</v>
      </c>
      <c r="L2317" s="662">
        <v>53.57</v>
      </c>
      <c r="M2317" s="662">
        <v>53.57</v>
      </c>
      <c r="N2317" s="661">
        <v>1</v>
      </c>
      <c r="O2317" s="744">
        <v>0.5</v>
      </c>
      <c r="P2317" s="662"/>
      <c r="Q2317" s="677">
        <v>0</v>
      </c>
      <c r="R2317" s="661"/>
      <c r="S2317" s="677">
        <v>0</v>
      </c>
      <c r="T2317" s="744"/>
      <c r="U2317" s="700">
        <v>0</v>
      </c>
    </row>
    <row r="2318" spans="1:21" ht="14.4" customHeight="1" x14ac:dyDescent="0.3">
      <c r="A2318" s="660">
        <v>21</v>
      </c>
      <c r="B2318" s="661" t="s">
        <v>578</v>
      </c>
      <c r="C2318" s="661" t="s">
        <v>3540</v>
      </c>
      <c r="D2318" s="742" t="s">
        <v>5398</v>
      </c>
      <c r="E2318" s="743" t="s">
        <v>3550</v>
      </c>
      <c r="F2318" s="661" t="s">
        <v>3533</v>
      </c>
      <c r="G2318" s="661" t="s">
        <v>3675</v>
      </c>
      <c r="H2318" s="661" t="s">
        <v>1684</v>
      </c>
      <c r="I2318" s="661" t="s">
        <v>1769</v>
      </c>
      <c r="J2318" s="661" t="s">
        <v>622</v>
      </c>
      <c r="K2318" s="661" t="s">
        <v>3363</v>
      </c>
      <c r="L2318" s="662">
        <v>2309.36</v>
      </c>
      <c r="M2318" s="662">
        <v>2309.36</v>
      </c>
      <c r="N2318" s="661">
        <v>1</v>
      </c>
      <c r="O2318" s="744">
        <v>1</v>
      </c>
      <c r="P2318" s="662">
        <v>2309.36</v>
      </c>
      <c r="Q2318" s="677">
        <v>1</v>
      </c>
      <c r="R2318" s="661">
        <v>1</v>
      </c>
      <c r="S2318" s="677">
        <v>1</v>
      </c>
      <c r="T2318" s="744">
        <v>1</v>
      </c>
      <c r="U2318" s="700">
        <v>1</v>
      </c>
    </row>
    <row r="2319" spans="1:21" ht="14.4" customHeight="1" x14ac:dyDescent="0.3">
      <c r="A2319" s="660">
        <v>21</v>
      </c>
      <c r="B2319" s="661" t="s">
        <v>578</v>
      </c>
      <c r="C2319" s="661" t="s">
        <v>3540</v>
      </c>
      <c r="D2319" s="742" t="s">
        <v>5398</v>
      </c>
      <c r="E2319" s="743" t="s">
        <v>3550</v>
      </c>
      <c r="F2319" s="661" t="s">
        <v>3533</v>
      </c>
      <c r="G2319" s="661" t="s">
        <v>3679</v>
      </c>
      <c r="H2319" s="661" t="s">
        <v>579</v>
      </c>
      <c r="I2319" s="661" t="s">
        <v>2579</v>
      </c>
      <c r="J2319" s="661" t="s">
        <v>1699</v>
      </c>
      <c r="K2319" s="661" t="s">
        <v>4455</v>
      </c>
      <c r="L2319" s="662">
        <v>48.42</v>
      </c>
      <c r="M2319" s="662">
        <v>48.42</v>
      </c>
      <c r="N2319" s="661">
        <v>1</v>
      </c>
      <c r="O2319" s="744">
        <v>1</v>
      </c>
      <c r="P2319" s="662">
        <v>48.42</v>
      </c>
      <c r="Q2319" s="677">
        <v>1</v>
      </c>
      <c r="R2319" s="661">
        <v>1</v>
      </c>
      <c r="S2319" s="677">
        <v>1</v>
      </c>
      <c r="T2319" s="744">
        <v>1</v>
      </c>
      <c r="U2319" s="700">
        <v>1</v>
      </c>
    </row>
    <row r="2320" spans="1:21" ht="14.4" customHeight="1" x14ac:dyDescent="0.3">
      <c r="A2320" s="660">
        <v>21</v>
      </c>
      <c r="B2320" s="661" t="s">
        <v>578</v>
      </c>
      <c r="C2320" s="661" t="s">
        <v>3540</v>
      </c>
      <c r="D2320" s="742" t="s">
        <v>5398</v>
      </c>
      <c r="E2320" s="743" t="s">
        <v>3550</v>
      </c>
      <c r="F2320" s="661" t="s">
        <v>3533</v>
      </c>
      <c r="G2320" s="661" t="s">
        <v>3605</v>
      </c>
      <c r="H2320" s="661" t="s">
        <v>579</v>
      </c>
      <c r="I2320" s="661" t="s">
        <v>5318</v>
      </c>
      <c r="J2320" s="661" t="s">
        <v>5319</v>
      </c>
      <c r="K2320" s="661" t="s">
        <v>5320</v>
      </c>
      <c r="L2320" s="662">
        <v>0</v>
      </c>
      <c r="M2320" s="662">
        <v>0</v>
      </c>
      <c r="N2320" s="661">
        <v>1</v>
      </c>
      <c r="O2320" s="744">
        <v>1</v>
      </c>
      <c r="P2320" s="662"/>
      <c r="Q2320" s="677"/>
      <c r="R2320" s="661"/>
      <c r="S2320" s="677">
        <v>0</v>
      </c>
      <c r="T2320" s="744"/>
      <c r="U2320" s="700">
        <v>0</v>
      </c>
    </row>
    <row r="2321" spans="1:21" ht="14.4" customHeight="1" x14ac:dyDescent="0.3">
      <c r="A2321" s="660">
        <v>21</v>
      </c>
      <c r="B2321" s="661" t="s">
        <v>578</v>
      </c>
      <c r="C2321" s="661" t="s">
        <v>3540</v>
      </c>
      <c r="D2321" s="742" t="s">
        <v>5398</v>
      </c>
      <c r="E2321" s="743" t="s">
        <v>3550</v>
      </c>
      <c r="F2321" s="661" t="s">
        <v>3533</v>
      </c>
      <c r="G2321" s="661" t="s">
        <v>3605</v>
      </c>
      <c r="H2321" s="661" t="s">
        <v>579</v>
      </c>
      <c r="I2321" s="661" t="s">
        <v>3606</v>
      </c>
      <c r="J2321" s="661" t="s">
        <v>3607</v>
      </c>
      <c r="K2321" s="661" t="s">
        <v>2164</v>
      </c>
      <c r="L2321" s="662">
        <v>93.71</v>
      </c>
      <c r="M2321" s="662">
        <v>187.42</v>
      </c>
      <c r="N2321" s="661">
        <v>2</v>
      </c>
      <c r="O2321" s="744">
        <v>2</v>
      </c>
      <c r="P2321" s="662">
        <v>93.71</v>
      </c>
      <c r="Q2321" s="677">
        <v>0.5</v>
      </c>
      <c r="R2321" s="661">
        <v>1</v>
      </c>
      <c r="S2321" s="677">
        <v>0.5</v>
      </c>
      <c r="T2321" s="744">
        <v>1</v>
      </c>
      <c r="U2321" s="700">
        <v>0.5</v>
      </c>
    </row>
    <row r="2322" spans="1:21" ht="14.4" customHeight="1" x14ac:dyDescent="0.3">
      <c r="A2322" s="660">
        <v>21</v>
      </c>
      <c r="B2322" s="661" t="s">
        <v>578</v>
      </c>
      <c r="C2322" s="661" t="s">
        <v>3540</v>
      </c>
      <c r="D2322" s="742" t="s">
        <v>5398</v>
      </c>
      <c r="E2322" s="743" t="s">
        <v>3550</v>
      </c>
      <c r="F2322" s="661" t="s">
        <v>3533</v>
      </c>
      <c r="G2322" s="661" t="s">
        <v>3605</v>
      </c>
      <c r="H2322" s="661" t="s">
        <v>579</v>
      </c>
      <c r="I2322" s="661" t="s">
        <v>3606</v>
      </c>
      <c r="J2322" s="661" t="s">
        <v>3607</v>
      </c>
      <c r="K2322" s="661" t="s">
        <v>2164</v>
      </c>
      <c r="L2322" s="662">
        <v>57.64</v>
      </c>
      <c r="M2322" s="662">
        <v>172.92000000000002</v>
      </c>
      <c r="N2322" s="661">
        <v>3</v>
      </c>
      <c r="O2322" s="744">
        <v>3</v>
      </c>
      <c r="P2322" s="662">
        <v>172.92000000000002</v>
      </c>
      <c r="Q2322" s="677">
        <v>1</v>
      </c>
      <c r="R2322" s="661">
        <v>3</v>
      </c>
      <c r="S2322" s="677">
        <v>1</v>
      </c>
      <c r="T2322" s="744">
        <v>3</v>
      </c>
      <c r="U2322" s="700">
        <v>1</v>
      </c>
    </row>
    <row r="2323" spans="1:21" ht="14.4" customHeight="1" x14ac:dyDescent="0.3">
      <c r="A2323" s="660">
        <v>21</v>
      </c>
      <c r="B2323" s="661" t="s">
        <v>578</v>
      </c>
      <c r="C2323" s="661" t="s">
        <v>3540</v>
      </c>
      <c r="D2323" s="742" t="s">
        <v>5398</v>
      </c>
      <c r="E2323" s="743" t="s">
        <v>3550</v>
      </c>
      <c r="F2323" s="661" t="s">
        <v>3533</v>
      </c>
      <c r="G2323" s="661" t="s">
        <v>3605</v>
      </c>
      <c r="H2323" s="661" t="s">
        <v>579</v>
      </c>
      <c r="I2323" s="661" t="s">
        <v>3794</v>
      </c>
      <c r="J2323" s="661" t="s">
        <v>781</v>
      </c>
      <c r="K2323" s="661" t="s">
        <v>3795</v>
      </c>
      <c r="L2323" s="662">
        <v>46.85</v>
      </c>
      <c r="M2323" s="662">
        <v>93.7</v>
      </c>
      <c r="N2323" s="661">
        <v>2</v>
      </c>
      <c r="O2323" s="744">
        <v>1.5</v>
      </c>
      <c r="P2323" s="662"/>
      <c r="Q2323" s="677">
        <v>0</v>
      </c>
      <c r="R2323" s="661"/>
      <c r="S2323" s="677">
        <v>0</v>
      </c>
      <c r="T2323" s="744"/>
      <c r="U2323" s="700">
        <v>0</v>
      </c>
    </row>
    <row r="2324" spans="1:21" ht="14.4" customHeight="1" x14ac:dyDescent="0.3">
      <c r="A2324" s="660">
        <v>21</v>
      </c>
      <c r="B2324" s="661" t="s">
        <v>578</v>
      </c>
      <c r="C2324" s="661" t="s">
        <v>3540</v>
      </c>
      <c r="D2324" s="742" t="s">
        <v>5398</v>
      </c>
      <c r="E2324" s="743" t="s">
        <v>3550</v>
      </c>
      <c r="F2324" s="661" t="s">
        <v>3533</v>
      </c>
      <c r="G2324" s="661" t="s">
        <v>3605</v>
      </c>
      <c r="H2324" s="661" t="s">
        <v>579</v>
      </c>
      <c r="I2324" s="661" t="s">
        <v>2163</v>
      </c>
      <c r="J2324" s="661" t="s">
        <v>781</v>
      </c>
      <c r="K2324" s="661" t="s">
        <v>2164</v>
      </c>
      <c r="L2324" s="662">
        <v>93.71</v>
      </c>
      <c r="M2324" s="662">
        <v>468.54999999999995</v>
      </c>
      <c r="N2324" s="661">
        <v>5</v>
      </c>
      <c r="O2324" s="744">
        <v>3</v>
      </c>
      <c r="P2324" s="662">
        <v>281.13</v>
      </c>
      <c r="Q2324" s="677">
        <v>0.60000000000000009</v>
      </c>
      <c r="R2324" s="661">
        <v>3</v>
      </c>
      <c r="S2324" s="677">
        <v>0.6</v>
      </c>
      <c r="T2324" s="744">
        <v>1.5</v>
      </c>
      <c r="U2324" s="700">
        <v>0.5</v>
      </c>
    </row>
    <row r="2325" spans="1:21" ht="14.4" customHeight="1" x14ac:dyDescent="0.3">
      <c r="A2325" s="660">
        <v>21</v>
      </c>
      <c r="B2325" s="661" t="s">
        <v>578</v>
      </c>
      <c r="C2325" s="661" t="s">
        <v>3540</v>
      </c>
      <c r="D2325" s="742" t="s">
        <v>5398</v>
      </c>
      <c r="E2325" s="743" t="s">
        <v>3550</v>
      </c>
      <c r="F2325" s="661" t="s">
        <v>3533</v>
      </c>
      <c r="G2325" s="661" t="s">
        <v>3605</v>
      </c>
      <c r="H2325" s="661" t="s">
        <v>579</v>
      </c>
      <c r="I2325" s="661" t="s">
        <v>2163</v>
      </c>
      <c r="J2325" s="661" t="s">
        <v>781</v>
      </c>
      <c r="K2325" s="661" t="s">
        <v>2164</v>
      </c>
      <c r="L2325" s="662">
        <v>57.64</v>
      </c>
      <c r="M2325" s="662">
        <v>57.64</v>
      </c>
      <c r="N2325" s="661">
        <v>1</v>
      </c>
      <c r="O2325" s="744">
        <v>1</v>
      </c>
      <c r="P2325" s="662"/>
      <c r="Q2325" s="677">
        <v>0</v>
      </c>
      <c r="R2325" s="661"/>
      <c r="S2325" s="677">
        <v>0</v>
      </c>
      <c r="T2325" s="744"/>
      <c r="U2325" s="700">
        <v>0</v>
      </c>
    </row>
    <row r="2326" spans="1:21" ht="14.4" customHeight="1" x14ac:dyDescent="0.3">
      <c r="A2326" s="660">
        <v>21</v>
      </c>
      <c r="B2326" s="661" t="s">
        <v>578</v>
      </c>
      <c r="C2326" s="661" t="s">
        <v>3540</v>
      </c>
      <c r="D2326" s="742" t="s">
        <v>5398</v>
      </c>
      <c r="E2326" s="743" t="s">
        <v>3550</v>
      </c>
      <c r="F2326" s="661" t="s">
        <v>3533</v>
      </c>
      <c r="G2326" s="661" t="s">
        <v>3589</v>
      </c>
      <c r="H2326" s="661" t="s">
        <v>1684</v>
      </c>
      <c r="I2326" s="661" t="s">
        <v>1867</v>
      </c>
      <c r="J2326" s="661" t="s">
        <v>1868</v>
      </c>
      <c r="K2326" s="661" t="s">
        <v>3353</v>
      </c>
      <c r="L2326" s="662">
        <v>1300.49</v>
      </c>
      <c r="M2326" s="662">
        <v>5201.96</v>
      </c>
      <c r="N2326" s="661">
        <v>4</v>
      </c>
      <c r="O2326" s="744">
        <v>3</v>
      </c>
      <c r="P2326" s="662">
        <v>3901.4700000000003</v>
      </c>
      <c r="Q2326" s="677">
        <v>0.75</v>
      </c>
      <c r="R2326" s="661">
        <v>3</v>
      </c>
      <c r="S2326" s="677">
        <v>0.75</v>
      </c>
      <c r="T2326" s="744">
        <v>2</v>
      </c>
      <c r="U2326" s="700">
        <v>0.66666666666666663</v>
      </c>
    </row>
    <row r="2327" spans="1:21" ht="14.4" customHeight="1" x14ac:dyDescent="0.3">
      <c r="A2327" s="660">
        <v>21</v>
      </c>
      <c r="B2327" s="661" t="s">
        <v>578</v>
      </c>
      <c r="C2327" s="661" t="s">
        <v>3540</v>
      </c>
      <c r="D2327" s="742" t="s">
        <v>5398</v>
      </c>
      <c r="E2327" s="743" t="s">
        <v>3550</v>
      </c>
      <c r="F2327" s="661" t="s">
        <v>3533</v>
      </c>
      <c r="G2327" s="661" t="s">
        <v>3684</v>
      </c>
      <c r="H2327" s="661" t="s">
        <v>579</v>
      </c>
      <c r="I2327" s="661" t="s">
        <v>1559</v>
      </c>
      <c r="J2327" s="661" t="s">
        <v>1560</v>
      </c>
      <c r="K2327" s="661" t="s">
        <v>1561</v>
      </c>
      <c r="L2327" s="662">
        <v>108.44</v>
      </c>
      <c r="M2327" s="662">
        <v>433.76</v>
      </c>
      <c r="N2327" s="661">
        <v>4</v>
      </c>
      <c r="O2327" s="744">
        <v>4</v>
      </c>
      <c r="P2327" s="662">
        <v>325.32</v>
      </c>
      <c r="Q2327" s="677">
        <v>0.75</v>
      </c>
      <c r="R2327" s="661">
        <v>3</v>
      </c>
      <c r="S2327" s="677">
        <v>0.75</v>
      </c>
      <c r="T2327" s="744">
        <v>3</v>
      </c>
      <c r="U2327" s="700">
        <v>0.75</v>
      </c>
    </row>
    <row r="2328" spans="1:21" ht="14.4" customHeight="1" x14ac:dyDescent="0.3">
      <c r="A2328" s="660">
        <v>21</v>
      </c>
      <c r="B2328" s="661" t="s">
        <v>578</v>
      </c>
      <c r="C2328" s="661" t="s">
        <v>3540</v>
      </c>
      <c r="D2328" s="742" t="s">
        <v>5398</v>
      </c>
      <c r="E2328" s="743" t="s">
        <v>3550</v>
      </c>
      <c r="F2328" s="661" t="s">
        <v>3533</v>
      </c>
      <c r="G2328" s="661" t="s">
        <v>5321</v>
      </c>
      <c r="H2328" s="661" t="s">
        <v>579</v>
      </c>
      <c r="I2328" s="661" t="s">
        <v>5322</v>
      </c>
      <c r="J2328" s="661" t="s">
        <v>5323</v>
      </c>
      <c r="K2328" s="661" t="s">
        <v>2188</v>
      </c>
      <c r="L2328" s="662">
        <v>833.43</v>
      </c>
      <c r="M2328" s="662">
        <v>833.43</v>
      </c>
      <c r="N2328" s="661">
        <v>1</v>
      </c>
      <c r="O2328" s="744">
        <v>0.5</v>
      </c>
      <c r="P2328" s="662">
        <v>833.43</v>
      </c>
      <c r="Q2328" s="677">
        <v>1</v>
      </c>
      <c r="R2328" s="661">
        <v>1</v>
      </c>
      <c r="S2328" s="677">
        <v>1</v>
      </c>
      <c r="T2328" s="744">
        <v>0.5</v>
      </c>
      <c r="U2328" s="700">
        <v>1</v>
      </c>
    </row>
    <row r="2329" spans="1:21" ht="14.4" customHeight="1" x14ac:dyDescent="0.3">
      <c r="A2329" s="660">
        <v>21</v>
      </c>
      <c r="B2329" s="661" t="s">
        <v>578</v>
      </c>
      <c r="C2329" s="661" t="s">
        <v>3540</v>
      </c>
      <c r="D2329" s="742" t="s">
        <v>5398</v>
      </c>
      <c r="E2329" s="743" t="s">
        <v>3550</v>
      </c>
      <c r="F2329" s="661" t="s">
        <v>3533</v>
      </c>
      <c r="G2329" s="661" t="s">
        <v>5321</v>
      </c>
      <c r="H2329" s="661" t="s">
        <v>579</v>
      </c>
      <c r="I2329" s="661" t="s">
        <v>5324</v>
      </c>
      <c r="J2329" s="661" t="s">
        <v>5325</v>
      </c>
      <c r="K2329" s="661" t="s">
        <v>5075</v>
      </c>
      <c r="L2329" s="662">
        <v>277.81</v>
      </c>
      <c r="M2329" s="662">
        <v>277.81</v>
      </c>
      <c r="N2329" s="661">
        <v>1</v>
      </c>
      <c r="O2329" s="744">
        <v>0.5</v>
      </c>
      <c r="P2329" s="662">
        <v>277.81</v>
      </c>
      <c r="Q2329" s="677">
        <v>1</v>
      </c>
      <c r="R2329" s="661">
        <v>1</v>
      </c>
      <c r="S2329" s="677">
        <v>1</v>
      </c>
      <c r="T2329" s="744">
        <v>0.5</v>
      </c>
      <c r="U2329" s="700">
        <v>1</v>
      </c>
    </row>
    <row r="2330" spans="1:21" ht="14.4" customHeight="1" x14ac:dyDescent="0.3">
      <c r="A2330" s="660">
        <v>21</v>
      </c>
      <c r="B2330" s="661" t="s">
        <v>578</v>
      </c>
      <c r="C2330" s="661" t="s">
        <v>3540</v>
      </c>
      <c r="D2330" s="742" t="s">
        <v>5398</v>
      </c>
      <c r="E2330" s="743" t="s">
        <v>3550</v>
      </c>
      <c r="F2330" s="661" t="s">
        <v>3533</v>
      </c>
      <c r="G2330" s="661" t="s">
        <v>3959</v>
      </c>
      <c r="H2330" s="661" t="s">
        <v>1684</v>
      </c>
      <c r="I2330" s="661" t="s">
        <v>4206</v>
      </c>
      <c r="J2330" s="661" t="s">
        <v>3961</v>
      </c>
      <c r="K2330" s="661" t="s">
        <v>4207</v>
      </c>
      <c r="L2330" s="662">
        <v>492.3</v>
      </c>
      <c r="M2330" s="662">
        <v>3446.1000000000004</v>
      </c>
      <c r="N2330" s="661">
        <v>7</v>
      </c>
      <c r="O2330" s="744">
        <v>7</v>
      </c>
      <c r="P2330" s="662">
        <v>2953.8</v>
      </c>
      <c r="Q2330" s="677">
        <v>0.8571428571428571</v>
      </c>
      <c r="R2330" s="661">
        <v>6</v>
      </c>
      <c r="S2330" s="677">
        <v>0.8571428571428571</v>
      </c>
      <c r="T2330" s="744">
        <v>6</v>
      </c>
      <c r="U2330" s="700">
        <v>0.8571428571428571</v>
      </c>
    </row>
    <row r="2331" spans="1:21" ht="14.4" customHeight="1" x14ac:dyDescent="0.3">
      <c r="A2331" s="660">
        <v>21</v>
      </c>
      <c r="B2331" s="661" t="s">
        <v>578</v>
      </c>
      <c r="C2331" s="661" t="s">
        <v>3540</v>
      </c>
      <c r="D2331" s="742" t="s">
        <v>5398</v>
      </c>
      <c r="E2331" s="743" t="s">
        <v>3550</v>
      </c>
      <c r="F2331" s="661" t="s">
        <v>3533</v>
      </c>
      <c r="G2331" s="661" t="s">
        <v>5277</v>
      </c>
      <c r="H2331" s="661" t="s">
        <v>1684</v>
      </c>
      <c r="I2331" s="661" t="s">
        <v>5284</v>
      </c>
      <c r="J2331" s="661" t="s">
        <v>5285</v>
      </c>
      <c r="K2331" s="661" t="s">
        <v>5286</v>
      </c>
      <c r="L2331" s="662">
        <v>14213.98</v>
      </c>
      <c r="M2331" s="662">
        <v>99497.859999999986</v>
      </c>
      <c r="N2331" s="661">
        <v>7</v>
      </c>
      <c r="O2331" s="744">
        <v>2.5</v>
      </c>
      <c r="P2331" s="662">
        <v>99497.859999999986</v>
      </c>
      <c r="Q2331" s="677">
        <v>1</v>
      </c>
      <c r="R2331" s="661">
        <v>7</v>
      </c>
      <c r="S2331" s="677">
        <v>1</v>
      </c>
      <c r="T2331" s="744">
        <v>2.5</v>
      </c>
      <c r="U2331" s="700">
        <v>1</v>
      </c>
    </row>
    <row r="2332" spans="1:21" ht="14.4" customHeight="1" x14ac:dyDescent="0.3">
      <c r="A2332" s="660">
        <v>21</v>
      </c>
      <c r="B2332" s="661" t="s">
        <v>578</v>
      </c>
      <c r="C2332" s="661" t="s">
        <v>3540</v>
      </c>
      <c r="D2332" s="742" t="s">
        <v>5398</v>
      </c>
      <c r="E2332" s="743" t="s">
        <v>3550</v>
      </c>
      <c r="F2332" s="661" t="s">
        <v>3533</v>
      </c>
      <c r="G2332" s="661" t="s">
        <v>5277</v>
      </c>
      <c r="H2332" s="661" t="s">
        <v>1684</v>
      </c>
      <c r="I2332" s="661" t="s">
        <v>5287</v>
      </c>
      <c r="J2332" s="661" t="s">
        <v>5279</v>
      </c>
      <c r="K2332" s="661" t="s">
        <v>5280</v>
      </c>
      <c r="L2332" s="662">
        <v>10152.84</v>
      </c>
      <c r="M2332" s="662">
        <v>40611.360000000001</v>
      </c>
      <c r="N2332" s="661">
        <v>4</v>
      </c>
      <c r="O2332" s="744">
        <v>1</v>
      </c>
      <c r="P2332" s="662">
        <v>40611.360000000001</v>
      </c>
      <c r="Q2332" s="677">
        <v>1</v>
      </c>
      <c r="R2332" s="661">
        <v>4</v>
      </c>
      <c r="S2332" s="677">
        <v>1</v>
      </c>
      <c r="T2332" s="744">
        <v>1</v>
      </c>
      <c r="U2332" s="700">
        <v>1</v>
      </c>
    </row>
    <row r="2333" spans="1:21" ht="14.4" customHeight="1" x14ac:dyDescent="0.3">
      <c r="A2333" s="660">
        <v>21</v>
      </c>
      <c r="B2333" s="661" t="s">
        <v>578</v>
      </c>
      <c r="C2333" s="661" t="s">
        <v>3540</v>
      </c>
      <c r="D2333" s="742" t="s">
        <v>5398</v>
      </c>
      <c r="E2333" s="743" t="s">
        <v>3550</v>
      </c>
      <c r="F2333" s="661" t="s">
        <v>3533</v>
      </c>
      <c r="G2333" s="661" t="s">
        <v>5277</v>
      </c>
      <c r="H2333" s="661" t="s">
        <v>1684</v>
      </c>
      <c r="I2333" s="661" t="s">
        <v>5291</v>
      </c>
      <c r="J2333" s="661" t="s">
        <v>5285</v>
      </c>
      <c r="K2333" s="661" t="s">
        <v>5286</v>
      </c>
      <c r="L2333" s="662">
        <v>0</v>
      </c>
      <c r="M2333" s="662">
        <v>0</v>
      </c>
      <c r="N2333" s="661">
        <v>2</v>
      </c>
      <c r="O2333" s="744">
        <v>0.5</v>
      </c>
      <c r="P2333" s="662">
        <v>0</v>
      </c>
      <c r="Q2333" s="677"/>
      <c r="R2333" s="661">
        <v>2</v>
      </c>
      <c r="S2333" s="677">
        <v>1</v>
      </c>
      <c r="T2333" s="744">
        <v>0.5</v>
      </c>
      <c r="U2333" s="700">
        <v>1</v>
      </c>
    </row>
    <row r="2334" spans="1:21" ht="14.4" customHeight="1" x14ac:dyDescent="0.3">
      <c r="A2334" s="660">
        <v>21</v>
      </c>
      <c r="B2334" s="661" t="s">
        <v>578</v>
      </c>
      <c r="C2334" s="661" t="s">
        <v>3540</v>
      </c>
      <c r="D2334" s="742" t="s">
        <v>5398</v>
      </c>
      <c r="E2334" s="743" t="s">
        <v>3550</v>
      </c>
      <c r="F2334" s="661" t="s">
        <v>3533</v>
      </c>
      <c r="G2334" s="661" t="s">
        <v>5277</v>
      </c>
      <c r="H2334" s="661" t="s">
        <v>1684</v>
      </c>
      <c r="I2334" s="661" t="s">
        <v>5326</v>
      </c>
      <c r="J2334" s="661" t="s">
        <v>5289</v>
      </c>
      <c r="K2334" s="661" t="s">
        <v>5290</v>
      </c>
      <c r="L2334" s="662">
        <v>0</v>
      </c>
      <c r="M2334" s="662">
        <v>0</v>
      </c>
      <c r="N2334" s="661">
        <v>4</v>
      </c>
      <c r="O2334" s="744">
        <v>1</v>
      </c>
      <c r="P2334" s="662">
        <v>0</v>
      </c>
      <c r="Q2334" s="677"/>
      <c r="R2334" s="661">
        <v>4</v>
      </c>
      <c r="S2334" s="677">
        <v>1</v>
      </c>
      <c r="T2334" s="744">
        <v>1</v>
      </c>
      <c r="U2334" s="700">
        <v>1</v>
      </c>
    </row>
    <row r="2335" spans="1:21" ht="14.4" customHeight="1" x14ac:dyDescent="0.3">
      <c r="A2335" s="660">
        <v>21</v>
      </c>
      <c r="B2335" s="661" t="s">
        <v>578</v>
      </c>
      <c r="C2335" s="661" t="s">
        <v>3540</v>
      </c>
      <c r="D2335" s="742" t="s">
        <v>5398</v>
      </c>
      <c r="E2335" s="743" t="s">
        <v>3550</v>
      </c>
      <c r="F2335" s="661" t="s">
        <v>3533</v>
      </c>
      <c r="G2335" s="661" t="s">
        <v>5059</v>
      </c>
      <c r="H2335" s="661" t="s">
        <v>579</v>
      </c>
      <c r="I2335" s="661" t="s">
        <v>2197</v>
      </c>
      <c r="J2335" s="661" t="s">
        <v>5060</v>
      </c>
      <c r="K2335" s="661" t="s">
        <v>3348</v>
      </c>
      <c r="L2335" s="662">
        <v>77.13</v>
      </c>
      <c r="M2335" s="662">
        <v>77.13</v>
      </c>
      <c r="N2335" s="661">
        <v>1</v>
      </c>
      <c r="O2335" s="744">
        <v>1</v>
      </c>
      <c r="P2335" s="662">
        <v>77.13</v>
      </c>
      <c r="Q2335" s="677">
        <v>1</v>
      </c>
      <c r="R2335" s="661">
        <v>1</v>
      </c>
      <c r="S2335" s="677">
        <v>1</v>
      </c>
      <c r="T2335" s="744">
        <v>1</v>
      </c>
      <c r="U2335" s="700">
        <v>1</v>
      </c>
    </row>
    <row r="2336" spans="1:21" ht="14.4" customHeight="1" x14ac:dyDescent="0.3">
      <c r="A2336" s="660">
        <v>21</v>
      </c>
      <c r="B2336" s="661" t="s">
        <v>578</v>
      </c>
      <c r="C2336" s="661" t="s">
        <v>3540</v>
      </c>
      <c r="D2336" s="742" t="s">
        <v>5398</v>
      </c>
      <c r="E2336" s="743" t="s">
        <v>3550</v>
      </c>
      <c r="F2336" s="661" t="s">
        <v>3533</v>
      </c>
      <c r="G2336" s="661" t="s">
        <v>3612</v>
      </c>
      <c r="H2336" s="661" t="s">
        <v>579</v>
      </c>
      <c r="I2336" s="661" t="s">
        <v>5327</v>
      </c>
      <c r="J2336" s="661" t="s">
        <v>1672</v>
      </c>
      <c r="K2336" s="661" t="s">
        <v>1136</v>
      </c>
      <c r="L2336" s="662">
        <v>50.14</v>
      </c>
      <c r="M2336" s="662">
        <v>100.28</v>
      </c>
      <c r="N2336" s="661">
        <v>2</v>
      </c>
      <c r="O2336" s="744">
        <v>2</v>
      </c>
      <c r="P2336" s="662">
        <v>50.14</v>
      </c>
      <c r="Q2336" s="677">
        <v>0.5</v>
      </c>
      <c r="R2336" s="661">
        <v>1</v>
      </c>
      <c r="S2336" s="677">
        <v>0.5</v>
      </c>
      <c r="T2336" s="744">
        <v>1</v>
      </c>
      <c r="U2336" s="700">
        <v>0.5</v>
      </c>
    </row>
    <row r="2337" spans="1:21" ht="14.4" customHeight="1" x14ac:dyDescent="0.3">
      <c r="A2337" s="660">
        <v>21</v>
      </c>
      <c r="B2337" s="661" t="s">
        <v>578</v>
      </c>
      <c r="C2337" s="661" t="s">
        <v>3540</v>
      </c>
      <c r="D2337" s="742" t="s">
        <v>5398</v>
      </c>
      <c r="E2337" s="743" t="s">
        <v>3550</v>
      </c>
      <c r="F2337" s="661" t="s">
        <v>3533</v>
      </c>
      <c r="G2337" s="661" t="s">
        <v>5328</v>
      </c>
      <c r="H2337" s="661" t="s">
        <v>579</v>
      </c>
      <c r="I2337" s="661" t="s">
        <v>5329</v>
      </c>
      <c r="J2337" s="661" t="s">
        <v>5330</v>
      </c>
      <c r="K2337" s="661" t="s">
        <v>5331</v>
      </c>
      <c r="L2337" s="662">
        <v>31.44</v>
      </c>
      <c r="M2337" s="662">
        <v>31.44</v>
      </c>
      <c r="N2337" s="661">
        <v>1</v>
      </c>
      <c r="O2337" s="744">
        <v>1</v>
      </c>
      <c r="P2337" s="662"/>
      <c r="Q2337" s="677">
        <v>0</v>
      </c>
      <c r="R2337" s="661"/>
      <c r="S2337" s="677">
        <v>0</v>
      </c>
      <c r="T2337" s="744"/>
      <c r="U2337" s="700">
        <v>0</v>
      </c>
    </row>
    <row r="2338" spans="1:21" ht="14.4" customHeight="1" x14ac:dyDescent="0.3">
      <c r="A2338" s="660">
        <v>21</v>
      </c>
      <c r="B2338" s="661" t="s">
        <v>578</v>
      </c>
      <c r="C2338" s="661" t="s">
        <v>3540</v>
      </c>
      <c r="D2338" s="742" t="s">
        <v>5398</v>
      </c>
      <c r="E2338" s="743" t="s">
        <v>3550</v>
      </c>
      <c r="F2338" s="661" t="s">
        <v>3535</v>
      </c>
      <c r="G2338" s="661" t="s">
        <v>4284</v>
      </c>
      <c r="H2338" s="661" t="s">
        <v>579</v>
      </c>
      <c r="I2338" s="661" t="s">
        <v>4312</v>
      </c>
      <c r="J2338" s="661" t="s">
        <v>4313</v>
      </c>
      <c r="K2338" s="661" t="s">
        <v>4301</v>
      </c>
      <c r="L2338" s="662">
        <v>741</v>
      </c>
      <c r="M2338" s="662">
        <v>3705</v>
      </c>
      <c r="N2338" s="661">
        <v>5</v>
      </c>
      <c r="O2338" s="744">
        <v>3</v>
      </c>
      <c r="P2338" s="662">
        <v>3705</v>
      </c>
      <c r="Q2338" s="677">
        <v>1</v>
      </c>
      <c r="R2338" s="661">
        <v>5</v>
      </c>
      <c r="S2338" s="677">
        <v>1</v>
      </c>
      <c r="T2338" s="744">
        <v>3</v>
      </c>
      <c r="U2338" s="700">
        <v>1</v>
      </c>
    </row>
    <row r="2339" spans="1:21" ht="14.4" customHeight="1" x14ac:dyDescent="0.3">
      <c r="A2339" s="660">
        <v>21</v>
      </c>
      <c r="B2339" s="661" t="s">
        <v>578</v>
      </c>
      <c r="C2339" s="661" t="s">
        <v>3540</v>
      </c>
      <c r="D2339" s="742" t="s">
        <v>5398</v>
      </c>
      <c r="E2339" s="743" t="s">
        <v>3550</v>
      </c>
      <c r="F2339" s="661" t="s">
        <v>3535</v>
      </c>
      <c r="G2339" s="661" t="s">
        <v>4284</v>
      </c>
      <c r="H2339" s="661" t="s">
        <v>579</v>
      </c>
      <c r="I2339" s="661" t="s">
        <v>4288</v>
      </c>
      <c r="J2339" s="661" t="s">
        <v>4289</v>
      </c>
      <c r="K2339" s="661" t="s">
        <v>4290</v>
      </c>
      <c r="L2339" s="662">
        <v>1512.05</v>
      </c>
      <c r="M2339" s="662">
        <v>1512.05</v>
      </c>
      <c r="N2339" s="661">
        <v>1</v>
      </c>
      <c r="O2339" s="744">
        <v>1</v>
      </c>
      <c r="P2339" s="662">
        <v>1512.05</v>
      </c>
      <c r="Q2339" s="677">
        <v>1</v>
      </c>
      <c r="R2339" s="661">
        <v>1</v>
      </c>
      <c r="S2339" s="677">
        <v>1</v>
      </c>
      <c r="T2339" s="744">
        <v>1</v>
      </c>
      <c r="U2339" s="700">
        <v>1</v>
      </c>
    </row>
    <row r="2340" spans="1:21" ht="14.4" customHeight="1" x14ac:dyDescent="0.3">
      <c r="A2340" s="660">
        <v>21</v>
      </c>
      <c r="B2340" s="661" t="s">
        <v>578</v>
      </c>
      <c r="C2340" s="661" t="s">
        <v>3540</v>
      </c>
      <c r="D2340" s="742" t="s">
        <v>5398</v>
      </c>
      <c r="E2340" s="743" t="s">
        <v>3550</v>
      </c>
      <c r="F2340" s="661" t="s">
        <v>3535</v>
      </c>
      <c r="G2340" s="661" t="s">
        <v>4284</v>
      </c>
      <c r="H2340" s="661" t="s">
        <v>579</v>
      </c>
      <c r="I2340" s="661" t="s">
        <v>4291</v>
      </c>
      <c r="J2340" s="661" t="s">
        <v>4292</v>
      </c>
      <c r="K2340" s="661" t="s">
        <v>4293</v>
      </c>
      <c r="L2340" s="662">
        <v>1600</v>
      </c>
      <c r="M2340" s="662">
        <v>4800</v>
      </c>
      <c r="N2340" s="661">
        <v>3</v>
      </c>
      <c r="O2340" s="744">
        <v>2</v>
      </c>
      <c r="P2340" s="662">
        <v>3200</v>
      </c>
      <c r="Q2340" s="677">
        <v>0.66666666666666663</v>
      </c>
      <c r="R2340" s="661">
        <v>2</v>
      </c>
      <c r="S2340" s="677">
        <v>0.66666666666666663</v>
      </c>
      <c r="T2340" s="744">
        <v>1</v>
      </c>
      <c r="U2340" s="700">
        <v>0.5</v>
      </c>
    </row>
    <row r="2341" spans="1:21" ht="14.4" customHeight="1" x14ac:dyDescent="0.3">
      <c r="A2341" s="660">
        <v>21</v>
      </c>
      <c r="B2341" s="661" t="s">
        <v>578</v>
      </c>
      <c r="C2341" s="661" t="s">
        <v>3540</v>
      </c>
      <c r="D2341" s="742" t="s">
        <v>5398</v>
      </c>
      <c r="E2341" s="743" t="s">
        <v>3550</v>
      </c>
      <c r="F2341" s="661" t="s">
        <v>3535</v>
      </c>
      <c r="G2341" s="661" t="s">
        <v>4284</v>
      </c>
      <c r="H2341" s="661" t="s">
        <v>579</v>
      </c>
      <c r="I2341" s="661" t="s">
        <v>5332</v>
      </c>
      <c r="J2341" s="661" t="s">
        <v>5095</v>
      </c>
      <c r="K2341" s="661" t="s">
        <v>5333</v>
      </c>
      <c r="L2341" s="662">
        <v>479.95</v>
      </c>
      <c r="M2341" s="662">
        <v>1439.85</v>
      </c>
      <c r="N2341" s="661">
        <v>3</v>
      </c>
      <c r="O2341" s="744">
        <v>2</v>
      </c>
      <c r="P2341" s="662"/>
      <c r="Q2341" s="677">
        <v>0</v>
      </c>
      <c r="R2341" s="661"/>
      <c r="S2341" s="677">
        <v>0</v>
      </c>
      <c r="T2341" s="744"/>
      <c r="U2341" s="700">
        <v>0</v>
      </c>
    </row>
    <row r="2342" spans="1:21" ht="14.4" customHeight="1" x14ac:dyDescent="0.3">
      <c r="A2342" s="660">
        <v>21</v>
      </c>
      <c r="B2342" s="661" t="s">
        <v>578</v>
      </c>
      <c r="C2342" s="661" t="s">
        <v>3540</v>
      </c>
      <c r="D2342" s="742" t="s">
        <v>5398</v>
      </c>
      <c r="E2342" s="743" t="s">
        <v>3550</v>
      </c>
      <c r="F2342" s="661" t="s">
        <v>3535</v>
      </c>
      <c r="G2342" s="661" t="s">
        <v>4284</v>
      </c>
      <c r="H2342" s="661" t="s">
        <v>579</v>
      </c>
      <c r="I2342" s="661" t="s">
        <v>5334</v>
      </c>
      <c r="J2342" s="661" t="s">
        <v>5335</v>
      </c>
      <c r="K2342" s="661" t="s">
        <v>5336</v>
      </c>
      <c r="L2342" s="662">
        <v>740.48</v>
      </c>
      <c r="M2342" s="662">
        <v>1480.96</v>
      </c>
      <c r="N2342" s="661">
        <v>2</v>
      </c>
      <c r="O2342" s="744">
        <v>1</v>
      </c>
      <c r="P2342" s="662"/>
      <c r="Q2342" s="677">
        <v>0</v>
      </c>
      <c r="R2342" s="661"/>
      <c r="S2342" s="677">
        <v>0</v>
      </c>
      <c r="T2342" s="744"/>
      <c r="U2342" s="700">
        <v>0</v>
      </c>
    </row>
    <row r="2343" spans="1:21" ht="14.4" customHeight="1" x14ac:dyDescent="0.3">
      <c r="A2343" s="660">
        <v>21</v>
      </c>
      <c r="B2343" s="661" t="s">
        <v>578</v>
      </c>
      <c r="C2343" s="661" t="s">
        <v>3540</v>
      </c>
      <c r="D2343" s="742" t="s">
        <v>5398</v>
      </c>
      <c r="E2343" s="743" t="s">
        <v>3550</v>
      </c>
      <c r="F2343" s="661" t="s">
        <v>3535</v>
      </c>
      <c r="G2343" s="661" t="s">
        <v>3704</v>
      </c>
      <c r="H2343" s="661" t="s">
        <v>579</v>
      </c>
      <c r="I2343" s="661" t="s">
        <v>1415</v>
      </c>
      <c r="J2343" s="661" t="s">
        <v>3907</v>
      </c>
      <c r="K2343" s="661" t="s">
        <v>1670</v>
      </c>
      <c r="L2343" s="662">
        <v>1267.1199999999999</v>
      </c>
      <c r="M2343" s="662">
        <v>5068.4799999999996</v>
      </c>
      <c r="N2343" s="661">
        <v>4</v>
      </c>
      <c r="O2343" s="744">
        <v>4</v>
      </c>
      <c r="P2343" s="662">
        <v>5068.4799999999996</v>
      </c>
      <c r="Q2343" s="677">
        <v>1</v>
      </c>
      <c r="R2343" s="661">
        <v>4</v>
      </c>
      <c r="S2343" s="677">
        <v>1</v>
      </c>
      <c r="T2343" s="744">
        <v>4</v>
      </c>
      <c r="U2343" s="700">
        <v>1</v>
      </c>
    </row>
    <row r="2344" spans="1:21" ht="14.4" customHeight="1" x14ac:dyDescent="0.3">
      <c r="A2344" s="660">
        <v>21</v>
      </c>
      <c r="B2344" s="661" t="s">
        <v>578</v>
      </c>
      <c r="C2344" s="661" t="s">
        <v>3540</v>
      </c>
      <c r="D2344" s="742" t="s">
        <v>5398</v>
      </c>
      <c r="E2344" s="743" t="s">
        <v>3550</v>
      </c>
      <c r="F2344" s="661" t="s">
        <v>3535</v>
      </c>
      <c r="G2344" s="661" t="s">
        <v>3704</v>
      </c>
      <c r="H2344" s="661" t="s">
        <v>579</v>
      </c>
      <c r="I2344" s="661" t="s">
        <v>1415</v>
      </c>
      <c r="J2344" s="661" t="s">
        <v>3907</v>
      </c>
      <c r="K2344" s="661" t="s">
        <v>1670</v>
      </c>
      <c r="L2344" s="662">
        <v>1267.1300000000001</v>
      </c>
      <c r="M2344" s="662">
        <v>2534.2600000000002</v>
      </c>
      <c r="N2344" s="661">
        <v>2</v>
      </c>
      <c r="O2344" s="744">
        <v>2</v>
      </c>
      <c r="P2344" s="662">
        <v>2534.2600000000002</v>
      </c>
      <c r="Q2344" s="677">
        <v>1</v>
      </c>
      <c r="R2344" s="661">
        <v>2</v>
      </c>
      <c r="S2344" s="677">
        <v>1</v>
      </c>
      <c r="T2344" s="744">
        <v>2</v>
      </c>
      <c r="U2344" s="700">
        <v>1</v>
      </c>
    </row>
    <row r="2345" spans="1:21" ht="14.4" customHeight="1" x14ac:dyDescent="0.3">
      <c r="A2345" s="660">
        <v>21</v>
      </c>
      <c r="B2345" s="661" t="s">
        <v>578</v>
      </c>
      <c r="C2345" s="661" t="s">
        <v>3540</v>
      </c>
      <c r="D2345" s="742" t="s">
        <v>5398</v>
      </c>
      <c r="E2345" s="743" t="s">
        <v>3552</v>
      </c>
      <c r="F2345" s="661" t="s">
        <v>3533</v>
      </c>
      <c r="G2345" s="661" t="s">
        <v>3767</v>
      </c>
      <c r="H2345" s="661" t="s">
        <v>1684</v>
      </c>
      <c r="I2345" s="661" t="s">
        <v>1778</v>
      </c>
      <c r="J2345" s="661" t="s">
        <v>3434</v>
      </c>
      <c r="K2345" s="661" t="s">
        <v>3435</v>
      </c>
      <c r="L2345" s="662">
        <v>6.68</v>
      </c>
      <c r="M2345" s="662">
        <v>20.04</v>
      </c>
      <c r="N2345" s="661">
        <v>3</v>
      </c>
      <c r="O2345" s="744">
        <v>1</v>
      </c>
      <c r="P2345" s="662">
        <v>20.04</v>
      </c>
      <c r="Q2345" s="677">
        <v>1</v>
      </c>
      <c r="R2345" s="661">
        <v>3</v>
      </c>
      <c r="S2345" s="677">
        <v>1</v>
      </c>
      <c r="T2345" s="744">
        <v>1</v>
      </c>
      <c r="U2345" s="700">
        <v>1</v>
      </c>
    </row>
    <row r="2346" spans="1:21" ht="14.4" customHeight="1" x14ac:dyDescent="0.3">
      <c r="A2346" s="660">
        <v>21</v>
      </c>
      <c r="B2346" s="661" t="s">
        <v>578</v>
      </c>
      <c r="C2346" s="661" t="s">
        <v>3540</v>
      </c>
      <c r="D2346" s="742" t="s">
        <v>5398</v>
      </c>
      <c r="E2346" s="743" t="s">
        <v>3552</v>
      </c>
      <c r="F2346" s="661" t="s">
        <v>3533</v>
      </c>
      <c r="G2346" s="661" t="s">
        <v>4230</v>
      </c>
      <c r="H2346" s="661" t="s">
        <v>579</v>
      </c>
      <c r="I2346" s="661" t="s">
        <v>5337</v>
      </c>
      <c r="J2346" s="661" t="s">
        <v>5338</v>
      </c>
      <c r="K2346" s="661" t="s">
        <v>1014</v>
      </c>
      <c r="L2346" s="662">
        <v>219.93</v>
      </c>
      <c r="M2346" s="662">
        <v>439.86</v>
      </c>
      <c r="N2346" s="661">
        <v>2</v>
      </c>
      <c r="O2346" s="744">
        <v>1</v>
      </c>
      <c r="P2346" s="662">
        <v>439.86</v>
      </c>
      <c r="Q2346" s="677">
        <v>1</v>
      </c>
      <c r="R2346" s="661">
        <v>2</v>
      </c>
      <c r="S2346" s="677">
        <v>1</v>
      </c>
      <c r="T2346" s="744">
        <v>1</v>
      </c>
      <c r="U2346" s="700">
        <v>1</v>
      </c>
    </row>
    <row r="2347" spans="1:21" ht="14.4" customHeight="1" x14ac:dyDescent="0.3">
      <c r="A2347" s="660">
        <v>21</v>
      </c>
      <c r="B2347" s="661" t="s">
        <v>578</v>
      </c>
      <c r="C2347" s="661" t="s">
        <v>3540</v>
      </c>
      <c r="D2347" s="742" t="s">
        <v>5398</v>
      </c>
      <c r="E2347" s="743" t="s">
        <v>3552</v>
      </c>
      <c r="F2347" s="661" t="s">
        <v>3533</v>
      </c>
      <c r="G2347" s="661" t="s">
        <v>4230</v>
      </c>
      <c r="H2347" s="661" t="s">
        <v>579</v>
      </c>
      <c r="I2347" s="661" t="s">
        <v>5339</v>
      </c>
      <c r="J2347" s="661" t="s">
        <v>5311</v>
      </c>
      <c r="K2347" s="661" t="s">
        <v>5340</v>
      </c>
      <c r="L2347" s="662">
        <v>109.97</v>
      </c>
      <c r="M2347" s="662">
        <v>109.97</v>
      </c>
      <c r="N2347" s="661">
        <v>1</v>
      </c>
      <c r="O2347" s="744">
        <v>1</v>
      </c>
      <c r="P2347" s="662"/>
      <c r="Q2347" s="677">
        <v>0</v>
      </c>
      <c r="R2347" s="661"/>
      <c r="S2347" s="677">
        <v>0</v>
      </c>
      <c r="T2347" s="744"/>
      <c r="U2347" s="700">
        <v>0</v>
      </c>
    </row>
    <row r="2348" spans="1:21" ht="14.4" customHeight="1" x14ac:dyDescent="0.3">
      <c r="A2348" s="660">
        <v>21</v>
      </c>
      <c r="B2348" s="661" t="s">
        <v>578</v>
      </c>
      <c r="C2348" s="661" t="s">
        <v>3540</v>
      </c>
      <c r="D2348" s="742" t="s">
        <v>5398</v>
      </c>
      <c r="E2348" s="743" t="s">
        <v>3552</v>
      </c>
      <c r="F2348" s="661" t="s">
        <v>3533</v>
      </c>
      <c r="G2348" s="661" t="s">
        <v>3819</v>
      </c>
      <c r="H2348" s="661" t="s">
        <v>579</v>
      </c>
      <c r="I2348" s="661" t="s">
        <v>1360</v>
      </c>
      <c r="J2348" s="661" t="s">
        <v>1361</v>
      </c>
      <c r="K2348" s="661" t="s">
        <v>1039</v>
      </c>
      <c r="L2348" s="662">
        <v>118.03</v>
      </c>
      <c r="M2348" s="662">
        <v>354.09000000000003</v>
      </c>
      <c r="N2348" s="661">
        <v>3</v>
      </c>
      <c r="O2348" s="744">
        <v>0.5</v>
      </c>
      <c r="P2348" s="662"/>
      <c r="Q2348" s="677">
        <v>0</v>
      </c>
      <c r="R2348" s="661"/>
      <c r="S2348" s="677">
        <v>0</v>
      </c>
      <c r="T2348" s="744"/>
      <c r="U2348" s="700">
        <v>0</v>
      </c>
    </row>
    <row r="2349" spans="1:21" ht="14.4" customHeight="1" x14ac:dyDescent="0.3">
      <c r="A2349" s="660">
        <v>21</v>
      </c>
      <c r="B2349" s="661" t="s">
        <v>578</v>
      </c>
      <c r="C2349" s="661" t="s">
        <v>3540</v>
      </c>
      <c r="D2349" s="742" t="s">
        <v>5398</v>
      </c>
      <c r="E2349" s="743" t="s">
        <v>3552</v>
      </c>
      <c r="F2349" s="661" t="s">
        <v>3533</v>
      </c>
      <c r="G2349" s="661" t="s">
        <v>3711</v>
      </c>
      <c r="H2349" s="661" t="s">
        <v>579</v>
      </c>
      <c r="I2349" s="661" t="s">
        <v>5341</v>
      </c>
      <c r="J2349" s="661" t="s">
        <v>5342</v>
      </c>
      <c r="K2349" s="661" t="s">
        <v>5343</v>
      </c>
      <c r="L2349" s="662">
        <v>134.77000000000001</v>
      </c>
      <c r="M2349" s="662">
        <v>134.77000000000001</v>
      </c>
      <c r="N2349" s="661">
        <v>1</v>
      </c>
      <c r="O2349" s="744">
        <v>0.5</v>
      </c>
      <c r="P2349" s="662"/>
      <c r="Q2349" s="677">
        <v>0</v>
      </c>
      <c r="R2349" s="661"/>
      <c r="S2349" s="677">
        <v>0</v>
      </c>
      <c r="T2349" s="744"/>
      <c r="U2349" s="700">
        <v>0</v>
      </c>
    </row>
    <row r="2350" spans="1:21" ht="14.4" customHeight="1" x14ac:dyDescent="0.3">
      <c r="A2350" s="660">
        <v>21</v>
      </c>
      <c r="B2350" s="661" t="s">
        <v>578</v>
      </c>
      <c r="C2350" s="661" t="s">
        <v>3540</v>
      </c>
      <c r="D2350" s="742" t="s">
        <v>5398</v>
      </c>
      <c r="E2350" s="743" t="s">
        <v>3552</v>
      </c>
      <c r="F2350" s="661" t="s">
        <v>3533</v>
      </c>
      <c r="G2350" s="661" t="s">
        <v>5344</v>
      </c>
      <c r="H2350" s="661" t="s">
        <v>579</v>
      </c>
      <c r="I2350" s="661" t="s">
        <v>5345</v>
      </c>
      <c r="J2350" s="661" t="s">
        <v>5346</v>
      </c>
      <c r="K2350" s="661" t="s">
        <v>5347</v>
      </c>
      <c r="L2350" s="662">
        <v>43.76</v>
      </c>
      <c r="M2350" s="662">
        <v>43.76</v>
      </c>
      <c r="N2350" s="661">
        <v>1</v>
      </c>
      <c r="O2350" s="744">
        <v>0.5</v>
      </c>
      <c r="P2350" s="662"/>
      <c r="Q2350" s="677">
        <v>0</v>
      </c>
      <c r="R2350" s="661"/>
      <c r="S2350" s="677">
        <v>0</v>
      </c>
      <c r="T2350" s="744"/>
      <c r="U2350" s="700">
        <v>0</v>
      </c>
    </row>
    <row r="2351" spans="1:21" ht="14.4" customHeight="1" x14ac:dyDescent="0.3">
      <c r="A2351" s="660">
        <v>21</v>
      </c>
      <c r="B2351" s="661" t="s">
        <v>578</v>
      </c>
      <c r="C2351" s="661" t="s">
        <v>3540</v>
      </c>
      <c r="D2351" s="742" t="s">
        <v>5398</v>
      </c>
      <c r="E2351" s="743" t="s">
        <v>3552</v>
      </c>
      <c r="F2351" s="661" t="s">
        <v>3533</v>
      </c>
      <c r="G2351" s="661" t="s">
        <v>4085</v>
      </c>
      <c r="H2351" s="661" t="s">
        <v>1684</v>
      </c>
      <c r="I2351" s="661" t="s">
        <v>4086</v>
      </c>
      <c r="J2351" s="661" t="s">
        <v>4087</v>
      </c>
      <c r="K2351" s="661" t="s">
        <v>4088</v>
      </c>
      <c r="L2351" s="662">
        <v>1091.0999999999999</v>
      </c>
      <c r="M2351" s="662">
        <v>2182.1999999999998</v>
      </c>
      <c r="N2351" s="661">
        <v>2</v>
      </c>
      <c r="O2351" s="744">
        <v>1</v>
      </c>
      <c r="P2351" s="662"/>
      <c r="Q2351" s="677">
        <v>0</v>
      </c>
      <c r="R2351" s="661"/>
      <c r="S2351" s="677">
        <v>0</v>
      </c>
      <c r="T2351" s="744"/>
      <c r="U2351" s="700">
        <v>0</v>
      </c>
    </row>
    <row r="2352" spans="1:21" ht="14.4" customHeight="1" x14ac:dyDescent="0.3">
      <c r="A2352" s="660">
        <v>21</v>
      </c>
      <c r="B2352" s="661" t="s">
        <v>578</v>
      </c>
      <c r="C2352" s="661" t="s">
        <v>3540</v>
      </c>
      <c r="D2352" s="742" t="s">
        <v>5398</v>
      </c>
      <c r="E2352" s="743" t="s">
        <v>3552</v>
      </c>
      <c r="F2352" s="661" t="s">
        <v>3533</v>
      </c>
      <c r="G2352" s="661" t="s">
        <v>5348</v>
      </c>
      <c r="H2352" s="661" t="s">
        <v>579</v>
      </c>
      <c r="I2352" s="661" t="s">
        <v>5349</v>
      </c>
      <c r="J2352" s="661" t="s">
        <v>5350</v>
      </c>
      <c r="K2352" s="661" t="s">
        <v>2168</v>
      </c>
      <c r="L2352" s="662">
        <v>0</v>
      </c>
      <c r="M2352" s="662">
        <v>0</v>
      </c>
      <c r="N2352" s="661">
        <v>1</v>
      </c>
      <c r="O2352" s="744">
        <v>1</v>
      </c>
      <c r="P2352" s="662"/>
      <c r="Q2352" s="677"/>
      <c r="R2352" s="661"/>
      <c r="S2352" s="677">
        <v>0</v>
      </c>
      <c r="T2352" s="744"/>
      <c r="U2352" s="700">
        <v>0</v>
      </c>
    </row>
    <row r="2353" spans="1:21" ht="14.4" customHeight="1" x14ac:dyDescent="0.3">
      <c r="A2353" s="660">
        <v>21</v>
      </c>
      <c r="B2353" s="661" t="s">
        <v>578</v>
      </c>
      <c r="C2353" s="661" t="s">
        <v>3540</v>
      </c>
      <c r="D2353" s="742" t="s">
        <v>5398</v>
      </c>
      <c r="E2353" s="743" t="s">
        <v>3552</v>
      </c>
      <c r="F2353" s="661" t="s">
        <v>3533</v>
      </c>
      <c r="G2353" s="661" t="s">
        <v>5348</v>
      </c>
      <c r="H2353" s="661" t="s">
        <v>579</v>
      </c>
      <c r="I2353" s="661" t="s">
        <v>2166</v>
      </c>
      <c r="J2353" s="661" t="s">
        <v>5351</v>
      </c>
      <c r="K2353" s="661" t="s">
        <v>2168</v>
      </c>
      <c r="L2353" s="662">
        <v>214.39</v>
      </c>
      <c r="M2353" s="662">
        <v>214.39</v>
      </c>
      <c r="N2353" s="661">
        <v>1</v>
      </c>
      <c r="O2353" s="744">
        <v>1</v>
      </c>
      <c r="P2353" s="662"/>
      <c r="Q2353" s="677">
        <v>0</v>
      </c>
      <c r="R2353" s="661"/>
      <c r="S2353" s="677">
        <v>0</v>
      </c>
      <c r="T2353" s="744"/>
      <c r="U2353" s="700">
        <v>0</v>
      </c>
    </row>
    <row r="2354" spans="1:21" ht="14.4" customHeight="1" x14ac:dyDescent="0.3">
      <c r="A2354" s="660">
        <v>21</v>
      </c>
      <c r="B2354" s="661" t="s">
        <v>578</v>
      </c>
      <c r="C2354" s="661" t="s">
        <v>3540</v>
      </c>
      <c r="D2354" s="742" t="s">
        <v>5398</v>
      </c>
      <c r="E2354" s="743" t="s">
        <v>3552</v>
      </c>
      <c r="F2354" s="661" t="s">
        <v>3533</v>
      </c>
      <c r="G2354" s="661" t="s">
        <v>4000</v>
      </c>
      <c r="H2354" s="661" t="s">
        <v>579</v>
      </c>
      <c r="I2354" s="661" t="s">
        <v>904</v>
      </c>
      <c r="J2354" s="661" t="s">
        <v>4001</v>
      </c>
      <c r="K2354" s="661" t="s">
        <v>4002</v>
      </c>
      <c r="L2354" s="662">
        <v>0</v>
      </c>
      <c r="M2354" s="662">
        <v>0</v>
      </c>
      <c r="N2354" s="661">
        <v>2</v>
      </c>
      <c r="O2354" s="744">
        <v>1</v>
      </c>
      <c r="P2354" s="662">
        <v>0</v>
      </c>
      <c r="Q2354" s="677"/>
      <c r="R2354" s="661">
        <v>2</v>
      </c>
      <c r="S2354" s="677">
        <v>1</v>
      </c>
      <c r="T2354" s="744">
        <v>1</v>
      </c>
      <c r="U2354" s="700">
        <v>1</v>
      </c>
    </row>
    <row r="2355" spans="1:21" ht="14.4" customHeight="1" x14ac:dyDescent="0.3">
      <c r="A2355" s="660">
        <v>21</v>
      </c>
      <c r="B2355" s="661" t="s">
        <v>578</v>
      </c>
      <c r="C2355" s="661" t="s">
        <v>3540</v>
      </c>
      <c r="D2355" s="742" t="s">
        <v>5398</v>
      </c>
      <c r="E2355" s="743" t="s">
        <v>3552</v>
      </c>
      <c r="F2355" s="661" t="s">
        <v>3533</v>
      </c>
      <c r="G2355" s="661" t="s">
        <v>4000</v>
      </c>
      <c r="H2355" s="661" t="s">
        <v>579</v>
      </c>
      <c r="I2355" s="661" t="s">
        <v>908</v>
      </c>
      <c r="J2355" s="661" t="s">
        <v>4089</v>
      </c>
      <c r="K2355" s="661" t="s">
        <v>1804</v>
      </c>
      <c r="L2355" s="662">
        <v>0</v>
      </c>
      <c r="M2355" s="662">
        <v>0</v>
      </c>
      <c r="N2355" s="661">
        <v>1</v>
      </c>
      <c r="O2355" s="744">
        <v>1</v>
      </c>
      <c r="P2355" s="662"/>
      <c r="Q2355" s="677"/>
      <c r="R2355" s="661"/>
      <c r="S2355" s="677">
        <v>0</v>
      </c>
      <c r="T2355" s="744"/>
      <c r="U2355" s="700">
        <v>0</v>
      </c>
    </row>
    <row r="2356" spans="1:21" ht="14.4" customHeight="1" x14ac:dyDescent="0.3">
      <c r="A2356" s="660">
        <v>21</v>
      </c>
      <c r="B2356" s="661" t="s">
        <v>578</v>
      </c>
      <c r="C2356" s="661" t="s">
        <v>3540</v>
      </c>
      <c r="D2356" s="742" t="s">
        <v>5398</v>
      </c>
      <c r="E2356" s="743" t="s">
        <v>3552</v>
      </c>
      <c r="F2356" s="661" t="s">
        <v>3533</v>
      </c>
      <c r="G2356" s="661" t="s">
        <v>3823</v>
      </c>
      <c r="H2356" s="661" t="s">
        <v>579</v>
      </c>
      <c r="I2356" s="661" t="s">
        <v>5352</v>
      </c>
      <c r="J2356" s="661" t="s">
        <v>4942</v>
      </c>
      <c r="K2356" s="661" t="s">
        <v>4928</v>
      </c>
      <c r="L2356" s="662">
        <v>340.97</v>
      </c>
      <c r="M2356" s="662">
        <v>340.97</v>
      </c>
      <c r="N2356" s="661">
        <v>1</v>
      </c>
      <c r="O2356" s="744">
        <v>0.5</v>
      </c>
      <c r="P2356" s="662"/>
      <c r="Q2356" s="677">
        <v>0</v>
      </c>
      <c r="R2356" s="661"/>
      <c r="S2356" s="677">
        <v>0</v>
      </c>
      <c r="T2356" s="744"/>
      <c r="U2356" s="700">
        <v>0</v>
      </c>
    </row>
    <row r="2357" spans="1:21" ht="14.4" customHeight="1" x14ac:dyDescent="0.3">
      <c r="A2357" s="660">
        <v>21</v>
      </c>
      <c r="B2357" s="661" t="s">
        <v>578</v>
      </c>
      <c r="C2357" s="661" t="s">
        <v>3540</v>
      </c>
      <c r="D2357" s="742" t="s">
        <v>5398</v>
      </c>
      <c r="E2357" s="743" t="s">
        <v>3552</v>
      </c>
      <c r="F2357" s="661" t="s">
        <v>3533</v>
      </c>
      <c r="G2357" s="661" t="s">
        <v>3823</v>
      </c>
      <c r="H2357" s="661" t="s">
        <v>579</v>
      </c>
      <c r="I2357" s="661" t="s">
        <v>5353</v>
      </c>
      <c r="J2357" s="661" t="s">
        <v>4942</v>
      </c>
      <c r="K2357" s="661" t="s">
        <v>4928</v>
      </c>
      <c r="L2357" s="662">
        <v>340.97</v>
      </c>
      <c r="M2357" s="662">
        <v>340.97</v>
      </c>
      <c r="N2357" s="661">
        <v>1</v>
      </c>
      <c r="O2357" s="744">
        <v>1</v>
      </c>
      <c r="P2357" s="662">
        <v>340.97</v>
      </c>
      <c r="Q2357" s="677">
        <v>1</v>
      </c>
      <c r="R2357" s="661">
        <v>1</v>
      </c>
      <c r="S2357" s="677">
        <v>1</v>
      </c>
      <c r="T2357" s="744">
        <v>1</v>
      </c>
      <c r="U2357" s="700">
        <v>1</v>
      </c>
    </row>
    <row r="2358" spans="1:21" ht="14.4" customHeight="1" x14ac:dyDescent="0.3">
      <c r="A2358" s="660">
        <v>21</v>
      </c>
      <c r="B2358" s="661" t="s">
        <v>578</v>
      </c>
      <c r="C2358" s="661" t="s">
        <v>3540</v>
      </c>
      <c r="D2358" s="742" t="s">
        <v>5398</v>
      </c>
      <c r="E2358" s="743" t="s">
        <v>3552</v>
      </c>
      <c r="F2358" s="661" t="s">
        <v>3533</v>
      </c>
      <c r="G2358" s="661" t="s">
        <v>5354</v>
      </c>
      <c r="H2358" s="661" t="s">
        <v>579</v>
      </c>
      <c r="I2358" s="661" t="s">
        <v>5355</v>
      </c>
      <c r="J2358" s="661" t="s">
        <v>5356</v>
      </c>
      <c r="K2358" s="661" t="s">
        <v>5357</v>
      </c>
      <c r="L2358" s="662">
        <v>72.5</v>
      </c>
      <c r="M2358" s="662">
        <v>72.5</v>
      </c>
      <c r="N2358" s="661">
        <v>1</v>
      </c>
      <c r="O2358" s="744">
        <v>1</v>
      </c>
      <c r="P2358" s="662"/>
      <c r="Q2358" s="677">
        <v>0</v>
      </c>
      <c r="R2358" s="661"/>
      <c r="S2358" s="677">
        <v>0</v>
      </c>
      <c r="T2358" s="744"/>
      <c r="U2358" s="700">
        <v>0</v>
      </c>
    </row>
    <row r="2359" spans="1:21" ht="14.4" customHeight="1" x14ac:dyDescent="0.3">
      <c r="A2359" s="660">
        <v>21</v>
      </c>
      <c r="B2359" s="661" t="s">
        <v>578</v>
      </c>
      <c r="C2359" s="661" t="s">
        <v>3540</v>
      </c>
      <c r="D2359" s="742" t="s">
        <v>5398</v>
      </c>
      <c r="E2359" s="743" t="s">
        <v>3552</v>
      </c>
      <c r="F2359" s="661" t="s">
        <v>3533</v>
      </c>
      <c r="G2359" s="661" t="s">
        <v>3638</v>
      </c>
      <c r="H2359" s="661" t="s">
        <v>1684</v>
      </c>
      <c r="I2359" s="661" t="s">
        <v>1855</v>
      </c>
      <c r="J2359" s="661" t="s">
        <v>1856</v>
      </c>
      <c r="K2359" s="661" t="s">
        <v>3440</v>
      </c>
      <c r="L2359" s="662">
        <v>132</v>
      </c>
      <c r="M2359" s="662">
        <v>660</v>
      </c>
      <c r="N2359" s="661">
        <v>5</v>
      </c>
      <c r="O2359" s="744">
        <v>2</v>
      </c>
      <c r="P2359" s="662">
        <v>264</v>
      </c>
      <c r="Q2359" s="677">
        <v>0.4</v>
      </c>
      <c r="R2359" s="661">
        <v>2</v>
      </c>
      <c r="S2359" s="677">
        <v>0.4</v>
      </c>
      <c r="T2359" s="744">
        <v>1</v>
      </c>
      <c r="U2359" s="700">
        <v>0.5</v>
      </c>
    </row>
    <row r="2360" spans="1:21" ht="14.4" customHeight="1" x14ac:dyDescent="0.3">
      <c r="A2360" s="660">
        <v>21</v>
      </c>
      <c r="B2360" s="661" t="s">
        <v>578</v>
      </c>
      <c r="C2360" s="661" t="s">
        <v>3540</v>
      </c>
      <c r="D2360" s="742" t="s">
        <v>5398</v>
      </c>
      <c r="E2360" s="743" t="s">
        <v>3552</v>
      </c>
      <c r="F2360" s="661" t="s">
        <v>3533</v>
      </c>
      <c r="G2360" s="661" t="s">
        <v>3598</v>
      </c>
      <c r="H2360" s="661" t="s">
        <v>579</v>
      </c>
      <c r="I2360" s="661" t="s">
        <v>1200</v>
      </c>
      <c r="J2360" s="661" t="s">
        <v>1201</v>
      </c>
      <c r="K2360" s="661" t="s">
        <v>1202</v>
      </c>
      <c r="L2360" s="662">
        <v>344</v>
      </c>
      <c r="M2360" s="662">
        <v>344</v>
      </c>
      <c r="N2360" s="661">
        <v>1</v>
      </c>
      <c r="O2360" s="744">
        <v>0.5</v>
      </c>
      <c r="P2360" s="662"/>
      <c r="Q2360" s="677">
        <v>0</v>
      </c>
      <c r="R2360" s="661"/>
      <c r="S2360" s="677">
        <v>0</v>
      </c>
      <c r="T2360" s="744"/>
      <c r="U2360" s="700">
        <v>0</v>
      </c>
    </row>
    <row r="2361" spans="1:21" ht="14.4" customHeight="1" x14ac:dyDescent="0.3">
      <c r="A2361" s="660">
        <v>21</v>
      </c>
      <c r="B2361" s="661" t="s">
        <v>578</v>
      </c>
      <c r="C2361" s="661" t="s">
        <v>3540</v>
      </c>
      <c r="D2361" s="742" t="s">
        <v>5398</v>
      </c>
      <c r="E2361" s="743" t="s">
        <v>3552</v>
      </c>
      <c r="F2361" s="661" t="s">
        <v>3533</v>
      </c>
      <c r="G2361" s="661" t="s">
        <v>3598</v>
      </c>
      <c r="H2361" s="661" t="s">
        <v>579</v>
      </c>
      <c r="I2361" s="661" t="s">
        <v>3617</v>
      </c>
      <c r="J2361" s="661" t="s">
        <v>1201</v>
      </c>
      <c r="K2361" s="661" t="s">
        <v>1808</v>
      </c>
      <c r="L2361" s="662">
        <v>0</v>
      </c>
      <c r="M2361" s="662">
        <v>0</v>
      </c>
      <c r="N2361" s="661">
        <v>8</v>
      </c>
      <c r="O2361" s="744">
        <v>3.5</v>
      </c>
      <c r="P2361" s="662">
        <v>0</v>
      </c>
      <c r="Q2361" s="677"/>
      <c r="R2361" s="661">
        <v>6</v>
      </c>
      <c r="S2361" s="677">
        <v>0.75</v>
      </c>
      <c r="T2361" s="744">
        <v>2.5</v>
      </c>
      <c r="U2361" s="700">
        <v>0.7142857142857143</v>
      </c>
    </row>
    <row r="2362" spans="1:21" ht="14.4" customHeight="1" x14ac:dyDescent="0.3">
      <c r="A2362" s="660">
        <v>21</v>
      </c>
      <c r="B2362" s="661" t="s">
        <v>578</v>
      </c>
      <c r="C2362" s="661" t="s">
        <v>3540</v>
      </c>
      <c r="D2362" s="742" t="s">
        <v>5398</v>
      </c>
      <c r="E2362" s="743" t="s">
        <v>3552</v>
      </c>
      <c r="F2362" s="661" t="s">
        <v>3533</v>
      </c>
      <c r="G2362" s="661" t="s">
        <v>3599</v>
      </c>
      <c r="H2362" s="661" t="s">
        <v>579</v>
      </c>
      <c r="I2362" s="661" t="s">
        <v>4827</v>
      </c>
      <c r="J2362" s="661" t="s">
        <v>4828</v>
      </c>
      <c r="K2362" s="661" t="s">
        <v>4829</v>
      </c>
      <c r="L2362" s="662">
        <v>0</v>
      </c>
      <c r="M2362" s="662">
        <v>0</v>
      </c>
      <c r="N2362" s="661">
        <v>2</v>
      </c>
      <c r="O2362" s="744">
        <v>1.5</v>
      </c>
      <c r="P2362" s="662">
        <v>0</v>
      </c>
      <c r="Q2362" s="677"/>
      <c r="R2362" s="661">
        <v>1</v>
      </c>
      <c r="S2362" s="677">
        <v>0.5</v>
      </c>
      <c r="T2362" s="744">
        <v>1</v>
      </c>
      <c r="U2362" s="700">
        <v>0.66666666666666663</v>
      </c>
    </row>
    <row r="2363" spans="1:21" ht="14.4" customHeight="1" x14ac:dyDescent="0.3">
      <c r="A2363" s="660">
        <v>21</v>
      </c>
      <c r="B2363" s="661" t="s">
        <v>578</v>
      </c>
      <c r="C2363" s="661" t="s">
        <v>3540</v>
      </c>
      <c r="D2363" s="742" t="s">
        <v>5398</v>
      </c>
      <c r="E2363" s="743" t="s">
        <v>3552</v>
      </c>
      <c r="F2363" s="661" t="s">
        <v>3533</v>
      </c>
      <c r="G2363" s="661" t="s">
        <v>3714</v>
      </c>
      <c r="H2363" s="661" t="s">
        <v>579</v>
      </c>
      <c r="I2363" s="661" t="s">
        <v>749</v>
      </c>
      <c r="J2363" s="661" t="s">
        <v>750</v>
      </c>
      <c r="K2363" s="661" t="s">
        <v>3462</v>
      </c>
      <c r="L2363" s="662">
        <v>110.28</v>
      </c>
      <c r="M2363" s="662">
        <v>110.28</v>
      </c>
      <c r="N2363" s="661">
        <v>1</v>
      </c>
      <c r="O2363" s="744">
        <v>1</v>
      </c>
      <c r="P2363" s="662"/>
      <c r="Q2363" s="677">
        <v>0</v>
      </c>
      <c r="R2363" s="661"/>
      <c r="S2363" s="677">
        <v>0</v>
      </c>
      <c r="T2363" s="744"/>
      <c r="U2363" s="700">
        <v>0</v>
      </c>
    </row>
    <row r="2364" spans="1:21" ht="14.4" customHeight="1" x14ac:dyDescent="0.3">
      <c r="A2364" s="660">
        <v>21</v>
      </c>
      <c r="B2364" s="661" t="s">
        <v>578</v>
      </c>
      <c r="C2364" s="661" t="s">
        <v>3540</v>
      </c>
      <c r="D2364" s="742" t="s">
        <v>5398</v>
      </c>
      <c r="E2364" s="743" t="s">
        <v>3552</v>
      </c>
      <c r="F2364" s="661" t="s">
        <v>3533</v>
      </c>
      <c r="G2364" s="661" t="s">
        <v>3714</v>
      </c>
      <c r="H2364" s="661" t="s">
        <v>579</v>
      </c>
      <c r="I2364" s="661" t="s">
        <v>2239</v>
      </c>
      <c r="J2364" s="661" t="s">
        <v>750</v>
      </c>
      <c r="K2364" s="661" t="s">
        <v>4439</v>
      </c>
      <c r="L2364" s="662">
        <v>55.14</v>
      </c>
      <c r="M2364" s="662">
        <v>55.14</v>
      </c>
      <c r="N2364" s="661">
        <v>1</v>
      </c>
      <c r="O2364" s="744">
        <v>1</v>
      </c>
      <c r="P2364" s="662"/>
      <c r="Q2364" s="677">
        <v>0</v>
      </c>
      <c r="R2364" s="661"/>
      <c r="S2364" s="677">
        <v>0</v>
      </c>
      <c r="T2364" s="744"/>
      <c r="U2364" s="700">
        <v>0</v>
      </c>
    </row>
    <row r="2365" spans="1:21" ht="14.4" customHeight="1" x14ac:dyDescent="0.3">
      <c r="A2365" s="660">
        <v>21</v>
      </c>
      <c r="B2365" s="661" t="s">
        <v>578</v>
      </c>
      <c r="C2365" s="661" t="s">
        <v>3540</v>
      </c>
      <c r="D2365" s="742" t="s">
        <v>5398</v>
      </c>
      <c r="E2365" s="743" t="s">
        <v>3552</v>
      </c>
      <c r="F2365" s="661" t="s">
        <v>3533</v>
      </c>
      <c r="G2365" s="661" t="s">
        <v>5194</v>
      </c>
      <c r="H2365" s="661" t="s">
        <v>579</v>
      </c>
      <c r="I2365" s="661" t="s">
        <v>5358</v>
      </c>
      <c r="J2365" s="661" t="s">
        <v>5359</v>
      </c>
      <c r="K2365" s="661" t="s">
        <v>5197</v>
      </c>
      <c r="L2365" s="662">
        <v>0</v>
      </c>
      <c r="M2365" s="662">
        <v>0</v>
      </c>
      <c r="N2365" s="661">
        <v>1</v>
      </c>
      <c r="O2365" s="744">
        <v>1</v>
      </c>
      <c r="P2365" s="662"/>
      <c r="Q2365" s="677"/>
      <c r="R2365" s="661"/>
      <c r="S2365" s="677">
        <v>0</v>
      </c>
      <c r="T2365" s="744"/>
      <c r="U2365" s="700">
        <v>0</v>
      </c>
    </row>
    <row r="2366" spans="1:21" ht="14.4" customHeight="1" x14ac:dyDescent="0.3">
      <c r="A2366" s="660">
        <v>21</v>
      </c>
      <c r="B2366" s="661" t="s">
        <v>578</v>
      </c>
      <c r="C2366" s="661" t="s">
        <v>3540</v>
      </c>
      <c r="D2366" s="742" t="s">
        <v>5398</v>
      </c>
      <c r="E2366" s="743" t="s">
        <v>3552</v>
      </c>
      <c r="F2366" s="661" t="s">
        <v>3533</v>
      </c>
      <c r="G2366" s="661" t="s">
        <v>5194</v>
      </c>
      <c r="H2366" s="661" t="s">
        <v>579</v>
      </c>
      <c r="I2366" s="661" t="s">
        <v>5360</v>
      </c>
      <c r="J2366" s="661" t="s">
        <v>5359</v>
      </c>
      <c r="K2366" s="661" t="s">
        <v>4805</v>
      </c>
      <c r="L2366" s="662">
        <v>0</v>
      </c>
      <c r="M2366" s="662">
        <v>0</v>
      </c>
      <c r="N2366" s="661">
        <v>2</v>
      </c>
      <c r="O2366" s="744">
        <v>2</v>
      </c>
      <c r="P2366" s="662">
        <v>0</v>
      </c>
      <c r="Q2366" s="677"/>
      <c r="R2366" s="661">
        <v>1</v>
      </c>
      <c r="S2366" s="677">
        <v>0.5</v>
      </c>
      <c r="T2366" s="744">
        <v>1</v>
      </c>
      <c r="U2366" s="700">
        <v>0.5</v>
      </c>
    </row>
    <row r="2367" spans="1:21" ht="14.4" customHeight="1" x14ac:dyDescent="0.3">
      <c r="A2367" s="660">
        <v>21</v>
      </c>
      <c r="B2367" s="661" t="s">
        <v>578</v>
      </c>
      <c r="C2367" s="661" t="s">
        <v>3540</v>
      </c>
      <c r="D2367" s="742" t="s">
        <v>5398</v>
      </c>
      <c r="E2367" s="743" t="s">
        <v>3552</v>
      </c>
      <c r="F2367" s="661" t="s">
        <v>3533</v>
      </c>
      <c r="G2367" s="661" t="s">
        <v>3603</v>
      </c>
      <c r="H2367" s="661" t="s">
        <v>579</v>
      </c>
      <c r="I2367" s="661" t="s">
        <v>869</v>
      </c>
      <c r="J2367" s="661" t="s">
        <v>870</v>
      </c>
      <c r="K2367" s="661" t="s">
        <v>3604</v>
      </c>
      <c r="L2367" s="662">
        <v>156.77000000000001</v>
      </c>
      <c r="M2367" s="662">
        <v>1567.7000000000003</v>
      </c>
      <c r="N2367" s="661">
        <v>10</v>
      </c>
      <c r="O2367" s="744">
        <v>2.5</v>
      </c>
      <c r="P2367" s="662">
        <v>470.31000000000006</v>
      </c>
      <c r="Q2367" s="677">
        <v>0.3</v>
      </c>
      <c r="R2367" s="661">
        <v>3</v>
      </c>
      <c r="S2367" s="677">
        <v>0.3</v>
      </c>
      <c r="T2367" s="744">
        <v>0.5</v>
      </c>
      <c r="U2367" s="700">
        <v>0.2</v>
      </c>
    </row>
    <row r="2368" spans="1:21" ht="14.4" customHeight="1" x14ac:dyDescent="0.3">
      <c r="A2368" s="660">
        <v>21</v>
      </c>
      <c r="B2368" s="661" t="s">
        <v>578</v>
      </c>
      <c r="C2368" s="661" t="s">
        <v>3540</v>
      </c>
      <c r="D2368" s="742" t="s">
        <v>5398</v>
      </c>
      <c r="E2368" s="743" t="s">
        <v>3552</v>
      </c>
      <c r="F2368" s="661" t="s">
        <v>3533</v>
      </c>
      <c r="G2368" s="661" t="s">
        <v>4640</v>
      </c>
      <c r="H2368" s="661" t="s">
        <v>579</v>
      </c>
      <c r="I2368" s="661" t="s">
        <v>1177</v>
      </c>
      <c r="J2368" s="661" t="s">
        <v>4641</v>
      </c>
      <c r="K2368" s="661" t="s">
        <v>4642</v>
      </c>
      <c r="L2368" s="662">
        <v>0</v>
      </c>
      <c r="M2368" s="662">
        <v>0</v>
      </c>
      <c r="N2368" s="661">
        <v>2</v>
      </c>
      <c r="O2368" s="744">
        <v>2</v>
      </c>
      <c r="P2368" s="662">
        <v>0</v>
      </c>
      <c r="Q2368" s="677"/>
      <c r="R2368" s="661">
        <v>2</v>
      </c>
      <c r="S2368" s="677">
        <v>1</v>
      </c>
      <c r="T2368" s="744">
        <v>2</v>
      </c>
      <c r="U2368" s="700">
        <v>1</v>
      </c>
    </row>
    <row r="2369" spans="1:21" ht="14.4" customHeight="1" x14ac:dyDescent="0.3">
      <c r="A2369" s="660">
        <v>21</v>
      </c>
      <c r="B2369" s="661" t="s">
        <v>578</v>
      </c>
      <c r="C2369" s="661" t="s">
        <v>3540</v>
      </c>
      <c r="D2369" s="742" t="s">
        <v>5398</v>
      </c>
      <c r="E2369" s="743" t="s">
        <v>3552</v>
      </c>
      <c r="F2369" s="661" t="s">
        <v>3533</v>
      </c>
      <c r="G2369" s="661" t="s">
        <v>5361</v>
      </c>
      <c r="H2369" s="661" t="s">
        <v>579</v>
      </c>
      <c r="I2369" s="661" t="s">
        <v>5362</v>
      </c>
      <c r="J2369" s="661" t="s">
        <v>5363</v>
      </c>
      <c r="K2369" s="661" t="s">
        <v>5197</v>
      </c>
      <c r="L2369" s="662">
        <v>0</v>
      </c>
      <c r="M2369" s="662">
        <v>0</v>
      </c>
      <c r="N2369" s="661">
        <v>1</v>
      </c>
      <c r="O2369" s="744">
        <v>0.5</v>
      </c>
      <c r="P2369" s="662"/>
      <c r="Q2369" s="677"/>
      <c r="R2369" s="661"/>
      <c r="S2369" s="677">
        <v>0</v>
      </c>
      <c r="T2369" s="744"/>
      <c r="U2369" s="700">
        <v>0</v>
      </c>
    </row>
    <row r="2370" spans="1:21" ht="14.4" customHeight="1" x14ac:dyDescent="0.3">
      <c r="A2370" s="660">
        <v>21</v>
      </c>
      <c r="B2370" s="661" t="s">
        <v>578</v>
      </c>
      <c r="C2370" s="661" t="s">
        <v>3540</v>
      </c>
      <c r="D2370" s="742" t="s">
        <v>5398</v>
      </c>
      <c r="E2370" s="743" t="s">
        <v>3552</v>
      </c>
      <c r="F2370" s="661" t="s">
        <v>3533</v>
      </c>
      <c r="G2370" s="661" t="s">
        <v>4108</v>
      </c>
      <c r="H2370" s="661" t="s">
        <v>579</v>
      </c>
      <c r="I2370" s="661" t="s">
        <v>4390</v>
      </c>
      <c r="J2370" s="661" t="s">
        <v>4391</v>
      </c>
      <c r="K2370" s="661" t="s">
        <v>4392</v>
      </c>
      <c r="L2370" s="662">
        <v>48.42</v>
      </c>
      <c r="M2370" s="662">
        <v>145.26</v>
      </c>
      <c r="N2370" s="661">
        <v>3</v>
      </c>
      <c r="O2370" s="744">
        <v>2</v>
      </c>
      <c r="P2370" s="662">
        <v>48.42</v>
      </c>
      <c r="Q2370" s="677">
        <v>0.33333333333333337</v>
      </c>
      <c r="R2370" s="661">
        <v>1</v>
      </c>
      <c r="S2370" s="677">
        <v>0.33333333333333331</v>
      </c>
      <c r="T2370" s="744">
        <v>1</v>
      </c>
      <c r="U2370" s="700">
        <v>0.5</v>
      </c>
    </row>
    <row r="2371" spans="1:21" ht="14.4" customHeight="1" x14ac:dyDescent="0.3">
      <c r="A2371" s="660">
        <v>21</v>
      </c>
      <c r="B2371" s="661" t="s">
        <v>578</v>
      </c>
      <c r="C2371" s="661" t="s">
        <v>3540</v>
      </c>
      <c r="D2371" s="742" t="s">
        <v>5398</v>
      </c>
      <c r="E2371" s="743" t="s">
        <v>3552</v>
      </c>
      <c r="F2371" s="661" t="s">
        <v>3533</v>
      </c>
      <c r="G2371" s="661" t="s">
        <v>4253</v>
      </c>
      <c r="H2371" s="661" t="s">
        <v>579</v>
      </c>
      <c r="I2371" s="661" t="s">
        <v>1976</v>
      </c>
      <c r="J2371" s="661" t="s">
        <v>1977</v>
      </c>
      <c r="K2371" s="661" t="s">
        <v>4254</v>
      </c>
      <c r="L2371" s="662">
        <v>48.09</v>
      </c>
      <c r="M2371" s="662">
        <v>240.45000000000002</v>
      </c>
      <c r="N2371" s="661">
        <v>5</v>
      </c>
      <c r="O2371" s="744">
        <v>5</v>
      </c>
      <c r="P2371" s="662">
        <v>48.09</v>
      </c>
      <c r="Q2371" s="677">
        <v>0.2</v>
      </c>
      <c r="R2371" s="661">
        <v>1</v>
      </c>
      <c r="S2371" s="677">
        <v>0.2</v>
      </c>
      <c r="T2371" s="744">
        <v>1</v>
      </c>
      <c r="U2371" s="700">
        <v>0.2</v>
      </c>
    </row>
    <row r="2372" spans="1:21" ht="14.4" customHeight="1" x14ac:dyDescent="0.3">
      <c r="A2372" s="660">
        <v>21</v>
      </c>
      <c r="B2372" s="661" t="s">
        <v>578</v>
      </c>
      <c r="C2372" s="661" t="s">
        <v>3540</v>
      </c>
      <c r="D2372" s="742" t="s">
        <v>5398</v>
      </c>
      <c r="E2372" s="743" t="s">
        <v>3552</v>
      </c>
      <c r="F2372" s="661" t="s">
        <v>3533</v>
      </c>
      <c r="G2372" s="661" t="s">
        <v>3860</v>
      </c>
      <c r="H2372" s="661" t="s">
        <v>579</v>
      </c>
      <c r="I2372" s="661" t="s">
        <v>996</v>
      </c>
      <c r="J2372" s="661" t="s">
        <v>997</v>
      </c>
      <c r="K2372" s="661" t="s">
        <v>3861</v>
      </c>
      <c r="L2372" s="662">
        <v>0</v>
      </c>
      <c r="M2372" s="662">
        <v>0</v>
      </c>
      <c r="N2372" s="661">
        <v>2</v>
      </c>
      <c r="O2372" s="744">
        <v>1.5</v>
      </c>
      <c r="P2372" s="662">
        <v>0</v>
      </c>
      <c r="Q2372" s="677"/>
      <c r="R2372" s="661">
        <v>1</v>
      </c>
      <c r="S2372" s="677">
        <v>0.5</v>
      </c>
      <c r="T2372" s="744">
        <v>0.5</v>
      </c>
      <c r="U2372" s="700">
        <v>0.33333333333333331</v>
      </c>
    </row>
    <row r="2373" spans="1:21" ht="14.4" customHeight="1" x14ac:dyDescent="0.3">
      <c r="A2373" s="660">
        <v>21</v>
      </c>
      <c r="B2373" s="661" t="s">
        <v>578</v>
      </c>
      <c r="C2373" s="661" t="s">
        <v>3540</v>
      </c>
      <c r="D2373" s="742" t="s">
        <v>5398</v>
      </c>
      <c r="E2373" s="743" t="s">
        <v>3552</v>
      </c>
      <c r="F2373" s="661" t="s">
        <v>3533</v>
      </c>
      <c r="G2373" s="661" t="s">
        <v>3784</v>
      </c>
      <c r="H2373" s="661" t="s">
        <v>1684</v>
      </c>
      <c r="I2373" s="661" t="s">
        <v>4401</v>
      </c>
      <c r="J2373" s="661" t="s">
        <v>4400</v>
      </c>
      <c r="K2373" s="661" t="s">
        <v>4402</v>
      </c>
      <c r="L2373" s="662">
        <v>0</v>
      </c>
      <c r="M2373" s="662">
        <v>0</v>
      </c>
      <c r="N2373" s="661">
        <v>1</v>
      </c>
      <c r="O2373" s="744">
        <v>1</v>
      </c>
      <c r="P2373" s="662"/>
      <c r="Q2373" s="677"/>
      <c r="R2373" s="661"/>
      <c r="S2373" s="677">
        <v>0</v>
      </c>
      <c r="T2373" s="744"/>
      <c r="U2373" s="700">
        <v>0</v>
      </c>
    </row>
    <row r="2374" spans="1:21" ht="14.4" customHeight="1" x14ac:dyDescent="0.3">
      <c r="A2374" s="660">
        <v>21</v>
      </c>
      <c r="B2374" s="661" t="s">
        <v>578</v>
      </c>
      <c r="C2374" s="661" t="s">
        <v>3540</v>
      </c>
      <c r="D2374" s="742" t="s">
        <v>5398</v>
      </c>
      <c r="E2374" s="743" t="s">
        <v>3552</v>
      </c>
      <c r="F2374" s="661" t="s">
        <v>3533</v>
      </c>
      <c r="G2374" s="661" t="s">
        <v>3728</v>
      </c>
      <c r="H2374" s="661" t="s">
        <v>579</v>
      </c>
      <c r="I2374" s="661" t="s">
        <v>3729</v>
      </c>
      <c r="J2374" s="661" t="s">
        <v>3730</v>
      </c>
      <c r="K2374" s="661" t="s">
        <v>3731</v>
      </c>
      <c r="L2374" s="662">
        <v>0</v>
      </c>
      <c r="M2374" s="662">
        <v>0</v>
      </c>
      <c r="N2374" s="661">
        <v>3</v>
      </c>
      <c r="O2374" s="744">
        <v>1</v>
      </c>
      <c r="P2374" s="662">
        <v>0</v>
      </c>
      <c r="Q2374" s="677"/>
      <c r="R2374" s="661">
        <v>3</v>
      </c>
      <c r="S2374" s="677">
        <v>1</v>
      </c>
      <c r="T2374" s="744">
        <v>1</v>
      </c>
      <c r="U2374" s="700">
        <v>1</v>
      </c>
    </row>
    <row r="2375" spans="1:21" ht="14.4" customHeight="1" x14ac:dyDescent="0.3">
      <c r="A2375" s="660">
        <v>21</v>
      </c>
      <c r="B2375" s="661" t="s">
        <v>578</v>
      </c>
      <c r="C2375" s="661" t="s">
        <v>3540</v>
      </c>
      <c r="D2375" s="742" t="s">
        <v>5398</v>
      </c>
      <c r="E2375" s="743" t="s">
        <v>3552</v>
      </c>
      <c r="F2375" s="661" t="s">
        <v>3533</v>
      </c>
      <c r="G2375" s="661" t="s">
        <v>3657</v>
      </c>
      <c r="H2375" s="661" t="s">
        <v>579</v>
      </c>
      <c r="I2375" s="661" t="s">
        <v>3658</v>
      </c>
      <c r="J2375" s="661" t="s">
        <v>3659</v>
      </c>
      <c r="K2375" s="661" t="s">
        <v>3416</v>
      </c>
      <c r="L2375" s="662">
        <v>0</v>
      </c>
      <c r="M2375" s="662">
        <v>0</v>
      </c>
      <c r="N2375" s="661">
        <v>3</v>
      </c>
      <c r="O2375" s="744">
        <v>1</v>
      </c>
      <c r="P2375" s="662"/>
      <c r="Q2375" s="677"/>
      <c r="R2375" s="661"/>
      <c r="S2375" s="677">
        <v>0</v>
      </c>
      <c r="T2375" s="744"/>
      <c r="U2375" s="700">
        <v>0</v>
      </c>
    </row>
    <row r="2376" spans="1:21" ht="14.4" customHeight="1" x14ac:dyDescent="0.3">
      <c r="A2376" s="660">
        <v>21</v>
      </c>
      <c r="B2376" s="661" t="s">
        <v>578</v>
      </c>
      <c r="C2376" s="661" t="s">
        <v>3540</v>
      </c>
      <c r="D2376" s="742" t="s">
        <v>5398</v>
      </c>
      <c r="E2376" s="743" t="s">
        <v>3552</v>
      </c>
      <c r="F2376" s="661" t="s">
        <v>3533</v>
      </c>
      <c r="G2376" s="661" t="s">
        <v>3953</v>
      </c>
      <c r="H2376" s="661" t="s">
        <v>1684</v>
      </c>
      <c r="I2376" s="661" t="s">
        <v>1926</v>
      </c>
      <c r="J2376" s="661" t="s">
        <v>1927</v>
      </c>
      <c r="K2376" s="661" t="s">
        <v>3413</v>
      </c>
      <c r="L2376" s="662">
        <v>769.6</v>
      </c>
      <c r="M2376" s="662">
        <v>4617.6000000000004</v>
      </c>
      <c r="N2376" s="661">
        <v>6</v>
      </c>
      <c r="O2376" s="744">
        <v>2</v>
      </c>
      <c r="P2376" s="662">
        <v>2308.8000000000002</v>
      </c>
      <c r="Q2376" s="677">
        <v>0.5</v>
      </c>
      <c r="R2376" s="661">
        <v>3</v>
      </c>
      <c r="S2376" s="677">
        <v>0.5</v>
      </c>
      <c r="T2376" s="744">
        <v>1</v>
      </c>
      <c r="U2376" s="700">
        <v>0.5</v>
      </c>
    </row>
    <row r="2377" spans="1:21" ht="14.4" customHeight="1" x14ac:dyDescent="0.3">
      <c r="A2377" s="660">
        <v>21</v>
      </c>
      <c r="B2377" s="661" t="s">
        <v>578</v>
      </c>
      <c r="C2377" s="661" t="s">
        <v>3540</v>
      </c>
      <c r="D2377" s="742" t="s">
        <v>5398</v>
      </c>
      <c r="E2377" s="743" t="s">
        <v>3552</v>
      </c>
      <c r="F2377" s="661" t="s">
        <v>3533</v>
      </c>
      <c r="G2377" s="661" t="s">
        <v>3953</v>
      </c>
      <c r="H2377" s="661" t="s">
        <v>1684</v>
      </c>
      <c r="I2377" s="661" t="s">
        <v>1926</v>
      </c>
      <c r="J2377" s="661" t="s">
        <v>1927</v>
      </c>
      <c r="K2377" s="661" t="s">
        <v>3413</v>
      </c>
      <c r="L2377" s="662">
        <v>550.39</v>
      </c>
      <c r="M2377" s="662">
        <v>1651.17</v>
      </c>
      <c r="N2377" s="661">
        <v>3</v>
      </c>
      <c r="O2377" s="744">
        <v>2</v>
      </c>
      <c r="P2377" s="662">
        <v>550.39</v>
      </c>
      <c r="Q2377" s="677">
        <v>0.33333333333333331</v>
      </c>
      <c r="R2377" s="661">
        <v>1</v>
      </c>
      <c r="S2377" s="677">
        <v>0.33333333333333331</v>
      </c>
      <c r="T2377" s="744">
        <v>1</v>
      </c>
      <c r="U2377" s="700">
        <v>0.5</v>
      </c>
    </row>
    <row r="2378" spans="1:21" ht="14.4" customHeight="1" x14ac:dyDescent="0.3">
      <c r="A2378" s="660">
        <v>21</v>
      </c>
      <c r="B2378" s="661" t="s">
        <v>578</v>
      </c>
      <c r="C2378" s="661" t="s">
        <v>3540</v>
      </c>
      <c r="D2378" s="742" t="s">
        <v>5398</v>
      </c>
      <c r="E2378" s="743" t="s">
        <v>3552</v>
      </c>
      <c r="F2378" s="661" t="s">
        <v>3533</v>
      </c>
      <c r="G2378" s="661" t="s">
        <v>3953</v>
      </c>
      <c r="H2378" s="661" t="s">
        <v>579</v>
      </c>
      <c r="I2378" s="661" t="s">
        <v>4139</v>
      </c>
      <c r="J2378" s="661" t="s">
        <v>1927</v>
      </c>
      <c r="K2378" s="661" t="s">
        <v>4140</v>
      </c>
      <c r="L2378" s="662">
        <v>0</v>
      </c>
      <c r="M2378" s="662">
        <v>0</v>
      </c>
      <c r="N2378" s="661">
        <v>10</v>
      </c>
      <c r="O2378" s="744">
        <v>4</v>
      </c>
      <c r="P2378" s="662">
        <v>0</v>
      </c>
      <c r="Q2378" s="677"/>
      <c r="R2378" s="661">
        <v>9</v>
      </c>
      <c r="S2378" s="677">
        <v>0.9</v>
      </c>
      <c r="T2378" s="744">
        <v>3</v>
      </c>
      <c r="U2378" s="700">
        <v>0.75</v>
      </c>
    </row>
    <row r="2379" spans="1:21" ht="14.4" customHeight="1" x14ac:dyDescent="0.3">
      <c r="A2379" s="660">
        <v>21</v>
      </c>
      <c r="B2379" s="661" t="s">
        <v>578</v>
      </c>
      <c r="C2379" s="661" t="s">
        <v>3540</v>
      </c>
      <c r="D2379" s="742" t="s">
        <v>5398</v>
      </c>
      <c r="E2379" s="743" t="s">
        <v>3552</v>
      </c>
      <c r="F2379" s="661" t="s">
        <v>3533</v>
      </c>
      <c r="G2379" s="661" t="s">
        <v>3664</v>
      </c>
      <c r="H2379" s="661" t="s">
        <v>579</v>
      </c>
      <c r="I2379" s="661" t="s">
        <v>3665</v>
      </c>
      <c r="J2379" s="661" t="s">
        <v>3666</v>
      </c>
      <c r="K2379" s="661" t="s">
        <v>3667</v>
      </c>
      <c r="L2379" s="662">
        <v>1454.05</v>
      </c>
      <c r="M2379" s="662">
        <v>2908.1</v>
      </c>
      <c r="N2379" s="661">
        <v>2</v>
      </c>
      <c r="O2379" s="744">
        <v>0.5</v>
      </c>
      <c r="P2379" s="662">
        <v>2908.1</v>
      </c>
      <c r="Q2379" s="677">
        <v>1</v>
      </c>
      <c r="R2379" s="661">
        <v>2</v>
      </c>
      <c r="S2379" s="677">
        <v>1</v>
      </c>
      <c r="T2379" s="744">
        <v>0.5</v>
      </c>
      <c r="U2379" s="700">
        <v>1</v>
      </c>
    </row>
    <row r="2380" spans="1:21" ht="14.4" customHeight="1" x14ac:dyDescent="0.3">
      <c r="A2380" s="660">
        <v>21</v>
      </c>
      <c r="B2380" s="661" t="s">
        <v>578</v>
      </c>
      <c r="C2380" s="661" t="s">
        <v>3540</v>
      </c>
      <c r="D2380" s="742" t="s">
        <v>5398</v>
      </c>
      <c r="E2380" s="743" t="s">
        <v>3552</v>
      </c>
      <c r="F2380" s="661" t="s">
        <v>3533</v>
      </c>
      <c r="G2380" s="661" t="s">
        <v>3618</v>
      </c>
      <c r="H2380" s="661" t="s">
        <v>579</v>
      </c>
      <c r="I2380" s="661" t="s">
        <v>925</v>
      </c>
      <c r="J2380" s="661" t="s">
        <v>3619</v>
      </c>
      <c r="K2380" s="661" t="s">
        <v>3620</v>
      </c>
      <c r="L2380" s="662">
        <v>53.57</v>
      </c>
      <c r="M2380" s="662">
        <v>53.57</v>
      </c>
      <c r="N2380" s="661">
        <v>1</v>
      </c>
      <c r="O2380" s="744">
        <v>0.5</v>
      </c>
      <c r="P2380" s="662"/>
      <c r="Q2380" s="677">
        <v>0</v>
      </c>
      <c r="R2380" s="661"/>
      <c r="S2380" s="677">
        <v>0</v>
      </c>
      <c r="T2380" s="744"/>
      <c r="U2380" s="700">
        <v>0</v>
      </c>
    </row>
    <row r="2381" spans="1:21" ht="14.4" customHeight="1" x14ac:dyDescent="0.3">
      <c r="A2381" s="660">
        <v>21</v>
      </c>
      <c r="B2381" s="661" t="s">
        <v>578</v>
      </c>
      <c r="C2381" s="661" t="s">
        <v>3540</v>
      </c>
      <c r="D2381" s="742" t="s">
        <v>5398</v>
      </c>
      <c r="E2381" s="743" t="s">
        <v>3552</v>
      </c>
      <c r="F2381" s="661" t="s">
        <v>3533</v>
      </c>
      <c r="G2381" s="661" t="s">
        <v>5364</v>
      </c>
      <c r="H2381" s="661" t="s">
        <v>579</v>
      </c>
      <c r="I2381" s="661" t="s">
        <v>5365</v>
      </c>
      <c r="J2381" s="661" t="s">
        <v>5366</v>
      </c>
      <c r="K2381" s="661" t="s">
        <v>5367</v>
      </c>
      <c r="L2381" s="662">
        <v>131.35</v>
      </c>
      <c r="M2381" s="662">
        <v>394.04999999999995</v>
      </c>
      <c r="N2381" s="661">
        <v>3</v>
      </c>
      <c r="O2381" s="744">
        <v>0.5</v>
      </c>
      <c r="P2381" s="662"/>
      <c r="Q2381" s="677">
        <v>0</v>
      </c>
      <c r="R2381" s="661"/>
      <c r="S2381" s="677">
        <v>0</v>
      </c>
      <c r="T2381" s="744"/>
      <c r="U2381" s="700">
        <v>0</v>
      </c>
    </row>
    <row r="2382" spans="1:21" ht="14.4" customHeight="1" x14ac:dyDescent="0.3">
      <c r="A2382" s="660">
        <v>21</v>
      </c>
      <c r="B2382" s="661" t="s">
        <v>578</v>
      </c>
      <c r="C2382" s="661" t="s">
        <v>3540</v>
      </c>
      <c r="D2382" s="742" t="s">
        <v>5398</v>
      </c>
      <c r="E2382" s="743" t="s">
        <v>3552</v>
      </c>
      <c r="F2382" s="661" t="s">
        <v>3533</v>
      </c>
      <c r="G2382" s="661" t="s">
        <v>5364</v>
      </c>
      <c r="H2382" s="661" t="s">
        <v>579</v>
      </c>
      <c r="I2382" s="661" t="s">
        <v>5365</v>
      </c>
      <c r="J2382" s="661" t="s">
        <v>5366</v>
      </c>
      <c r="K2382" s="661" t="s">
        <v>5367</v>
      </c>
      <c r="L2382" s="662">
        <v>141.04</v>
      </c>
      <c r="M2382" s="662">
        <v>846.24</v>
      </c>
      <c r="N2382" s="661">
        <v>6</v>
      </c>
      <c r="O2382" s="744">
        <v>1.5</v>
      </c>
      <c r="P2382" s="662"/>
      <c r="Q2382" s="677">
        <v>0</v>
      </c>
      <c r="R2382" s="661"/>
      <c r="S2382" s="677">
        <v>0</v>
      </c>
      <c r="T2382" s="744"/>
      <c r="U2382" s="700">
        <v>0</v>
      </c>
    </row>
    <row r="2383" spans="1:21" ht="14.4" customHeight="1" x14ac:dyDescent="0.3">
      <c r="A2383" s="660">
        <v>21</v>
      </c>
      <c r="B2383" s="661" t="s">
        <v>578</v>
      </c>
      <c r="C2383" s="661" t="s">
        <v>3540</v>
      </c>
      <c r="D2383" s="742" t="s">
        <v>5398</v>
      </c>
      <c r="E2383" s="743" t="s">
        <v>3552</v>
      </c>
      <c r="F2383" s="661" t="s">
        <v>3533</v>
      </c>
      <c r="G2383" s="661" t="s">
        <v>5368</v>
      </c>
      <c r="H2383" s="661" t="s">
        <v>579</v>
      </c>
      <c r="I2383" s="661" t="s">
        <v>1293</v>
      </c>
      <c r="J2383" s="661" t="s">
        <v>5369</v>
      </c>
      <c r="K2383" s="661" t="s">
        <v>5370</v>
      </c>
      <c r="L2383" s="662">
        <v>0</v>
      </c>
      <c r="M2383" s="662">
        <v>0</v>
      </c>
      <c r="N2383" s="661">
        <v>1</v>
      </c>
      <c r="O2383" s="744">
        <v>0.5</v>
      </c>
      <c r="P2383" s="662">
        <v>0</v>
      </c>
      <c r="Q2383" s="677"/>
      <c r="R2383" s="661">
        <v>1</v>
      </c>
      <c r="S2383" s="677">
        <v>1</v>
      </c>
      <c r="T2383" s="744">
        <v>0.5</v>
      </c>
      <c r="U2383" s="700">
        <v>1</v>
      </c>
    </row>
    <row r="2384" spans="1:21" ht="14.4" customHeight="1" x14ac:dyDescent="0.3">
      <c r="A2384" s="660">
        <v>21</v>
      </c>
      <c r="B2384" s="661" t="s">
        <v>578</v>
      </c>
      <c r="C2384" s="661" t="s">
        <v>3540</v>
      </c>
      <c r="D2384" s="742" t="s">
        <v>5398</v>
      </c>
      <c r="E2384" s="743" t="s">
        <v>3552</v>
      </c>
      <c r="F2384" s="661" t="s">
        <v>3533</v>
      </c>
      <c r="G2384" s="661" t="s">
        <v>3605</v>
      </c>
      <c r="H2384" s="661" t="s">
        <v>579</v>
      </c>
      <c r="I2384" s="661" t="s">
        <v>3606</v>
      </c>
      <c r="J2384" s="661" t="s">
        <v>3607</v>
      </c>
      <c r="K2384" s="661" t="s">
        <v>2164</v>
      </c>
      <c r="L2384" s="662">
        <v>57.64</v>
      </c>
      <c r="M2384" s="662">
        <v>288.20000000000005</v>
      </c>
      <c r="N2384" s="661">
        <v>5</v>
      </c>
      <c r="O2384" s="744">
        <v>2.5</v>
      </c>
      <c r="P2384" s="662">
        <v>172.92000000000002</v>
      </c>
      <c r="Q2384" s="677">
        <v>0.6</v>
      </c>
      <c r="R2384" s="661">
        <v>3</v>
      </c>
      <c r="S2384" s="677">
        <v>0.6</v>
      </c>
      <c r="T2384" s="744">
        <v>1</v>
      </c>
      <c r="U2384" s="700">
        <v>0.4</v>
      </c>
    </row>
    <row r="2385" spans="1:21" ht="14.4" customHeight="1" x14ac:dyDescent="0.3">
      <c r="A2385" s="660">
        <v>21</v>
      </c>
      <c r="B2385" s="661" t="s">
        <v>578</v>
      </c>
      <c r="C2385" s="661" t="s">
        <v>3540</v>
      </c>
      <c r="D2385" s="742" t="s">
        <v>5398</v>
      </c>
      <c r="E2385" s="743" t="s">
        <v>3552</v>
      </c>
      <c r="F2385" s="661" t="s">
        <v>3533</v>
      </c>
      <c r="G2385" s="661" t="s">
        <v>3589</v>
      </c>
      <c r="H2385" s="661" t="s">
        <v>1684</v>
      </c>
      <c r="I2385" s="661" t="s">
        <v>1867</v>
      </c>
      <c r="J2385" s="661" t="s">
        <v>1868</v>
      </c>
      <c r="K2385" s="661" t="s">
        <v>3353</v>
      </c>
      <c r="L2385" s="662">
        <v>1300.49</v>
      </c>
      <c r="M2385" s="662">
        <v>3901.4700000000003</v>
      </c>
      <c r="N2385" s="661">
        <v>3</v>
      </c>
      <c r="O2385" s="744">
        <v>0.5</v>
      </c>
      <c r="P2385" s="662"/>
      <c r="Q2385" s="677">
        <v>0</v>
      </c>
      <c r="R2385" s="661"/>
      <c r="S2385" s="677">
        <v>0</v>
      </c>
      <c r="T2385" s="744"/>
      <c r="U2385" s="700">
        <v>0</v>
      </c>
    </row>
    <row r="2386" spans="1:21" ht="14.4" customHeight="1" x14ac:dyDescent="0.3">
      <c r="A2386" s="660">
        <v>21</v>
      </c>
      <c r="B2386" s="661" t="s">
        <v>578</v>
      </c>
      <c r="C2386" s="661" t="s">
        <v>3540</v>
      </c>
      <c r="D2386" s="742" t="s">
        <v>5398</v>
      </c>
      <c r="E2386" s="743" t="s">
        <v>3552</v>
      </c>
      <c r="F2386" s="661" t="s">
        <v>3533</v>
      </c>
      <c r="G2386" s="661" t="s">
        <v>3589</v>
      </c>
      <c r="H2386" s="661" t="s">
        <v>1684</v>
      </c>
      <c r="I2386" s="661" t="s">
        <v>1867</v>
      </c>
      <c r="J2386" s="661" t="s">
        <v>1868</v>
      </c>
      <c r="K2386" s="661" t="s">
        <v>3353</v>
      </c>
      <c r="L2386" s="662">
        <v>668.54</v>
      </c>
      <c r="M2386" s="662">
        <v>2005.62</v>
      </c>
      <c r="N2386" s="661">
        <v>3</v>
      </c>
      <c r="O2386" s="744">
        <v>2</v>
      </c>
      <c r="P2386" s="662">
        <v>668.54</v>
      </c>
      <c r="Q2386" s="677">
        <v>0.33333333333333331</v>
      </c>
      <c r="R2386" s="661">
        <v>1</v>
      </c>
      <c r="S2386" s="677">
        <v>0.33333333333333331</v>
      </c>
      <c r="T2386" s="744">
        <v>1</v>
      </c>
      <c r="U2386" s="700">
        <v>0.5</v>
      </c>
    </row>
    <row r="2387" spans="1:21" ht="14.4" customHeight="1" x14ac:dyDescent="0.3">
      <c r="A2387" s="660">
        <v>21</v>
      </c>
      <c r="B2387" s="661" t="s">
        <v>578</v>
      </c>
      <c r="C2387" s="661" t="s">
        <v>3540</v>
      </c>
      <c r="D2387" s="742" t="s">
        <v>5398</v>
      </c>
      <c r="E2387" s="743" t="s">
        <v>3552</v>
      </c>
      <c r="F2387" s="661" t="s">
        <v>3533</v>
      </c>
      <c r="G2387" s="661" t="s">
        <v>3589</v>
      </c>
      <c r="H2387" s="661" t="s">
        <v>1684</v>
      </c>
      <c r="I2387" s="661" t="s">
        <v>3796</v>
      </c>
      <c r="J2387" s="661" t="s">
        <v>3797</v>
      </c>
      <c r="K2387" s="661" t="s">
        <v>3798</v>
      </c>
      <c r="L2387" s="662">
        <v>1300.49</v>
      </c>
      <c r="M2387" s="662">
        <v>2600.98</v>
      </c>
      <c r="N2387" s="661">
        <v>2</v>
      </c>
      <c r="O2387" s="744">
        <v>2</v>
      </c>
      <c r="P2387" s="662">
        <v>2600.98</v>
      </c>
      <c r="Q2387" s="677">
        <v>1</v>
      </c>
      <c r="R2387" s="661">
        <v>2</v>
      </c>
      <c r="S2387" s="677">
        <v>1</v>
      </c>
      <c r="T2387" s="744">
        <v>2</v>
      </c>
      <c r="U2387" s="700">
        <v>1</v>
      </c>
    </row>
    <row r="2388" spans="1:21" ht="14.4" customHeight="1" x14ac:dyDescent="0.3">
      <c r="A2388" s="660">
        <v>21</v>
      </c>
      <c r="B2388" s="661" t="s">
        <v>578</v>
      </c>
      <c r="C2388" s="661" t="s">
        <v>3540</v>
      </c>
      <c r="D2388" s="742" t="s">
        <v>5398</v>
      </c>
      <c r="E2388" s="743" t="s">
        <v>3552</v>
      </c>
      <c r="F2388" s="661" t="s">
        <v>3533</v>
      </c>
      <c r="G2388" s="661" t="s">
        <v>3589</v>
      </c>
      <c r="H2388" s="661" t="s">
        <v>1684</v>
      </c>
      <c r="I2388" s="661" t="s">
        <v>3796</v>
      </c>
      <c r="J2388" s="661" t="s">
        <v>3797</v>
      </c>
      <c r="K2388" s="661" t="s">
        <v>3798</v>
      </c>
      <c r="L2388" s="662">
        <v>668.54</v>
      </c>
      <c r="M2388" s="662">
        <v>2674.16</v>
      </c>
      <c r="N2388" s="661">
        <v>4</v>
      </c>
      <c r="O2388" s="744">
        <v>1</v>
      </c>
      <c r="P2388" s="662">
        <v>2674.16</v>
      </c>
      <c r="Q2388" s="677">
        <v>1</v>
      </c>
      <c r="R2388" s="661">
        <v>4</v>
      </c>
      <c r="S2388" s="677">
        <v>1</v>
      </c>
      <c r="T2388" s="744">
        <v>1</v>
      </c>
      <c r="U2388" s="700">
        <v>1</v>
      </c>
    </row>
    <row r="2389" spans="1:21" ht="14.4" customHeight="1" x14ac:dyDescent="0.3">
      <c r="A2389" s="660">
        <v>21</v>
      </c>
      <c r="B2389" s="661" t="s">
        <v>578</v>
      </c>
      <c r="C2389" s="661" t="s">
        <v>3540</v>
      </c>
      <c r="D2389" s="742" t="s">
        <v>5398</v>
      </c>
      <c r="E2389" s="743" t="s">
        <v>3552</v>
      </c>
      <c r="F2389" s="661" t="s">
        <v>3533</v>
      </c>
      <c r="G2389" s="661" t="s">
        <v>5371</v>
      </c>
      <c r="H2389" s="661" t="s">
        <v>1684</v>
      </c>
      <c r="I2389" s="661" t="s">
        <v>5372</v>
      </c>
      <c r="J2389" s="661" t="s">
        <v>5373</v>
      </c>
      <c r="K2389" s="661" t="s">
        <v>998</v>
      </c>
      <c r="L2389" s="662">
        <v>132</v>
      </c>
      <c r="M2389" s="662">
        <v>264</v>
      </c>
      <c r="N2389" s="661">
        <v>2</v>
      </c>
      <c r="O2389" s="744">
        <v>1</v>
      </c>
      <c r="P2389" s="662">
        <v>264</v>
      </c>
      <c r="Q2389" s="677">
        <v>1</v>
      </c>
      <c r="R2389" s="661">
        <v>2</v>
      </c>
      <c r="S2389" s="677">
        <v>1</v>
      </c>
      <c r="T2389" s="744">
        <v>1</v>
      </c>
      <c r="U2389" s="700">
        <v>1</v>
      </c>
    </row>
    <row r="2390" spans="1:21" ht="14.4" customHeight="1" x14ac:dyDescent="0.3">
      <c r="A2390" s="660">
        <v>21</v>
      </c>
      <c r="B2390" s="661" t="s">
        <v>578</v>
      </c>
      <c r="C2390" s="661" t="s">
        <v>3540</v>
      </c>
      <c r="D2390" s="742" t="s">
        <v>5398</v>
      </c>
      <c r="E2390" s="743" t="s">
        <v>3552</v>
      </c>
      <c r="F2390" s="661" t="s">
        <v>3533</v>
      </c>
      <c r="G2390" s="661" t="s">
        <v>3683</v>
      </c>
      <c r="H2390" s="661" t="s">
        <v>1684</v>
      </c>
      <c r="I2390" s="661" t="s">
        <v>5374</v>
      </c>
      <c r="J2390" s="661" t="s">
        <v>5375</v>
      </c>
      <c r="K2390" s="661" t="s">
        <v>942</v>
      </c>
      <c r="L2390" s="662">
        <v>172.84</v>
      </c>
      <c r="M2390" s="662">
        <v>1037.04</v>
      </c>
      <c r="N2390" s="661">
        <v>6</v>
      </c>
      <c r="O2390" s="744">
        <v>1.5</v>
      </c>
      <c r="P2390" s="662">
        <v>518.52</v>
      </c>
      <c r="Q2390" s="677">
        <v>0.5</v>
      </c>
      <c r="R2390" s="661">
        <v>3</v>
      </c>
      <c r="S2390" s="677">
        <v>0.5</v>
      </c>
      <c r="T2390" s="744">
        <v>1</v>
      </c>
      <c r="U2390" s="700">
        <v>0.66666666666666663</v>
      </c>
    </row>
    <row r="2391" spans="1:21" ht="14.4" customHeight="1" x14ac:dyDescent="0.3">
      <c r="A2391" s="660">
        <v>21</v>
      </c>
      <c r="B2391" s="661" t="s">
        <v>578</v>
      </c>
      <c r="C2391" s="661" t="s">
        <v>3540</v>
      </c>
      <c r="D2391" s="742" t="s">
        <v>5398</v>
      </c>
      <c r="E2391" s="743" t="s">
        <v>3552</v>
      </c>
      <c r="F2391" s="661" t="s">
        <v>3533</v>
      </c>
      <c r="G2391" s="661" t="s">
        <v>3684</v>
      </c>
      <c r="H2391" s="661" t="s">
        <v>579</v>
      </c>
      <c r="I2391" s="661" t="s">
        <v>1559</v>
      </c>
      <c r="J2391" s="661" t="s">
        <v>1560</v>
      </c>
      <c r="K2391" s="661" t="s">
        <v>1561</v>
      </c>
      <c r="L2391" s="662">
        <v>108.44</v>
      </c>
      <c r="M2391" s="662">
        <v>975.96</v>
      </c>
      <c r="N2391" s="661">
        <v>9</v>
      </c>
      <c r="O2391" s="744">
        <v>5.5</v>
      </c>
      <c r="P2391" s="662">
        <v>650.64</v>
      </c>
      <c r="Q2391" s="677">
        <v>0.66666666666666663</v>
      </c>
      <c r="R2391" s="661">
        <v>6</v>
      </c>
      <c r="S2391" s="677">
        <v>0.66666666666666663</v>
      </c>
      <c r="T2391" s="744">
        <v>3</v>
      </c>
      <c r="U2391" s="700">
        <v>0.54545454545454541</v>
      </c>
    </row>
    <row r="2392" spans="1:21" ht="14.4" customHeight="1" x14ac:dyDescent="0.3">
      <c r="A2392" s="660">
        <v>21</v>
      </c>
      <c r="B2392" s="661" t="s">
        <v>578</v>
      </c>
      <c r="C2392" s="661" t="s">
        <v>3540</v>
      </c>
      <c r="D2392" s="742" t="s">
        <v>5398</v>
      </c>
      <c r="E2392" s="743" t="s">
        <v>3552</v>
      </c>
      <c r="F2392" s="661" t="s">
        <v>3533</v>
      </c>
      <c r="G2392" s="661" t="s">
        <v>3684</v>
      </c>
      <c r="H2392" s="661" t="s">
        <v>579</v>
      </c>
      <c r="I2392" s="661" t="s">
        <v>3751</v>
      </c>
      <c r="J2392" s="661" t="s">
        <v>1560</v>
      </c>
      <c r="K2392" s="661" t="s">
        <v>1276</v>
      </c>
      <c r="L2392" s="662">
        <v>54.23</v>
      </c>
      <c r="M2392" s="662">
        <v>54.23</v>
      </c>
      <c r="N2392" s="661">
        <v>1</v>
      </c>
      <c r="O2392" s="744">
        <v>1</v>
      </c>
      <c r="P2392" s="662"/>
      <c r="Q2392" s="677">
        <v>0</v>
      </c>
      <c r="R2392" s="661"/>
      <c r="S2392" s="677">
        <v>0</v>
      </c>
      <c r="T2392" s="744"/>
      <c r="U2392" s="700">
        <v>0</v>
      </c>
    </row>
    <row r="2393" spans="1:21" ht="14.4" customHeight="1" x14ac:dyDescent="0.3">
      <c r="A2393" s="660">
        <v>21</v>
      </c>
      <c r="B2393" s="661" t="s">
        <v>578</v>
      </c>
      <c r="C2393" s="661" t="s">
        <v>3540</v>
      </c>
      <c r="D2393" s="742" t="s">
        <v>5398</v>
      </c>
      <c r="E2393" s="743" t="s">
        <v>3552</v>
      </c>
      <c r="F2393" s="661" t="s">
        <v>3533</v>
      </c>
      <c r="G2393" s="661" t="s">
        <v>3685</v>
      </c>
      <c r="H2393" s="661" t="s">
        <v>1684</v>
      </c>
      <c r="I2393" s="661" t="s">
        <v>4185</v>
      </c>
      <c r="J2393" s="661" t="s">
        <v>4186</v>
      </c>
      <c r="K2393" s="661" t="s">
        <v>4187</v>
      </c>
      <c r="L2393" s="662">
        <v>1715.48</v>
      </c>
      <c r="M2393" s="662">
        <v>1715.48</v>
      </c>
      <c r="N2393" s="661">
        <v>1</v>
      </c>
      <c r="O2393" s="744">
        <v>1</v>
      </c>
      <c r="P2393" s="662"/>
      <c r="Q2393" s="677">
        <v>0</v>
      </c>
      <c r="R2393" s="661"/>
      <c r="S2393" s="677">
        <v>0</v>
      </c>
      <c r="T2393" s="744"/>
      <c r="U2393" s="700">
        <v>0</v>
      </c>
    </row>
    <row r="2394" spans="1:21" ht="14.4" customHeight="1" x14ac:dyDescent="0.3">
      <c r="A2394" s="660">
        <v>21</v>
      </c>
      <c r="B2394" s="661" t="s">
        <v>578</v>
      </c>
      <c r="C2394" s="661" t="s">
        <v>3540</v>
      </c>
      <c r="D2394" s="742" t="s">
        <v>5398</v>
      </c>
      <c r="E2394" s="743" t="s">
        <v>3552</v>
      </c>
      <c r="F2394" s="661" t="s">
        <v>3533</v>
      </c>
      <c r="G2394" s="661" t="s">
        <v>4888</v>
      </c>
      <c r="H2394" s="661" t="s">
        <v>579</v>
      </c>
      <c r="I2394" s="661" t="s">
        <v>5376</v>
      </c>
      <c r="J2394" s="661" t="s">
        <v>4890</v>
      </c>
      <c r="K2394" s="661" t="s">
        <v>5377</v>
      </c>
      <c r="L2394" s="662">
        <v>0</v>
      </c>
      <c r="M2394" s="662">
        <v>0</v>
      </c>
      <c r="N2394" s="661">
        <v>1</v>
      </c>
      <c r="O2394" s="744">
        <v>1</v>
      </c>
      <c r="P2394" s="662"/>
      <c r="Q2394" s="677"/>
      <c r="R2394" s="661"/>
      <c r="S2394" s="677">
        <v>0</v>
      </c>
      <c r="T2394" s="744"/>
      <c r="U2394" s="700">
        <v>0</v>
      </c>
    </row>
    <row r="2395" spans="1:21" ht="14.4" customHeight="1" x14ac:dyDescent="0.3">
      <c r="A2395" s="660">
        <v>21</v>
      </c>
      <c r="B2395" s="661" t="s">
        <v>578</v>
      </c>
      <c r="C2395" s="661" t="s">
        <v>3540</v>
      </c>
      <c r="D2395" s="742" t="s">
        <v>5398</v>
      </c>
      <c r="E2395" s="743" t="s">
        <v>3552</v>
      </c>
      <c r="F2395" s="661" t="s">
        <v>3533</v>
      </c>
      <c r="G2395" s="661" t="s">
        <v>4701</v>
      </c>
      <c r="H2395" s="661" t="s">
        <v>579</v>
      </c>
      <c r="I2395" s="661" t="s">
        <v>5378</v>
      </c>
      <c r="J2395" s="661" t="s">
        <v>890</v>
      </c>
      <c r="K2395" s="661" t="s">
        <v>5379</v>
      </c>
      <c r="L2395" s="662">
        <v>316.36</v>
      </c>
      <c r="M2395" s="662">
        <v>316.36</v>
      </c>
      <c r="N2395" s="661">
        <v>1</v>
      </c>
      <c r="O2395" s="744">
        <v>0.5</v>
      </c>
      <c r="P2395" s="662"/>
      <c r="Q2395" s="677">
        <v>0</v>
      </c>
      <c r="R2395" s="661"/>
      <c r="S2395" s="677">
        <v>0</v>
      </c>
      <c r="T2395" s="744"/>
      <c r="U2395" s="700">
        <v>0</v>
      </c>
    </row>
    <row r="2396" spans="1:21" ht="14.4" customHeight="1" x14ac:dyDescent="0.3">
      <c r="A2396" s="660">
        <v>21</v>
      </c>
      <c r="B2396" s="661" t="s">
        <v>578</v>
      </c>
      <c r="C2396" s="661" t="s">
        <v>3540</v>
      </c>
      <c r="D2396" s="742" t="s">
        <v>5398</v>
      </c>
      <c r="E2396" s="743" t="s">
        <v>3552</v>
      </c>
      <c r="F2396" s="661" t="s">
        <v>3533</v>
      </c>
      <c r="G2396" s="661" t="s">
        <v>5380</v>
      </c>
      <c r="H2396" s="661" t="s">
        <v>579</v>
      </c>
      <c r="I2396" s="661" t="s">
        <v>5381</v>
      </c>
      <c r="J2396" s="661" t="s">
        <v>5382</v>
      </c>
      <c r="K2396" s="661" t="s">
        <v>5383</v>
      </c>
      <c r="L2396" s="662">
        <v>0</v>
      </c>
      <c r="M2396" s="662">
        <v>0</v>
      </c>
      <c r="N2396" s="661">
        <v>1</v>
      </c>
      <c r="O2396" s="744">
        <v>1</v>
      </c>
      <c r="P2396" s="662"/>
      <c r="Q2396" s="677"/>
      <c r="R2396" s="661"/>
      <c r="S2396" s="677">
        <v>0</v>
      </c>
      <c r="T2396" s="744"/>
      <c r="U2396" s="700">
        <v>0</v>
      </c>
    </row>
    <row r="2397" spans="1:21" ht="14.4" customHeight="1" x14ac:dyDescent="0.3">
      <c r="A2397" s="660">
        <v>21</v>
      </c>
      <c r="B2397" s="661" t="s">
        <v>578</v>
      </c>
      <c r="C2397" s="661" t="s">
        <v>3540</v>
      </c>
      <c r="D2397" s="742" t="s">
        <v>5398</v>
      </c>
      <c r="E2397" s="743" t="s">
        <v>3552</v>
      </c>
      <c r="F2397" s="661" t="s">
        <v>3533</v>
      </c>
      <c r="G2397" s="661" t="s">
        <v>3959</v>
      </c>
      <c r="H2397" s="661" t="s">
        <v>1684</v>
      </c>
      <c r="I2397" s="661" t="s">
        <v>4206</v>
      </c>
      <c r="J2397" s="661" t="s">
        <v>3961</v>
      </c>
      <c r="K2397" s="661" t="s">
        <v>4207</v>
      </c>
      <c r="L2397" s="662">
        <v>492.3</v>
      </c>
      <c r="M2397" s="662">
        <v>2461.5</v>
      </c>
      <c r="N2397" s="661">
        <v>5</v>
      </c>
      <c r="O2397" s="744">
        <v>5</v>
      </c>
      <c r="P2397" s="662">
        <v>492.3</v>
      </c>
      <c r="Q2397" s="677">
        <v>0.2</v>
      </c>
      <c r="R2397" s="661">
        <v>1</v>
      </c>
      <c r="S2397" s="677">
        <v>0.2</v>
      </c>
      <c r="T2397" s="744">
        <v>1</v>
      </c>
      <c r="U2397" s="700">
        <v>0.2</v>
      </c>
    </row>
    <row r="2398" spans="1:21" ht="14.4" customHeight="1" x14ac:dyDescent="0.3">
      <c r="A2398" s="660">
        <v>21</v>
      </c>
      <c r="B2398" s="661" t="s">
        <v>578</v>
      </c>
      <c r="C2398" s="661" t="s">
        <v>3540</v>
      </c>
      <c r="D2398" s="742" t="s">
        <v>5398</v>
      </c>
      <c r="E2398" s="743" t="s">
        <v>3552</v>
      </c>
      <c r="F2398" s="661" t="s">
        <v>3533</v>
      </c>
      <c r="G2398" s="661" t="s">
        <v>5277</v>
      </c>
      <c r="H2398" s="661" t="s">
        <v>1684</v>
      </c>
      <c r="I2398" s="661" t="s">
        <v>5284</v>
      </c>
      <c r="J2398" s="661" t="s">
        <v>5285</v>
      </c>
      <c r="K2398" s="661" t="s">
        <v>5286</v>
      </c>
      <c r="L2398" s="662">
        <v>14213.98</v>
      </c>
      <c r="M2398" s="662">
        <v>42641.94</v>
      </c>
      <c r="N2398" s="661">
        <v>3</v>
      </c>
      <c r="O2398" s="744">
        <v>1</v>
      </c>
      <c r="P2398" s="662">
        <v>42641.94</v>
      </c>
      <c r="Q2398" s="677">
        <v>1</v>
      </c>
      <c r="R2398" s="661">
        <v>3</v>
      </c>
      <c r="S2398" s="677">
        <v>1</v>
      </c>
      <c r="T2398" s="744">
        <v>1</v>
      </c>
      <c r="U2398" s="700">
        <v>1</v>
      </c>
    </row>
    <row r="2399" spans="1:21" ht="14.4" customHeight="1" x14ac:dyDescent="0.3">
      <c r="A2399" s="660">
        <v>21</v>
      </c>
      <c r="B2399" s="661" t="s">
        <v>578</v>
      </c>
      <c r="C2399" s="661" t="s">
        <v>3540</v>
      </c>
      <c r="D2399" s="742" t="s">
        <v>5398</v>
      </c>
      <c r="E2399" s="743" t="s">
        <v>3552</v>
      </c>
      <c r="F2399" s="661" t="s">
        <v>3533</v>
      </c>
      <c r="G2399" s="661" t="s">
        <v>5277</v>
      </c>
      <c r="H2399" s="661" t="s">
        <v>1684</v>
      </c>
      <c r="I2399" s="661" t="s">
        <v>5287</v>
      </c>
      <c r="J2399" s="661" t="s">
        <v>5279</v>
      </c>
      <c r="K2399" s="661" t="s">
        <v>5280</v>
      </c>
      <c r="L2399" s="662">
        <v>10152.84</v>
      </c>
      <c r="M2399" s="662">
        <v>91375.56</v>
      </c>
      <c r="N2399" s="661">
        <v>9</v>
      </c>
      <c r="O2399" s="744">
        <v>1.5</v>
      </c>
      <c r="P2399" s="662">
        <v>60917.04</v>
      </c>
      <c r="Q2399" s="677">
        <v>0.66666666666666674</v>
      </c>
      <c r="R2399" s="661">
        <v>6</v>
      </c>
      <c r="S2399" s="677">
        <v>0.66666666666666663</v>
      </c>
      <c r="T2399" s="744">
        <v>1</v>
      </c>
      <c r="U2399" s="700">
        <v>0.66666666666666663</v>
      </c>
    </row>
    <row r="2400" spans="1:21" ht="14.4" customHeight="1" x14ac:dyDescent="0.3">
      <c r="A2400" s="660">
        <v>21</v>
      </c>
      <c r="B2400" s="661" t="s">
        <v>578</v>
      </c>
      <c r="C2400" s="661" t="s">
        <v>3540</v>
      </c>
      <c r="D2400" s="742" t="s">
        <v>5398</v>
      </c>
      <c r="E2400" s="743" t="s">
        <v>3552</v>
      </c>
      <c r="F2400" s="661" t="s">
        <v>3533</v>
      </c>
      <c r="G2400" s="661" t="s">
        <v>5277</v>
      </c>
      <c r="H2400" s="661" t="s">
        <v>1684</v>
      </c>
      <c r="I2400" s="661" t="s">
        <v>5288</v>
      </c>
      <c r="J2400" s="661" t="s">
        <v>5289</v>
      </c>
      <c r="K2400" s="661" t="s">
        <v>5290</v>
      </c>
      <c r="L2400" s="662">
        <v>2030.56</v>
      </c>
      <c r="M2400" s="662">
        <v>18275.04</v>
      </c>
      <c r="N2400" s="661">
        <v>9</v>
      </c>
      <c r="O2400" s="744">
        <v>1.5</v>
      </c>
      <c r="P2400" s="662">
        <v>12183.36</v>
      </c>
      <c r="Q2400" s="677">
        <v>0.66666666666666663</v>
      </c>
      <c r="R2400" s="661">
        <v>6</v>
      </c>
      <c r="S2400" s="677">
        <v>0.66666666666666663</v>
      </c>
      <c r="T2400" s="744">
        <v>1</v>
      </c>
      <c r="U2400" s="700">
        <v>0.66666666666666663</v>
      </c>
    </row>
    <row r="2401" spans="1:21" ht="14.4" customHeight="1" x14ac:dyDescent="0.3">
      <c r="A2401" s="660">
        <v>21</v>
      </c>
      <c r="B2401" s="661" t="s">
        <v>578</v>
      </c>
      <c r="C2401" s="661" t="s">
        <v>3540</v>
      </c>
      <c r="D2401" s="742" t="s">
        <v>5398</v>
      </c>
      <c r="E2401" s="743" t="s">
        <v>3552</v>
      </c>
      <c r="F2401" s="661" t="s">
        <v>3533</v>
      </c>
      <c r="G2401" s="661" t="s">
        <v>5277</v>
      </c>
      <c r="H2401" s="661" t="s">
        <v>1684</v>
      </c>
      <c r="I2401" s="661" t="s">
        <v>5291</v>
      </c>
      <c r="J2401" s="661" t="s">
        <v>5285</v>
      </c>
      <c r="K2401" s="661" t="s">
        <v>5286</v>
      </c>
      <c r="L2401" s="662">
        <v>0</v>
      </c>
      <c r="M2401" s="662">
        <v>0</v>
      </c>
      <c r="N2401" s="661">
        <v>3</v>
      </c>
      <c r="O2401" s="744">
        <v>0.5</v>
      </c>
      <c r="P2401" s="662"/>
      <c r="Q2401" s="677"/>
      <c r="R2401" s="661"/>
      <c r="S2401" s="677">
        <v>0</v>
      </c>
      <c r="T2401" s="744"/>
      <c r="U2401" s="700">
        <v>0</v>
      </c>
    </row>
    <row r="2402" spans="1:21" ht="14.4" customHeight="1" x14ac:dyDescent="0.3">
      <c r="A2402" s="660">
        <v>21</v>
      </c>
      <c r="B2402" s="661" t="s">
        <v>578</v>
      </c>
      <c r="C2402" s="661" t="s">
        <v>3540</v>
      </c>
      <c r="D2402" s="742" t="s">
        <v>5398</v>
      </c>
      <c r="E2402" s="743" t="s">
        <v>3552</v>
      </c>
      <c r="F2402" s="661" t="s">
        <v>3533</v>
      </c>
      <c r="G2402" s="661" t="s">
        <v>3610</v>
      </c>
      <c r="H2402" s="661" t="s">
        <v>579</v>
      </c>
      <c r="I2402" s="661" t="s">
        <v>1074</v>
      </c>
      <c r="J2402" s="661" t="s">
        <v>730</v>
      </c>
      <c r="K2402" s="661" t="s">
        <v>3611</v>
      </c>
      <c r="L2402" s="662">
        <v>85.76</v>
      </c>
      <c r="M2402" s="662">
        <v>85.76</v>
      </c>
      <c r="N2402" s="661">
        <v>1</v>
      </c>
      <c r="O2402" s="744">
        <v>1</v>
      </c>
      <c r="P2402" s="662">
        <v>85.76</v>
      </c>
      <c r="Q2402" s="677">
        <v>1</v>
      </c>
      <c r="R2402" s="661">
        <v>1</v>
      </c>
      <c r="S2402" s="677">
        <v>1</v>
      </c>
      <c r="T2402" s="744">
        <v>1</v>
      </c>
      <c r="U2402" s="700">
        <v>1</v>
      </c>
    </row>
    <row r="2403" spans="1:21" ht="14.4" customHeight="1" x14ac:dyDescent="0.3">
      <c r="A2403" s="660">
        <v>21</v>
      </c>
      <c r="B2403" s="661" t="s">
        <v>578</v>
      </c>
      <c r="C2403" s="661" t="s">
        <v>3540</v>
      </c>
      <c r="D2403" s="742" t="s">
        <v>5398</v>
      </c>
      <c r="E2403" s="743" t="s">
        <v>3552</v>
      </c>
      <c r="F2403" s="661" t="s">
        <v>3533</v>
      </c>
      <c r="G2403" s="661" t="s">
        <v>5059</v>
      </c>
      <c r="H2403" s="661" t="s">
        <v>579</v>
      </c>
      <c r="I2403" s="661" t="s">
        <v>2197</v>
      </c>
      <c r="J2403" s="661" t="s">
        <v>5060</v>
      </c>
      <c r="K2403" s="661" t="s">
        <v>3348</v>
      </c>
      <c r="L2403" s="662">
        <v>77.13</v>
      </c>
      <c r="M2403" s="662">
        <v>77.13</v>
      </c>
      <c r="N2403" s="661">
        <v>1</v>
      </c>
      <c r="O2403" s="744">
        <v>0.5</v>
      </c>
      <c r="P2403" s="662"/>
      <c r="Q2403" s="677">
        <v>0</v>
      </c>
      <c r="R2403" s="661"/>
      <c r="S2403" s="677">
        <v>0</v>
      </c>
      <c r="T2403" s="744"/>
      <c r="U2403" s="700">
        <v>0</v>
      </c>
    </row>
    <row r="2404" spans="1:21" ht="14.4" customHeight="1" x14ac:dyDescent="0.3">
      <c r="A2404" s="660">
        <v>21</v>
      </c>
      <c r="B2404" s="661" t="s">
        <v>578</v>
      </c>
      <c r="C2404" s="661" t="s">
        <v>3540</v>
      </c>
      <c r="D2404" s="742" t="s">
        <v>5398</v>
      </c>
      <c r="E2404" s="743" t="s">
        <v>3552</v>
      </c>
      <c r="F2404" s="661" t="s">
        <v>3533</v>
      </c>
      <c r="G2404" s="661" t="s">
        <v>3693</v>
      </c>
      <c r="H2404" s="661" t="s">
        <v>1684</v>
      </c>
      <c r="I2404" s="661" t="s">
        <v>1859</v>
      </c>
      <c r="J2404" s="661" t="s">
        <v>1860</v>
      </c>
      <c r="K2404" s="661" t="s">
        <v>3418</v>
      </c>
      <c r="L2404" s="662">
        <v>31.32</v>
      </c>
      <c r="M2404" s="662">
        <v>31.32</v>
      </c>
      <c r="N2404" s="661">
        <v>1</v>
      </c>
      <c r="O2404" s="744">
        <v>1</v>
      </c>
      <c r="P2404" s="662"/>
      <c r="Q2404" s="677">
        <v>0</v>
      </c>
      <c r="R2404" s="661"/>
      <c r="S2404" s="677">
        <v>0</v>
      </c>
      <c r="T2404" s="744"/>
      <c r="U2404" s="700">
        <v>0</v>
      </c>
    </row>
    <row r="2405" spans="1:21" ht="14.4" customHeight="1" x14ac:dyDescent="0.3">
      <c r="A2405" s="660">
        <v>21</v>
      </c>
      <c r="B2405" s="661" t="s">
        <v>578</v>
      </c>
      <c r="C2405" s="661" t="s">
        <v>3540</v>
      </c>
      <c r="D2405" s="742" t="s">
        <v>5398</v>
      </c>
      <c r="E2405" s="743" t="s">
        <v>3552</v>
      </c>
      <c r="F2405" s="661" t="s">
        <v>3533</v>
      </c>
      <c r="G2405" s="661" t="s">
        <v>3612</v>
      </c>
      <c r="H2405" s="661" t="s">
        <v>579</v>
      </c>
      <c r="I2405" s="661" t="s">
        <v>5175</v>
      </c>
      <c r="J2405" s="661" t="s">
        <v>1672</v>
      </c>
      <c r="K2405" s="661" t="s">
        <v>1129</v>
      </c>
      <c r="L2405" s="662">
        <v>75.22</v>
      </c>
      <c r="M2405" s="662">
        <v>150.44</v>
      </c>
      <c r="N2405" s="661">
        <v>2</v>
      </c>
      <c r="O2405" s="744">
        <v>0.5</v>
      </c>
      <c r="P2405" s="662">
        <v>150.44</v>
      </c>
      <c r="Q2405" s="677">
        <v>1</v>
      </c>
      <c r="R2405" s="661">
        <v>2</v>
      </c>
      <c r="S2405" s="677">
        <v>1</v>
      </c>
      <c r="T2405" s="744">
        <v>0.5</v>
      </c>
      <c r="U2405" s="700">
        <v>1</v>
      </c>
    </row>
    <row r="2406" spans="1:21" ht="14.4" customHeight="1" x14ac:dyDescent="0.3">
      <c r="A2406" s="660">
        <v>21</v>
      </c>
      <c r="B2406" s="661" t="s">
        <v>578</v>
      </c>
      <c r="C2406" s="661" t="s">
        <v>3540</v>
      </c>
      <c r="D2406" s="742" t="s">
        <v>5398</v>
      </c>
      <c r="E2406" s="743" t="s">
        <v>3552</v>
      </c>
      <c r="F2406" s="661" t="s">
        <v>3533</v>
      </c>
      <c r="G2406" s="661" t="s">
        <v>3940</v>
      </c>
      <c r="H2406" s="661" t="s">
        <v>579</v>
      </c>
      <c r="I2406" s="661" t="s">
        <v>4216</v>
      </c>
      <c r="J2406" s="661" t="s">
        <v>4217</v>
      </c>
      <c r="K2406" s="661" t="s">
        <v>1606</v>
      </c>
      <c r="L2406" s="662">
        <v>0</v>
      </c>
      <c r="M2406" s="662">
        <v>0</v>
      </c>
      <c r="N2406" s="661">
        <v>1</v>
      </c>
      <c r="O2406" s="744">
        <v>1</v>
      </c>
      <c r="P2406" s="662">
        <v>0</v>
      </c>
      <c r="Q2406" s="677"/>
      <c r="R2406" s="661">
        <v>1</v>
      </c>
      <c r="S2406" s="677">
        <v>1</v>
      </c>
      <c r="T2406" s="744">
        <v>1</v>
      </c>
      <c r="U2406" s="700">
        <v>1</v>
      </c>
    </row>
    <row r="2407" spans="1:21" ht="14.4" customHeight="1" x14ac:dyDescent="0.3">
      <c r="A2407" s="660">
        <v>21</v>
      </c>
      <c r="B2407" s="661" t="s">
        <v>578</v>
      </c>
      <c r="C2407" s="661" t="s">
        <v>3540</v>
      </c>
      <c r="D2407" s="742" t="s">
        <v>5398</v>
      </c>
      <c r="E2407" s="743" t="s">
        <v>3552</v>
      </c>
      <c r="F2407" s="661" t="s">
        <v>3533</v>
      </c>
      <c r="G2407" s="661" t="s">
        <v>3940</v>
      </c>
      <c r="H2407" s="661" t="s">
        <v>579</v>
      </c>
      <c r="I2407" s="661" t="s">
        <v>4218</v>
      </c>
      <c r="J2407" s="661" t="s">
        <v>4219</v>
      </c>
      <c r="K2407" s="661" t="s">
        <v>1606</v>
      </c>
      <c r="L2407" s="662">
        <v>0</v>
      </c>
      <c r="M2407" s="662">
        <v>0</v>
      </c>
      <c r="N2407" s="661">
        <v>3</v>
      </c>
      <c r="O2407" s="744">
        <v>1</v>
      </c>
      <c r="P2407" s="662"/>
      <c r="Q2407" s="677"/>
      <c r="R2407" s="661"/>
      <c r="S2407" s="677">
        <v>0</v>
      </c>
      <c r="T2407" s="744"/>
      <c r="U2407" s="700">
        <v>0</v>
      </c>
    </row>
    <row r="2408" spans="1:21" ht="14.4" customHeight="1" x14ac:dyDescent="0.3">
      <c r="A2408" s="660">
        <v>21</v>
      </c>
      <c r="B2408" s="661" t="s">
        <v>578</v>
      </c>
      <c r="C2408" s="661" t="s">
        <v>3540</v>
      </c>
      <c r="D2408" s="742" t="s">
        <v>5398</v>
      </c>
      <c r="E2408" s="743" t="s">
        <v>3552</v>
      </c>
      <c r="F2408" s="661" t="s">
        <v>3533</v>
      </c>
      <c r="G2408" s="661" t="s">
        <v>3940</v>
      </c>
      <c r="H2408" s="661" t="s">
        <v>579</v>
      </c>
      <c r="I2408" s="661" t="s">
        <v>5087</v>
      </c>
      <c r="J2408" s="661" t="s">
        <v>4520</v>
      </c>
      <c r="K2408" s="661" t="s">
        <v>1606</v>
      </c>
      <c r="L2408" s="662">
        <v>0</v>
      </c>
      <c r="M2408" s="662">
        <v>0</v>
      </c>
      <c r="N2408" s="661">
        <v>3</v>
      </c>
      <c r="O2408" s="744">
        <v>2</v>
      </c>
      <c r="P2408" s="662">
        <v>0</v>
      </c>
      <c r="Q2408" s="677"/>
      <c r="R2408" s="661">
        <v>1</v>
      </c>
      <c r="S2408" s="677">
        <v>0.33333333333333331</v>
      </c>
      <c r="T2408" s="744">
        <v>1</v>
      </c>
      <c r="U2408" s="700">
        <v>0.5</v>
      </c>
    </row>
    <row r="2409" spans="1:21" ht="14.4" customHeight="1" x14ac:dyDescent="0.3">
      <c r="A2409" s="660">
        <v>21</v>
      </c>
      <c r="B2409" s="661" t="s">
        <v>578</v>
      </c>
      <c r="C2409" s="661" t="s">
        <v>3540</v>
      </c>
      <c r="D2409" s="742" t="s">
        <v>5398</v>
      </c>
      <c r="E2409" s="743" t="s">
        <v>3552</v>
      </c>
      <c r="F2409" s="661" t="s">
        <v>3533</v>
      </c>
      <c r="G2409" s="661" t="s">
        <v>3940</v>
      </c>
      <c r="H2409" s="661" t="s">
        <v>579</v>
      </c>
      <c r="I2409" s="661" t="s">
        <v>4519</v>
      </c>
      <c r="J2409" s="661" t="s">
        <v>4520</v>
      </c>
      <c r="K2409" s="661" t="s">
        <v>1742</v>
      </c>
      <c r="L2409" s="662">
        <v>0</v>
      </c>
      <c r="M2409" s="662">
        <v>0</v>
      </c>
      <c r="N2409" s="661">
        <v>1</v>
      </c>
      <c r="O2409" s="744">
        <v>1</v>
      </c>
      <c r="P2409" s="662">
        <v>0</v>
      </c>
      <c r="Q2409" s="677"/>
      <c r="R2409" s="661">
        <v>1</v>
      </c>
      <c r="S2409" s="677">
        <v>1</v>
      </c>
      <c r="T2409" s="744">
        <v>1</v>
      </c>
      <c r="U2409" s="700">
        <v>1</v>
      </c>
    </row>
    <row r="2410" spans="1:21" ht="14.4" customHeight="1" x14ac:dyDescent="0.3">
      <c r="A2410" s="660">
        <v>21</v>
      </c>
      <c r="B2410" s="661" t="s">
        <v>578</v>
      </c>
      <c r="C2410" s="661" t="s">
        <v>3540</v>
      </c>
      <c r="D2410" s="742" t="s">
        <v>5398</v>
      </c>
      <c r="E2410" s="743" t="s">
        <v>3552</v>
      </c>
      <c r="F2410" s="661" t="s">
        <v>3533</v>
      </c>
      <c r="G2410" s="661" t="s">
        <v>3940</v>
      </c>
      <c r="H2410" s="661" t="s">
        <v>579</v>
      </c>
      <c r="I2410" s="661" t="s">
        <v>4521</v>
      </c>
      <c r="J2410" s="661" t="s">
        <v>4217</v>
      </c>
      <c r="K2410" s="661" t="s">
        <v>1742</v>
      </c>
      <c r="L2410" s="662">
        <v>0</v>
      </c>
      <c r="M2410" s="662">
        <v>0</v>
      </c>
      <c r="N2410" s="661">
        <v>1</v>
      </c>
      <c r="O2410" s="744">
        <v>1</v>
      </c>
      <c r="P2410" s="662">
        <v>0</v>
      </c>
      <c r="Q2410" s="677"/>
      <c r="R2410" s="661">
        <v>1</v>
      </c>
      <c r="S2410" s="677">
        <v>1</v>
      </c>
      <c r="T2410" s="744">
        <v>1</v>
      </c>
      <c r="U2410" s="700">
        <v>1</v>
      </c>
    </row>
    <row r="2411" spans="1:21" ht="14.4" customHeight="1" x14ac:dyDescent="0.3">
      <c r="A2411" s="660">
        <v>21</v>
      </c>
      <c r="B2411" s="661" t="s">
        <v>578</v>
      </c>
      <c r="C2411" s="661" t="s">
        <v>3540</v>
      </c>
      <c r="D2411" s="742" t="s">
        <v>5398</v>
      </c>
      <c r="E2411" s="743" t="s">
        <v>3552</v>
      </c>
      <c r="F2411" s="661" t="s">
        <v>3533</v>
      </c>
      <c r="G2411" s="661" t="s">
        <v>3940</v>
      </c>
      <c r="H2411" s="661" t="s">
        <v>579</v>
      </c>
      <c r="I2411" s="661" t="s">
        <v>4909</v>
      </c>
      <c r="J2411" s="661" t="s">
        <v>4219</v>
      </c>
      <c r="K2411" s="661" t="s">
        <v>1606</v>
      </c>
      <c r="L2411" s="662">
        <v>0</v>
      </c>
      <c r="M2411" s="662">
        <v>0</v>
      </c>
      <c r="N2411" s="661">
        <v>1</v>
      </c>
      <c r="O2411" s="744">
        <v>0.5</v>
      </c>
      <c r="P2411" s="662"/>
      <c r="Q2411" s="677"/>
      <c r="R2411" s="661"/>
      <c r="S2411" s="677">
        <v>0</v>
      </c>
      <c r="T2411" s="744"/>
      <c r="U2411" s="700">
        <v>0</v>
      </c>
    </row>
    <row r="2412" spans="1:21" ht="14.4" customHeight="1" x14ac:dyDescent="0.3">
      <c r="A2412" s="660">
        <v>21</v>
      </c>
      <c r="B2412" s="661" t="s">
        <v>578</v>
      </c>
      <c r="C2412" s="661" t="s">
        <v>3540</v>
      </c>
      <c r="D2412" s="742" t="s">
        <v>5398</v>
      </c>
      <c r="E2412" s="743" t="s">
        <v>3552</v>
      </c>
      <c r="F2412" s="661" t="s">
        <v>3533</v>
      </c>
      <c r="G2412" s="661" t="s">
        <v>3940</v>
      </c>
      <c r="H2412" s="661" t="s">
        <v>579</v>
      </c>
      <c r="I2412" s="661" t="s">
        <v>3941</v>
      </c>
      <c r="J2412" s="661" t="s">
        <v>1605</v>
      </c>
      <c r="K2412" s="661" t="s">
        <v>1742</v>
      </c>
      <c r="L2412" s="662">
        <v>0</v>
      </c>
      <c r="M2412" s="662">
        <v>0</v>
      </c>
      <c r="N2412" s="661">
        <v>1</v>
      </c>
      <c r="O2412" s="744">
        <v>1</v>
      </c>
      <c r="P2412" s="662">
        <v>0</v>
      </c>
      <c r="Q2412" s="677"/>
      <c r="R2412" s="661">
        <v>1</v>
      </c>
      <c r="S2412" s="677">
        <v>1</v>
      </c>
      <c r="T2412" s="744">
        <v>1</v>
      </c>
      <c r="U2412" s="700">
        <v>1</v>
      </c>
    </row>
    <row r="2413" spans="1:21" ht="14.4" customHeight="1" x14ac:dyDescent="0.3">
      <c r="A2413" s="660">
        <v>21</v>
      </c>
      <c r="B2413" s="661" t="s">
        <v>578</v>
      </c>
      <c r="C2413" s="661" t="s">
        <v>3540</v>
      </c>
      <c r="D2413" s="742" t="s">
        <v>5398</v>
      </c>
      <c r="E2413" s="743" t="s">
        <v>3552</v>
      </c>
      <c r="F2413" s="661" t="s">
        <v>3533</v>
      </c>
      <c r="G2413" s="661" t="s">
        <v>3940</v>
      </c>
      <c r="H2413" s="661" t="s">
        <v>579</v>
      </c>
      <c r="I2413" s="661" t="s">
        <v>4522</v>
      </c>
      <c r="J2413" s="661" t="s">
        <v>4523</v>
      </c>
      <c r="K2413" s="661" t="s">
        <v>1742</v>
      </c>
      <c r="L2413" s="662">
        <v>0</v>
      </c>
      <c r="M2413" s="662">
        <v>0</v>
      </c>
      <c r="N2413" s="661">
        <v>1</v>
      </c>
      <c r="O2413" s="744">
        <v>1</v>
      </c>
      <c r="P2413" s="662">
        <v>0</v>
      </c>
      <c r="Q2413" s="677"/>
      <c r="R2413" s="661">
        <v>1</v>
      </c>
      <c r="S2413" s="677">
        <v>1</v>
      </c>
      <c r="T2413" s="744">
        <v>1</v>
      </c>
      <c r="U2413" s="700">
        <v>1</v>
      </c>
    </row>
    <row r="2414" spans="1:21" ht="14.4" customHeight="1" x14ac:dyDescent="0.3">
      <c r="A2414" s="660">
        <v>21</v>
      </c>
      <c r="B2414" s="661" t="s">
        <v>578</v>
      </c>
      <c r="C2414" s="661" t="s">
        <v>3540</v>
      </c>
      <c r="D2414" s="742" t="s">
        <v>5398</v>
      </c>
      <c r="E2414" s="743" t="s">
        <v>3552</v>
      </c>
      <c r="F2414" s="661" t="s">
        <v>3535</v>
      </c>
      <c r="G2414" s="661" t="s">
        <v>4284</v>
      </c>
      <c r="H2414" s="661" t="s">
        <v>579</v>
      </c>
      <c r="I2414" s="661" t="s">
        <v>4288</v>
      </c>
      <c r="J2414" s="661" t="s">
        <v>4289</v>
      </c>
      <c r="K2414" s="661" t="s">
        <v>4290</v>
      </c>
      <c r="L2414" s="662">
        <v>1512.05</v>
      </c>
      <c r="M2414" s="662">
        <v>3024.1</v>
      </c>
      <c r="N2414" s="661">
        <v>2</v>
      </c>
      <c r="O2414" s="744">
        <v>2</v>
      </c>
      <c r="P2414" s="662">
        <v>3024.1</v>
      </c>
      <c r="Q2414" s="677">
        <v>1</v>
      </c>
      <c r="R2414" s="661">
        <v>2</v>
      </c>
      <c r="S2414" s="677">
        <v>1</v>
      </c>
      <c r="T2414" s="744">
        <v>2</v>
      </c>
      <c r="U2414" s="700">
        <v>1</v>
      </c>
    </row>
    <row r="2415" spans="1:21" ht="14.4" customHeight="1" x14ac:dyDescent="0.3">
      <c r="A2415" s="660">
        <v>21</v>
      </c>
      <c r="B2415" s="661" t="s">
        <v>578</v>
      </c>
      <c r="C2415" s="661" t="s">
        <v>3540</v>
      </c>
      <c r="D2415" s="742" t="s">
        <v>5398</v>
      </c>
      <c r="E2415" s="743" t="s">
        <v>3552</v>
      </c>
      <c r="F2415" s="661" t="s">
        <v>3535</v>
      </c>
      <c r="G2415" s="661" t="s">
        <v>4284</v>
      </c>
      <c r="H2415" s="661" t="s">
        <v>579</v>
      </c>
      <c r="I2415" s="661" t="s">
        <v>4291</v>
      </c>
      <c r="J2415" s="661" t="s">
        <v>4292</v>
      </c>
      <c r="K2415" s="661" t="s">
        <v>4293</v>
      </c>
      <c r="L2415" s="662">
        <v>1600</v>
      </c>
      <c r="M2415" s="662">
        <v>1600</v>
      </c>
      <c r="N2415" s="661">
        <v>1</v>
      </c>
      <c r="O2415" s="744">
        <v>1</v>
      </c>
      <c r="P2415" s="662"/>
      <c r="Q2415" s="677">
        <v>0</v>
      </c>
      <c r="R2415" s="661"/>
      <c r="S2415" s="677">
        <v>0</v>
      </c>
      <c r="T2415" s="744"/>
      <c r="U2415" s="700">
        <v>0</v>
      </c>
    </row>
    <row r="2416" spans="1:21" ht="14.4" customHeight="1" x14ac:dyDescent="0.3">
      <c r="A2416" s="660">
        <v>21</v>
      </c>
      <c r="B2416" s="661" t="s">
        <v>578</v>
      </c>
      <c r="C2416" s="661" t="s">
        <v>3540</v>
      </c>
      <c r="D2416" s="742" t="s">
        <v>5398</v>
      </c>
      <c r="E2416" s="743" t="s">
        <v>3552</v>
      </c>
      <c r="F2416" s="661" t="s">
        <v>3535</v>
      </c>
      <c r="G2416" s="661" t="s">
        <v>4284</v>
      </c>
      <c r="H2416" s="661" t="s">
        <v>579</v>
      </c>
      <c r="I2416" s="661" t="s">
        <v>4296</v>
      </c>
      <c r="J2416" s="661" t="s">
        <v>4297</v>
      </c>
      <c r="K2416" s="661" t="s">
        <v>4298</v>
      </c>
      <c r="L2416" s="662">
        <v>1438.95</v>
      </c>
      <c r="M2416" s="662">
        <v>8633.7000000000007</v>
      </c>
      <c r="N2416" s="661">
        <v>6</v>
      </c>
      <c r="O2416" s="744">
        <v>3</v>
      </c>
      <c r="P2416" s="662">
        <v>8633.7000000000007</v>
      </c>
      <c r="Q2416" s="677">
        <v>1</v>
      </c>
      <c r="R2416" s="661">
        <v>6</v>
      </c>
      <c r="S2416" s="677">
        <v>1</v>
      </c>
      <c r="T2416" s="744">
        <v>3</v>
      </c>
      <c r="U2416" s="700">
        <v>1</v>
      </c>
    </row>
    <row r="2417" spans="1:21" ht="14.4" customHeight="1" x14ac:dyDescent="0.3">
      <c r="A2417" s="660">
        <v>21</v>
      </c>
      <c r="B2417" s="661" t="s">
        <v>578</v>
      </c>
      <c r="C2417" s="661" t="s">
        <v>3540</v>
      </c>
      <c r="D2417" s="742" t="s">
        <v>5398</v>
      </c>
      <c r="E2417" s="743" t="s">
        <v>3552</v>
      </c>
      <c r="F2417" s="661" t="s">
        <v>3535</v>
      </c>
      <c r="G2417" s="661" t="s">
        <v>4284</v>
      </c>
      <c r="H2417" s="661" t="s">
        <v>579</v>
      </c>
      <c r="I2417" s="661" t="s">
        <v>5384</v>
      </c>
      <c r="J2417" s="661" t="s">
        <v>5385</v>
      </c>
      <c r="K2417" s="661" t="s">
        <v>5386</v>
      </c>
      <c r="L2417" s="662">
        <v>770.84</v>
      </c>
      <c r="M2417" s="662">
        <v>2312.52</v>
      </c>
      <c r="N2417" s="661">
        <v>3</v>
      </c>
      <c r="O2417" s="744">
        <v>1</v>
      </c>
      <c r="P2417" s="662">
        <v>2312.52</v>
      </c>
      <c r="Q2417" s="677">
        <v>1</v>
      </c>
      <c r="R2417" s="661">
        <v>3</v>
      </c>
      <c r="S2417" s="677">
        <v>1</v>
      </c>
      <c r="T2417" s="744">
        <v>1</v>
      </c>
      <c r="U2417" s="700">
        <v>1</v>
      </c>
    </row>
    <row r="2418" spans="1:21" ht="14.4" customHeight="1" x14ac:dyDescent="0.3">
      <c r="A2418" s="660">
        <v>21</v>
      </c>
      <c r="B2418" s="661" t="s">
        <v>578</v>
      </c>
      <c r="C2418" s="661" t="s">
        <v>3540</v>
      </c>
      <c r="D2418" s="742" t="s">
        <v>5398</v>
      </c>
      <c r="E2418" s="743" t="s">
        <v>3552</v>
      </c>
      <c r="F2418" s="661" t="s">
        <v>3535</v>
      </c>
      <c r="G2418" s="661" t="s">
        <v>3704</v>
      </c>
      <c r="H2418" s="661" t="s">
        <v>579</v>
      </c>
      <c r="I2418" s="661" t="s">
        <v>1415</v>
      </c>
      <c r="J2418" s="661" t="s">
        <v>3907</v>
      </c>
      <c r="K2418" s="661" t="s">
        <v>1670</v>
      </c>
      <c r="L2418" s="662">
        <v>1267.1199999999999</v>
      </c>
      <c r="M2418" s="662">
        <v>10136.959999999999</v>
      </c>
      <c r="N2418" s="661">
        <v>8</v>
      </c>
      <c r="O2418" s="744">
        <v>4</v>
      </c>
      <c r="P2418" s="662">
        <v>10136.959999999999</v>
      </c>
      <c r="Q2418" s="677">
        <v>1</v>
      </c>
      <c r="R2418" s="661">
        <v>8</v>
      </c>
      <c r="S2418" s="677">
        <v>1</v>
      </c>
      <c r="T2418" s="744">
        <v>4</v>
      </c>
      <c r="U2418" s="700">
        <v>1</v>
      </c>
    </row>
    <row r="2419" spans="1:21" ht="14.4" customHeight="1" x14ac:dyDescent="0.3">
      <c r="A2419" s="660">
        <v>21</v>
      </c>
      <c r="B2419" s="661" t="s">
        <v>578</v>
      </c>
      <c r="C2419" s="661" t="s">
        <v>3540</v>
      </c>
      <c r="D2419" s="742" t="s">
        <v>5398</v>
      </c>
      <c r="E2419" s="743" t="s">
        <v>3552</v>
      </c>
      <c r="F2419" s="661" t="s">
        <v>3535</v>
      </c>
      <c r="G2419" s="661" t="s">
        <v>3704</v>
      </c>
      <c r="H2419" s="661" t="s">
        <v>579</v>
      </c>
      <c r="I2419" s="661" t="s">
        <v>1415</v>
      </c>
      <c r="J2419" s="661" t="s">
        <v>3907</v>
      </c>
      <c r="K2419" s="661" t="s">
        <v>1670</v>
      </c>
      <c r="L2419" s="662">
        <v>1267.1300000000001</v>
      </c>
      <c r="M2419" s="662">
        <v>3801.3900000000003</v>
      </c>
      <c r="N2419" s="661">
        <v>3</v>
      </c>
      <c r="O2419" s="744">
        <v>2</v>
      </c>
      <c r="P2419" s="662">
        <v>3801.3900000000003</v>
      </c>
      <c r="Q2419" s="677">
        <v>1</v>
      </c>
      <c r="R2419" s="661">
        <v>3</v>
      </c>
      <c r="S2419" s="677">
        <v>1</v>
      </c>
      <c r="T2419" s="744">
        <v>2</v>
      </c>
      <c r="U2419" s="700">
        <v>1</v>
      </c>
    </row>
    <row r="2420" spans="1:21" ht="14.4" customHeight="1" x14ac:dyDescent="0.3">
      <c r="A2420" s="660">
        <v>21</v>
      </c>
      <c r="B2420" s="661" t="s">
        <v>578</v>
      </c>
      <c r="C2420" s="661" t="s">
        <v>3540</v>
      </c>
      <c r="D2420" s="742" t="s">
        <v>5398</v>
      </c>
      <c r="E2420" s="743" t="s">
        <v>3553</v>
      </c>
      <c r="F2420" s="661" t="s">
        <v>3533</v>
      </c>
      <c r="G2420" s="661" t="s">
        <v>3959</v>
      </c>
      <c r="H2420" s="661" t="s">
        <v>1684</v>
      </c>
      <c r="I2420" s="661" t="s">
        <v>4206</v>
      </c>
      <c r="J2420" s="661" t="s">
        <v>3961</v>
      </c>
      <c r="K2420" s="661" t="s">
        <v>4207</v>
      </c>
      <c r="L2420" s="662">
        <v>492.3</v>
      </c>
      <c r="M2420" s="662">
        <v>492.3</v>
      </c>
      <c r="N2420" s="661">
        <v>1</v>
      </c>
      <c r="O2420" s="744">
        <v>1</v>
      </c>
      <c r="P2420" s="662"/>
      <c r="Q2420" s="677">
        <v>0</v>
      </c>
      <c r="R2420" s="661"/>
      <c r="S2420" s="677">
        <v>0</v>
      </c>
      <c r="T2420" s="744"/>
      <c r="U2420" s="700">
        <v>0</v>
      </c>
    </row>
    <row r="2421" spans="1:21" ht="14.4" customHeight="1" x14ac:dyDescent="0.3">
      <c r="A2421" s="660">
        <v>21</v>
      </c>
      <c r="B2421" s="661" t="s">
        <v>578</v>
      </c>
      <c r="C2421" s="661" t="s">
        <v>3540</v>
      </c>
      <c r="D2421" s="742" t="s">
        <v>5398</v>
      </c>
      <c r="E2421" s="743" t="s">
        <v>3567</v>
      </c>
      <c r="F2421" s="661" t="s">
        <v>3533</v>
      </c>
      <c r="G2421" s="661" t="s">
        <v>4000</v>
      </c>
      <c r="H2421" s="661" t="s">
        <v>579</v>
      </c>
      <c r="I2421" s="661" t="s">
        <v>904</v>
      </c>
      <c r="J2421" s="661" t="s">
        <v>4001</v>
      </c>
      <c r="K2421" s="661" t="s">
        <v>4002</v>
      </c>
      <c r="L2421" s="662">
        <v>0</v>
      </c>
      <c r="M2421" s="662">
        <v>0</v>
      </c>
      <c r="N2421" s="661">
        <v>1</v>
      </c>
      <c r="O2421" s="744">
        <v>1</v>
      </c>
      <c r="P2421" s="662"/>
      <c r="Q2421" s="677"/>
      <c r="R2421" s="661"/>
      <c r="S2421" s="677">
        <v>0</v>
      </c>
      <c r="T2421" s="744"/>
      <c r="U2421" s="700">
        <v>0</v>
      </c>
    </row>
    <row r="2422" spans="1:21" ht="14.4" customHeight="1" x14ac:dyDescent="0.3">
      <c r="A2422" s="660">
        <v>21</v>
      </c>
      <c r="B2422" s="661" t="s">
        <v>578</v>
      </c>
      <c r="C2422" s="661" t="s">
        <v>3540</v>
      </c>
      <c r="D2422" s="742" t="s">
        <v>5398</v>
      </c>
      <c r="E2422" s="743" t="s">
        <v>3567</v>
      </c>
      <c r="F2422" s="661" t="s">
        <v>3533</v>
      </c>
      <c r="G2422" s="661" t="s">
        <v>4003</v>
      </c>
      <c r="H2422" s="661" t="s">
        <v>579</v>
      </c>
      <c r="I2422" s="661" t="s">
        <v>4004</v>
      </c>
      <c r="J2422" s="661" t="s">
        <v>4005</v>
      </c>
      <c r="K2422" s="661" t="s">
        <v>4006</v>
      </c>
      <c r="L2422" s="662">
        <v>0</v>
      </c>
      <c r="M2422" s="662">
        <v>0</v>
      </c>
      <c r="N2422" s="661">
        <v>2</v>
      </c>
      <c r="O2422" s="744">
        <v>1</v>
      </c>
      <c r="P2422" s="662"/>
      <c r="Q2422" s="677"/>
      <c r="R2422" s="661"/>
      <c r="S2422" s="677">
        <v>0</v>
      </c>
      <c r="T2422" s="744"/>
      <c r="U2422" s="700">
        <v>0</v>
      </c>
    </row>
    <row r="2423" spans="1:21" ht="14.4" customHeight="1" x14ac:dyDescent="0.3">
      <c r="A2423" s="660">
        <v>21</v>
      </c>
      <c r="B2423" s="661" t="s">
        <v>578</v>
      </c>
      <c r="C2423" s="661" t="s">
        <v>3540</v>
      </c>
      <c r="D2423" s="742" t="s">
        <v>5398</v>
      </c>
      <c r="E2423" s="743" t="s">
        <v>3567</v>
      </c>
      <c r="F2423" s="661" t="s">
        <v>3533</v>
      </c>
      <c r="G2423" s="661" t="s">
        <v>3827</v>
      </c>
      <c r="H2423" s="661" t="s">
        <v>579</v>
      </c>
      <c r="I2423" s="661" t="s">
        <v>5387</v>
      </c>
      <c r="J2423" s="661" t="s">
        <v>3832</v>
      </c>
      <c r="K2423" s="661" t="s">
        <v>5388</v>
      </c>
      <c r="L2423" s="662">
        <v>70.47</v>
      </c>
      <c r="M2423" s="662">
        <v>70.47</v>
      </c>
      <c r="N2423" s="661">
        <v>1</v>
      </c>
      <c r="O2423" s="744">
        <v>1</v>
      </c>
      <c r="P2423" s="662"/>
      <c r="Q2423" s="677">
        <v>0</v>
      </c>
      <c r="R2423" s="661"/>
      <c r="S2423" s="677">
        <v>0</v>
      </c>
      <c r="T2423" s="744"/>
      <c r="U2423" s="700">
        <v>0</v>
      </c>
    </row>
    <row r="2424" spans="1:21" ht="14.4" customHeight="1" x14ac:dyDescent="0.3">
      <c r="A2424" s="660">
        <v>21</v>
      </c>
      <c r="B2424" s="661" t="s">
        <v>578</v>
      </c>
      <c r="C2424" s="661" t="s">
        <v>3540</v>
      </c>
      <c r="D2424" s="742" t="s">
        <v>5398</v>
      </c>
      <c r="E2424" s="743" t="s">
        <v>3567</v>
      </c>
      <c r="F2424" s="661" t="s">
        <v>3533</v>
      </c>
      <c r="G2424" s="661" t="s">
        <v>5389</v>
      </c>
      <c r="H2424" s="661" t="s">
        <v>1684</v>
      </c>
      <c r="I2424" s="661" t="s">
        <v>5390</v>
      </c>
      <c r="J2424" s="661" t="s">
        <v>2899</v>
      </c>
      <c r="K2424" s="661" t="s">
        <v>5391</v>
      </c>
      <c r="L2424" s="662">
        <v>0</v>
      </c>
      <c r="M2424" s="662">
        <v>0</v>
      </c>
      <c r="N2424" s="661">
        <v>1</v>
      </c>
      <c r="O2424" s="744">
        <v>0.5</v>
      </c>
      <c r="P2424" s="662"/>
      <c r="Q2424" s="677"/>
      <c r="R2424" s="661"/>
      <c r="S2424" s="677">
        <v>0</v>
      </c>
      <c r="T2424" s="744"/>
      <c r="U2424" s="700">
        <v>0</v>
      </c>
    </row>
    <row r="2425" spans="1:21" ht="14.4" customHeight="1" x14ac:dyDescent="0.3">
      <c r="A2425" s="660">
        <v>21</v>
      </c>
      <c r="B2425" s="661" t="s">
        <v>578</v>
      </c>
      <c r="C2425" s="661" t="s">
        <v>3540</v>
      </c>
      <c r="D2425" s="742" t="s">
        <v>5398</v>
      </c>
      <c r="E2425" s="743" t="s">
        <v>3567</v>
      </c>
      <c r="F2425" s="661" t="s">
        <v>3533</v>
      </c>
      <c r="G2425" s="661" t="s">
        <v>3919</v>
      </c>
      <c r="H2425" s="661" t="s">
        <v>579</v>
      </c>
      <c r="I2425" s="661" t="s">
        <v>3041</v>
      </c>
      <c r="J2425" s="661" t="s">
        <v>3042</v>
      </c>
      <c r="K2425" s="661" t="s">
        <v>4968</v>
      </c>
      <c r="L2425" s="662">
        <v>2991.23</v>
      </c>
      <c r="M2425" s="662">
        <v>2991.23</v>
      </c>
      <c r="N2425" s="661">
        <v>1</v>
      </c>
      <c r="O2425" s="744">
        <v>1</v>
      </c>
      <c r="P2425" s="662">
        <v>2991.23</v>
      </c>
      <c r="Q2425" s="677">
        <v>1</v>
      </c>
      <c r="R2425" s="661">
        <v>1</v>
      </c>
      <c r="S2425" s="677">
        <v>1</v>
      </c>
      <c r="T2425" s="744">
        <v>1</v>
      </c>
      <c r="U2425" s="700">
        <v>1</v>
      </c>
    </row>
    <row r="2426" spans="1:21" ht="14.4" customHeight="1" x14ac:dyDescent="0.3">
      <c r="A2426" s="660">
        <v>21</v>
      </c>
      <c r="B2426" s="661" t="s">
        <v>578</v>
      </c>
      <c r="C2426" s="661" t="s">
        <v>3540</v>
      </c>
      <c r="D2426" s="742" t="s">
        <v>5398</v>
      </c>
      <c r="E2426" s="743" t="s">
        <v>3567</v>
      </c>
      <c r="F2426" s="661" t="s">
        <v>3533</v>
      </c>
      <c r="G2426" s="661" t="s">
        <v>4108</v>
      </c>
      <c r="H2426" s="661" t="s">
        <v>579</v>
      </c>
      <c r="I2426" s="661" t="s">
        <v>4390</v>
      </c>
      <c r="J2426" s="661" t="s">
        <v>4391</v>
      </c>
      <c r="K2426" s="661" t="s">
        <v>4392</v>
      </c>
      <c r="L2426" s="662">
        <v>48.42</v>
      </c>
      <c r="M2426" s="662">
        <v>48.42</v>
      </c>
      <c r="N2426" s="661">
        <v>1</v>
      </c>
      <c r="O2426" s="744">
        <v>1</v>
      </c>
      <c r="P2426" s="662">
        <v>48.42</v>
      </c>
      <c r="Q2426" s="677">
        <v>1</v>
      </c>
      <c r="R2426" s="661">
        <v>1</v>
      </c>
      <c r="S2426" s="677">
        <v>1</v>
      </c>
      <c r="T2426" s="744">
        <v>1</v>
      </c>
      <c r="U2426" s="700">
        <v>1</v>
      </c>
    </row>
    <row r="2427" spans="1:21" ht="14.4" customHeight="1" x14ac:dyDescent="0.3">
      <c r="A2427" s="660">
        <v>21</v>
      </c>
      <c r="B2427" s="661" t="s">
        <v>578</v>
      </c>
      <c r="C2427" s="661" t="s">
        <v>3540</v>
      </c>
      <c r="D2427" s="742" t="s">
        <v>5398</v>
      </c>
      <c r="E2427" s="743" t="s">
        <v>3567</v>
      </c>
      <c r="F2427" s="661" t="s">
        <v>3533</v>
      </c>
      <c r="G2427" s="661" t="s">
        <v>3860</v>
      </c>
      <c r="H2427" s="661" t="s">
        <v>579</v>
      </c>
      <c r="I2427" s="661" t="s">
        <v>996</v>
      </c>
      <c r="J2427" s="661" t="s">
        <v>997</v>
      </c>
      <c r="K2427" s="661" t="s">
        <v>3861</v>
      </c>
      <c r="L2427" s="662">
        <v>0</v>
      </c>
      <c r="M2427" s="662">
        <v>0</v>
      </c>
      <c r="N2427" s="661">
        <v>1</v>
      </c>
      <c r="O2427" s="744">
        <v>0.5</v>
      </c>
      <c r="P2427" s="662">
        <v>0</v>
      </c>
      <c r="Q2427" s="677"/>
      <c r="R2427" s="661">
        <v>1</v>
      </c>
      <c r="S2427" s="677">
        <v>1</v>
      </c>
      <c r="T2427" s="744">
        <v>0.5</v>
      </c>
      <c r="U2427" s="700">
        <v>1</v>
      </c>
    </row>
    <row r="2428" spans="1:21" ht="14.4" customHeight="1" x14ac:dyDescent="0.3">
      <c r="A2428" s="660">
        <v>21</v>
      </c>
      <c r="B2428" s="661" t="s">
        <v>578</v>
      </c>
      <c r="C2428" s="661" t="s">
        <v>3540</v>
      </c>
      <c r="D2428" s="742" t="s">
        <v>5398</v>
      </c>
      <c r="E2428" s="743" t="s">
        <v>3567</v>
      </c>
      <c r="F2428" s="661" t="s">
        <v>3533</v>
      </c>
      <c r="G2428" s="661" t="s">
        <v>3656</v>
      </c>
      <c r="H2428" s="661" t="s">
        <v>579</v>
      </c>
      <c r="I2428" s="661" t="s">
        <v>1313</v>
      </c>
      <c r="J2428" s="661" t="s">
        <v>3951</v>
      </c>
      <c r="K2428" s="661" t="s">
        <v>3952</v>
      </c>
      <c r="L2428" s="662">
        <v>0</v>
      </c>
      <c r="M2428" s="662">
        <v>0</v>
      </c>
      <c r="N2428" s="661">
        <v>3</v>
      </c>
      <c r="O2428" s="744">
        <v>0.5</v>
      </c>
      <c r="P2428" s="662">
        <v>0</v>
      </c>
      <c r="Q2428" s="677"/>
      <c r="R2428" s="661">
        <v>3</v>
      </c>
      <c r="S2428" s="677">
        <v>1</v>
      </c>
      <c r="T2428" s="744">
        <v>0.5</v>
      </c>
      <c r="U2428" s="700">
        <v>1</v>
      </c>
    </row>
    <row r="2429" spans="1:21" ht="14.4" customHeight="1" x14ac:dyDescent="0.3">
      <c r="A2429" s="660">
        <v>21</v>
      </c>
      <c r="B2429" s="661" t="s">
        <v>578</v>
      </c>
      <c r="C2429" s="661" t="s">
        <v>3540</v>
      </c>
      <c r="D2429" s="742" t="s">
        <v>5398</v>
      </c>
      <c r="E2429" s="743" t="s">
        <v>3567</v>
      </c>
      <c r="F2429" s="661" t="s">
        <v>3533</v>
      </c>
      <c r="G2429" s="661" t="s">
        <v>3984</v>
      </c>
      <c r="H2429" s="661" t="s">
        <v>579</v>
      </c>
      <c r="I2429" s="661" t="s">
        <v>1020</v>
      </c>
      <c r="J2429" s="661" t="s">
        <v>1021</v>
      </c>
      <c r="K2429" s="661" t="s">
        <v>1022</v>
      </c>
      <c r="L2429" s="662">
        <v>59.78</v>
      </c>
      <c r="M2429" s="662">
        <v>59.78</v>
      </c>
      <c r="N2429" s="661">
        <v>1</v>
      </c>
      <c r="O2429" s="744">
        <v>1</v>
      </c>
      <c r="P2429" s="662"/>
      <c r="Q2429" s="677">
        <v>0</v>
      </c>
      <c r="R2429" s="661"/>
      <c r="S2429" s="677">
        <v>0</v>
      </c>
      <c r="T2429" s="744"/>
      <c r="U2429" s="700">
        <v>0</v>
      </c>
    </row>
    <row r="2430" spans="1:21" ht="14.4" customHeight="1" x14ac:dyDescent="0.3">
      <c r="A2430" s="660">
        <v>21</v>
      </c>
      <c r="B2430" s="661" t="s">
        <v>578</v>
      </c>
      <c r="C2430" s="661" t="s">
        <v>3540</v>
      </c>
      <c r="D2430" s="742" t="s">
        <v>5398</v>
      </c>
      <c r="E2430" s="743" t="s">
        <v>3567</v>
      </c>
      <c r="F2430" s="661" t="s">
        <v>3533</v>
      </c>
      <c r="G2430" s="661" t="s">
        <v>3618</v>
      </c>
      <c r="H2430" s="661" t="s">
        <v>579</v>
      </c>
      <c r="I2430" s="661" t="s">
        <v>925</v>
      </c>
      <c r="J2430" s="661" t="s">
        <v>3619</v>
      </c>
      <c r="K2430" s="661" t="s">
        <v>3620</v>
      </c>
      <c r="L2430" s="662">
        <v>53.57</v>
      </c>
      <c r="M2430" s="662">
        <v>53.57</v>
      </c>
      <c r="N2430" s="661">
        <v>1</v>
      </c>
      <c r="O2430" s="744">
        <v>1</v>
      </c>
      <c r="P2430" s="662">
        <v>53.57</v>
      </c>
      <c r="Q2430" s="677">
        <v>1</v>
      </c>
      <c r="R2430" s="661">
        <v>1</v>
      </c>
      <c r="S2430" s="677">
        <v>1</v>
      </c>
      <c r="T2430" s="744">
        <v>1</v>
      </c>
      <c r="U2430" s="700">
        <v>1</v>
      </c>
    </row>
    <row r="2431" spans="1:21" ht="14.4" customHeight="1" x14ac:dyDescent="0.3">
      <c r="A2431" s="660">
        <v>21</v>
      </c>
      <c r="B2431" s="661" t="s">
        <v>578</v>
      </c>
      <c r="C2431" s="661" t="s">
        <v>3540</v>
      </c>
      <c r="D2431" s="742" t="s">
        <v>5398</v>
      </c>
      <c r="E2431" s="743" t="s">
        <v>3567</v>
      </c>
      <c r="F2431" s="661" t="s">
        <v>3533</v>
      </c>
      <c r="G2431" s="661" t="s">
        <v>5392</v>
      </c>
      <c r="H2431" s="661" t="s">
        <v>579</v>
      </c>
      <c r="I2431" s="661" t="s">
        <v>3052</v>
      </c>
      <c r="J2431" s="661" t="s">
        <v>3053</v>
      </c>
      <c r="K2431" s="661" t="s">
        <v>5393</v>
      </c>
      <c r="L2431" s="662">
        <v>0</v>
      </c>
      <c r="M2431" s="662">
        <v>0</v>
      </c>
      <c r="N2431" s="661">
        <v>2</v>
      </c>
      <c r="O2431" s="744">
        <v>1</v>
      </c>
      <c r="P2431" s="662">
        <v>0</v>
      </c>
      <c r="Q2431" s="677"/>
      <c r="R2431" s="661">
        <v>2</v>
      </c>
      <c r="S2431" s="677">
        <v>1</v>
      </c>
      <c r="T2431" s="744">
        <v>1</v>
      </c>
      <c r="U2431" s="700">
        <v>1</v>
      </c>
    </row>
    <row r="2432" spans="1:21" ht="14.4" customHeight="1" x14ac:dyDescent="0.3">
      <c r="A2432" s="660">
        <v>21</v>
      </c>
      <c r="B2432" s="661" t="s">
        <v>578</v>
      </c>
      <c r="C2432" s="661" t="s">
        <v>3540</v>
      </c>
      <c r="D2432" s="742" t="s">
        <v>5398</v>
      </c>
      <c r="E2432" s="743" t="s">
        <v>3567</v>
      </c>
      <c r="F2432" s="661" t="s">
        <v>3533</v>
      </c>
      <c r="G2432" s="661" t="s">
        <v>3589</v>
      </c>
      <c r="H2432" s="661" t="s">
        <v>1684</v>
      </c>
      <c r="I2432" s="661" t="s">
        <v>1867</v>
      </c>
      <c r="J2432" s="661" t="s">
        <v>1868</v>
      </c>
      <c r="K2432" s="661" t="s">
        <v>3353</v>
      </c>
      <c r="L2432" s="662">
        <v>1300.49</v>
      </c>
      <c r="M2432" s="662">
        <v>1300.49</v>
      </c>
      <c r="N2432" s="661">
        <v>1</v>
      </c>
      <c r="O2432" s="744">
        <v>1</v>
      </c>
      <c r="P2432" s="662"/>
      <c r="Q2432" s="677">
        <v>0</v>
      </c>
      <c r="R2432" s="661"/>
      <c r="S2432" s="677">
        <v>0</v>
      </c>
      <c r="T2432" s="744"/>
      <c r="U2432" s="700">
        <v>0</v>
      </c>
    </row>
    <row r="2433" spans="1:21" ht="14.4" customHeight="1" x14ac:dyDescent="0.3">
      <c r="A2433" s="660">
        <v>21</v>
      </c>
      <c r="B2433" s="661" t="s">
        <v>578</v>
      </c>
      <c r="C2433" s="661" t="s">
        <v>3540</v>
      </c>
      <c r="D2433" s="742" t="s">
        <v>5398</v>
      </c>
      <c r="E2433" s="743" t="s">
        <v>3567</v>
      </c>
      <c r="F2433" s="661" t="s">
        <v>3533</v>
      </c>
      <c r="G2433" s="661" t="s">
        <v>3959</v>
      </c>
      <c r="H2433" s="661" t="s">
        <v>1684</v>
      </c>
      <c r="I2433" s="661" t="s">
        <v>4206</v>
      </c>
      <c r="J2433" s="661" t="s">
        <v>3961</v>
      </c>
      <c r="K2433" s="661" t="s">
        <v>4207</v>
      </c>
      <c r="L2433" s="662">
        <v>492.3</v>
      </c>
      <c r="M2433" s="662">
        <v>492.3</v>
      </c>
      <c r="N2433" s="661">
        <v>1</v>
      </c>
      <c r="O2433" s="744">
        <v>1</v>
      </c>
      <c r="P2433" s="662">
        <v>492.3</v>
      </c>
      <c r="Q2433" s="677">
        <v>1</v>
      </c>
      <c r="R2433" s="661">
        <v>1</v>
      </c>
      <c r="S2433" s="677">
        <v>1</v>
      </c>
      <c r="T2433" s="744">
        <v>1</v>
      </c>
      <c r="U2433" s="700">
        <v>1</v>
      </c>
    </row>
    <row r="2434" spans="1:21" ht="14.4" customHeight="1" x14ac:dyDescent="0.3">
      <c r="A2434" s="660">
        <v>21</v>
      </c>
      <c r="B2434" s="661" t="s">
        <v>578</v>
      </c>
      <c r="C2434" s="661" t="s">
        <v>3540</v>
      </c>
      <c r="D2434" s="742" t="s">
        <v>5398</v>
      </c>
      <c r="E2434" s="743" t="s">
        <v>3567</v>
      </c>
      <c r="F2434" s="661" t="s">
        <v>3533</v>
      </c>
      <c r="G2434" s="661" t="s">
        <v>3813</v>
      </c>
      <c r="H2434" s="661" t="s">
        <v>1684</v>
      </c>
      <c r="I2434" s="661" t="s">
        <v>2842</v>
      </c>
      <c r="J2434" s="661" t="s">
        <v>1707</v>
      </c>
      <c r="K2434" s="661" t="s">
        <v>2843</v>
      </c>
      <c r="L2434" s="662">
        <v>394.64</v>
      </c>
      <c r="M2434" s="662">
        <v>394.64</v>
      </c>
      <c r="N2434" s="661">
        <v>1</v>
      </c>
      <c r="O2434" s="744">
        <v>0.5</v>
      </c>
      <c r="P2434" s="662"/>
      <c r="Q2434" s="677">
        <v>0</v>
      </c>
      <c r="R2434" s="661"/>
      <c r="S2434" s="677">
        <v>0</v>
      </c>
      <c r="T2434" s="744"/>
      <c r="U2434" s="700">
        <v>0</v>
      </c>
    </row>
    <row r="2435" spans="1:21" ht="14.4" customHeight="1" x14ac:dyDescent="0.3">
      <c r="A2435" s="660">
        <v>21</v>
      </c>
      <c r="B2435" s="661" t="s">
        <v>578</v>
      </c>
      <c r="C2435" s="661" t="s">
        <v>3540</v>
      </c>
      <c r="D2435" s="742" t="s">
        <v>5398</v>
      </c>
      <c r="E2435" s="743" t="s">
        <v>3567</v>
      </c>
      <c r="F2435" s="661" t="s">
        <v>3533</v>
      </c>
      <c r="G2435" s="661" t="s">
        <v>3693</v>
      </c>
      <c r="H2435" s="661" t="s">
        <v>1684</v>
      </c>
      <c r="I2435" s="661" t="s">
        <v>1717</v>
      </c>
      <c r="J2435" s="661" t="s">
        <v>1718</v>
      </c>
      <c r="K2435" s="661" t="s">
        <v>1719</v>
      </c>
      <c r="L2435" s="662">
        <v>31.32</v>
      </c>
      <c r="M2435" s="662">
        <v>31.32</v>
      </c>
      <c r="N2435" s="661">
        <v>1</v>
      </c>
      <c r="O2435" s="744">
        <v>1</v>
      </c>
      <c r="P2435" s="662">
        <v>31.32</v>
      </c>
      <c r="Q2435" s="677">
        <v>1</v>
      </c>
      <c r="R2435" s="661">
        <v>1</v>
      </c>
      <c r="S2435" s="677">
        <v>1</v>
      </c>
      <c r="T2435" s="744">
        <v>1</v>
      </c>
      <c r="U2435" s="700">
        <v>1</v>
      </c>
    </row>
    <row r="2436" spans="1:21" ht="14.4" customHeight="1" x14ac:dyDescent="0.3">
      <c r="A2436" s="660">
        <v>21</v>
      </c>
      <c r="B2436" s="661" t="s">
        <v>578</v>
      </c>
      <c r="C2436" s="661" t="s">
        <v>3540</v>
      </c>
      <c r="D2436" s="742" t="s">
        <v>5398</v>
      </c>
      <c r="E2436" s="743" t="s">
        <v>3567</v>
      </c>
      <c r="F2436" s="661" t="s">
        <v>3535</v>
      </c>
      <c r="G2436" s="661" t="s">
        <v>4284</v>
      </c>
      <c r="H2436" s="661" t="s">
        <v>579</v>
      </c>
      <c r="I2436" s="661" t="s">
        <v>4312</v>
      </c>
      <c r="J2436" s="661" t="s">
        <v>4313</v>
      </c>
      <c r="K2436" s="661" t="s">
        <v>4301</v>
      </c>
      <c r="L2436" s="662">
        <v>741</v>
      </c>
      <c r="M2436" s="662">
        <v>1482</v>
      </c>
      <c r="N2436" s="661">
        <v>2</v>
      </c>
      <c r="O2436" s="744">
        <v>1</v>
      </c>
      <c r="P2436" s="662">
        <v>1482</v>
      </c>
      <c r="Q2436" s="677">
        <v>1</v>
      </c>
      <c r="R2436" s="661">
        <v>2</v>
      </c>
      <c r="S2436" s="677">
        <v>1</v>
      </c>
      <c r="T2436" s="744">
        <v>1</v>
      </c>
      <c r="U2436" s="700">
        <v>1</v>
      </c>
    </row>
    <row r="2437" spans="1:21" ht="14.4" customHeight="1" x14ac:dyDescent="0.3">
      <c r="A2437" s="660">
        <v>21</v>
      </c>
      <c r="B2437" s="661" t="s">
        <v>578</v>
      </c>
      <c r="C2437" s="661" t="s">
        <v>3540</v>
      </c>
      <c r="D2437" s="742" t="s">
        <v>5398</v>
      </c>
      <c r="E2437" s="743" t="s">
        <v>3567</v>
      </c>
      <c r="F2437" s="661" t="s">
        <v>3535</v>
      </c>
      <c r="G2437" s="661" t="s">
        <v>4284</v>
      </c>
      <c r="H2437" s="661" t="s">
        <v>579</v>
      </c>
      <c r="I2437" s="661" t="s">
        <v>4291</v>
      </c>
      <c r="J2437" s="661" t="s">
        <v>4292</v>
      </c>
      <c r="K2437" s="661" t="s">
        <v>4293</v>
      </c>
      <c r="L2437" s="662">
        <v>1600</v>
      </c>
      <c r="M2437" s="662">
        <v>4800</v>
      </c>
      <c r="N2437" s="661">
        <v>3</v>
      </c>
      <c r="O2437" s="744">
        <v>2</v>
      </c>
      <c r="P2437" s="662">
        <v>4800</v>
      </c>
      <c r="Q2437" s="677">
        <v>1</v>
      </c>
      <c r="R2437" s="661">
        <v>3</v>
      </c>
      <c r="S2437" s="677">
        <v>1</v>
      </c>
      <c r="T2437" s="744">
        <v>2</v>
      </c>
      <c r="U2437" s="700">
        <v>1</v>
      </c>
    </row>
    <row r="2438" spans="1:21" ht="14.4" customHeight="1" x14ac:dyDescent="0.3">
      <c r="A2438" s="660">
        <v>21</v>
      </c>
      <c r="B2438" s="661" t="s">
        <v>578</v>
      </c>
      <c r="C2438" s="661" t="s">
        <v>3540</v>
      </c>
      <c r="D2438" s="742" t="s">
        <v>5398</v>
      </c>
      <c r="E2438" s="743" t="s">
        <v>3567</v>
      </c>
      <c r="F2438" s="661" t="s">
        <v>3535</v>
      </c>
      <c r="G2438" s="661" t="s">
        <v>4284</v>
      </c>
      <c r="H2438" s="661" t="s">
        <v>579</v>
      </c>
      <c r="I2438" s="661" t="s">
        <v>4296</v>
      </c>
      <c r="J2438" s="661" t="s">
        <v>4297</v>
      </c>
      <c r="K2438" s="661" t="s">
        <v>4298</v>
      </c>
      <c r="L2438" s="662">
        <v>1438.95</v>
      </c>
      <c r="M2438" s="662">
        <v>2877.9</v>
      </c>
      <c r="N2438" s="661">
        <v>2</v>
      </c>
      <c r="O2438" s="744">
        <v>1</v>
      </c>
      <c r="P2438" s="662"/>
      <c r="Q2438" s="677">
        <v>0</v>
      </c>
      <c r="R2438" s="661"/>
      <c r="S2438" s="677">
        <v>0</v>
      </c>
      <c r="T2438" s="744"/>
      <c r="U2438" s="700">
        <v>0</v>
      </c>
    </row>
    <row r="2439" spans="1:21" ht="14.4" customHeight="1" x14ac:dyDescent="0.3">
      <c r="A2439" s="660">
        <v>21</v>
      </c>
      <c r="B2439" s="661" t="s">
        <v>578</v>
      </c>
      <c r="C2439" s="661" t="s">
        <v>3540</v>
      </c>
      <c r="D2439" s="742" t="s">
        <v>5398</v>
      </c>
      <c r="E2439" s="743" t="s">
        <v>3567</v>
      </c>
      <c r="F2439" s="661" t="s">
        <v>3535</v>
      </c>
      <c r="G2439" s="661" t="s">
        <v>4284</v>
      </c>
      <c r="H2439" s="661" t="s">
        <v>579</v>
      </c>
      <c r="I2439" s="661" t="s">
        <v>4299</v>
      </c>
      <c r="J2439" s="661" t="s">
        <v>4300</v>
      </c>
      <c r="K2439" s="661" t="s">
        <v>4301</v>
      </c>
      <c r="L2439" s="662">
        <v>800</v>
      </c>
      <c r="M2439" s="662">
        <v>4000</v>
      </c>
      <c r="N2439" s="661">
        <v>5</v>
      </c>
      <c r="O2439" s="744">
        <v>2</v>
      </c>
      <c r="P2439" s="662">
        <v>4000</v>
      </c>
      <c r="Q2439" s="677">
        <v>1</v>
      </c>
      <c r="R2439" s="661">
        <v>5</v>
      </c>
      <c r="S2439" s="677">
        <v>1</v>
      </c>
      <c r="T2439" s="744">
        <v>2</v>
      </c>
      <c r="U2439" s="700">
        <v>1</v>
      </c>
    </row>
    <row r="2440" spans="1:21" ht="14.4" customHeight="1" x14ac:dyDescent="0.3">
      <c r="A2440" s="660">
        <v>21</v>
      </c>
      <c r="B2440" s="661" t="s">
        <v>578</v>
      </c>
      <c r="C2440" s="661" t="s">
        <v>3540</v>
      </c>
      <c r="D2440" s="742" t="s">
        <v>5398</v>
      </c>
      <c r="E2440" s="743" t="s">
        <v>3567</v>
      </c>
      <c r="F2440" s="661" t="s">
        <v>3535</v>
      </c>
      <c r="G2440" s="661" t="s">
        <v>3704</v>
      </c>
      <c r="H2440" s="661" t="s">
        <v>579</v>
      </c>
      <c r="I2440" s="661" t="s">
        <v>1415</v>
      </c>
      <c r="J2440" s="661" t="s">
        <v>3907</v>
      </c>
      <c r="K2440" s="661" t="s">
        <v>1670</v>
      </c>
      <c r="L2440" s="662">
        <v>1267.1199999999999</v>
      </c>
      <c r="M2440" s="662">
        <v>2534.2399999999998</v>
      </c>
      <c r="N2440" s="661">
        <v>2</v>
      </c>
      <c r="O2440" s="744">
        <v>2</v>
      </c>
      <c r="P2440" s="662">
        <v>2534.2399999999998</v>
      </c>
      <c r="Q2440" s="677">
        <v>1</v>
      </c>
      <c r="R2440" s="661">
        <v>2</v>
      </c>
      <c r="S2440" s="677">
        <v>1</v>
      </c>
      <c r="T2440" s="744">
        <v>2</v>
      </c>
      <c r="U2440" s="700">
        <v>1</v>
      </c>
    </row>
    <row r="2441" spans="1:21" ht="14.4" customHeight="1" x14ac:dyDescent="0.3">
      <c r="A2441" s="660">
        <v>21</v>
      </c>
      <c r="B2441" s="661" t="s">
        <v>578</v>
      </c>
      <c r="C2441" s="661" t="s">
        <v>3540</v>
      </c>
      <c r="D2441" s="742" t="s">
        <v>5398</v>
      </c>
      <c r="E2441" s="743" t="s">
        <v>3568</v>
      </c>
      <c r="F2441" s="661" t="s">
        <v>3533</v>
      </c>
      <c r="G2441" s="661" t="s">
        <v>4066</v>
      </c>
      <c r="H2441" s="661" t="s">
        <v>579</v>
      </c>
      <c r="I2441" s="661" t="s">
        <v>5394</v>
      </c>
      <c r="J2441" s="661" t="s">
        <v>5395</v>
      </c>
      <c r="K2441" s="661" t="s">
        <v>4071</v>
      </c>
      <c r="L2441" s="662">
        <v>1834.64</v>
      </c>
      <c r="M2441" s="662">
        <v>1834.64</v>
      </c>
      <c r="N2441" s="661">
        <v>1</v>
      </c>
      <c r="O2441" s="744">
        <v>1</v>
      </c>
      <c r="P2441" s="662"/>
      <c r="Q2441" s="677">
        <v>0</v>
      </c>
      <c r="R2441" s="661"/>
      <c r="S2441" s="677">
        <v>0</v>
      </c>
      <c r="T2441" s="744"/>
      <c r="U2441" s="700">
        <v>0</v>
      </c>
    </row>
    <row r="2442" spans="1:21" ht="14.4" customHeight="1" x14ac:dyDescent="0.3">
      <c r="A2442" s="660">
        <v>21</v>
      </c>
      <c r="B2442" s="661" t="s">
        <v>578</v>
      </c>
      <c r="C2442" s="661" t="s">
        <v>3540</v>
      </c>
      <c r="D2442" s="742" t="s">
        <v>5398</v>
      </c>
      <c r="E2442" s="743" t="s">
        <v>3568</v>
      </c>
      <c r="F2442" s="661" t="s">
        <v>3533</v>
      </c>
      <c r="G2442" s="661" t="s">
        <v>3598</v>
      </c>
      <c r="H2442" s="661" t="s">
        <v>579</v>
      </c>
      <c r="I2442" s="661" t="s">
        <v>3617</v>
      </c>
      <c r="J2442" s="661" t="s">
        <v>1201</v>
      </c>
      <c r="K2442" s="661" t="s">
        <v>1808</v>
      </c>
      <c r="L2442" s="662">
        <v>0</v>
      </c>
      <c r="M2442" s="662">
        <v>0</v>
      </c>
      <c r="N2442" s="661">
        <v>1</v>
      </c>
      <c r="O2442" s="744">
        <v>1</v>
      </c>
      <c r="P2442" s="662"/>
      <c r="Q2442" s="677"/>
      <c r="R2442" s="661"/>
      <c r="S2442" s="677">
        <v>0</v>
      </c>
      <c r="T2442" s="744"/>
      <c r="U2442" s="700">
        <v>0</v>
      </c>
    </row>
    <row r="2443" spans="1:21" ht="14.4" customHeight="1" x14ac:dyDescent="0.3">
      <c r="A2443" s="660">
        <v>21</v>
      </c>
      <c r="B2443" s="661" t="s">
        <v>578</v>
      </c>
      <c r="C2443" s="661" t="s">
        <v>3540</v>
      </c>
      <c r="D2443" s="742" t="s">
        <v>5398</v>
      </c>
      <c r="E2443" s="743" t="s">
        <v>3568</v>
      </c>
      <c r="F2443" s="661" t="s">
        <v>3533</v>
      </c>
      <c r="G2443" s="661" t="s">
        <v>3603</v>
      </c>
      <c r="H2443" s="661" t="s">
        <v>579</v>
      </c>
      <c r="I2443" s="661" t="s">
        <v>869</v>
      </c>
      <c r="J2443" s="661" t="s">
        <v>870</v>
      </c>
      <c r="K2443" s="661" t="s">
        <v>3604</v>
      </c>
      <c r="L2443" s="662">
        <v>156.77000000000001</v>
      </c>
      <c r="M2443" s="662">
        <v>313.54000000000002</v>
      </c>
      <c r="N2443" s="661">
        <v>2</v>
      </c>
      <c r="O2443" s="744">
        <v>2</v>
      </c>
      <c r="P2443" s="662">
        <v>156.77000000000001</v>
      </c>
      <c r="Q2443" s="677">
        <v>0.5</v>
      </c>
      <c r="R2443" s="661">
        <v>1</v>
      </c>
      <c r="S2443" s="677">
        <v>0.5</v>
      </c>
      <c r="T2443" s="744">
        <v>1</v>
      </c>
      <c r="U2443" s="700">
        <v>0.5</v>
      </c>
    </row>
    <row r="2444" spans="1:21" ht="14.4" customHeight="1" x14ac:dyDescent="0.3">
      <c r="A2444" s="660">
        <v>21</v>
      </c>
      <c r="B2444" s="661" t="s">
        <v>578</v>
      </c>
      <c r="C2444" s="661" t="s">
        <v>3540</v>
      </c>
      <c r="D2444" s="742" t="s">
        <v>5398</v>
      </c>
      <c r="E2444" s="743" t="s">
        <v>3568</v>
      </c>
      <c r="F2444" s="661" t="s">
        <v>3533</v>
      </c>
      <c r="G2444" s="661" t="s">
        <v>4652</v>
      </c>
      <c r="H2444" s="661" t="s">
        <v>579</v>
      </c>
      <c r="I2444" s="661" t="s">
        <v>2204</v>
      </c>
      <c r="J2444" s="661" t="s">
        <v>2205</v>
      </c>
      <c r="K2444" s="661" t="s">
        <v>4653</v>
      </c>
      <c r="L2444" s="662">
        <v>0</v>
      </c>
      <c r="M2444" s="662">
        <v>0</v>
      </c>
      <c r="N2444" s="661">
        <v>1</v>
      </c>
      <c r="O2444" s="744">
        <v>1</v>
      </c>
      <c r="P2444" s="662">
        <v>0</v>
      </c>
      <c r="Q2444" s="677"/>
      <c r="R2444" s="661">
        <v>1</v>
      </c>
      <c r="S2444" s="677">
        <v>1</v>
      </c>
      <c r="T2444" s="744">
        <v>1</v>
      </c>
      <c r="U2444" s="700">
        <v>1</v>
      </c>
    </row>
    <row r="2445" spans="1:21" ht="14.4" customHeight="1" x14ac:dyDescent="0.3">
      <c r="A2445" s="660">
        <v>21</v>
      </c>
      <c r="B2445" s="661" t="s">
        <v>578</v>
      </c>
      <c r="C2445" s="661" t="s">
        <v>3540</v>
      </c>
      <c r="D2445" s="742" t="s">
        <v>5398</v>
      </c>
      <c r="E2445" s="743" t="s">
        <v>3568</v>
      </c>
      <c r="F2445" s="661" t="s">
        <v>3533</v>
      </c>
      <c r="G2445" s="661" t="s">
        <v>3784</v>
      </c>
      <c r="H2445" s="661" t="s">
        <v>579</v>
      </c>
      <c r="I2445" s="661" t="s">
        <v>3785</v>
      </c>
      <c r="J2445" s="661" t="s">
        <v>3786</v>
      </c>
      <c r="K2445" s="661" t="s">
        <v>1599</v>
      </c>
      <c r="L2445" s="662">
        <v>3689.11</v>
      </c>
      <c r="M2445" s="662">
        <v>7378.22</v>
      </c>
      <c r="N2445" s="661">
        <v>2</v>
      </c>
      <c r="O2445" s="744">
        <v>1.5</v>
      </c>
      <c r="P2445" s="662">
        <v>3689.11</v>
      </c>
      <c r="Q2445" s="677">
        <v>0.5</v>
      </c>
      <c r="R2445" s="661">
        <v>1</v>
      </c>
      <c r="S2445" s="677">
        <v>0.5</v>
      </c>
      <c r="T2445" s="744">
        <v>0.5</v>
      </c>
      <c r="U2445" s="700">
        <v>0.33333333333333331</v>
      </c>
    </row>
    <row r="2446" spans="1:21" ht="14.4" customHeight="1" x14ac:dyDescent="0.3">
      <c r="A2446" s="660">
        <v>21</v>
      </c>
      <c r="B2446" s="661" t="s">
        <v>578</v>
      </c>
      <c r="C2446" s="661" t="s">
        <v>3540</v>
      </c>
      <c r="D2446" s="742" t="s">
        <v>5398</v>
      </c>
      <c r="E2446" s="743" t="s">
        <v>3568</v>
      </c>
      <c r="F2446" s="661" t="s">
        <v>3533</v>
      </c>
      <c r="G2446" s="661" t="s">
        <v>3618</v>
      </c>
      <c r="H2446" s="661" t="s">
        <v>579</v>
      </c>
      <c r="I2446" s="661" t="s">
        <v>925</v>
      </c>
      <c r="J2446" s="661" t="s">
        <v>3619</v>
      </c>
      <c r="K2446" s="661" t="s">
        <v>3620</v>
      </c>
      <c r="L2446" s="662">
        <v>53.57</v>
      </c>
      <c r="M2446" s="662">
        <v>53.57</v>
      </c>
      <c r="N2446" s="661">
        <v>1</v>
      </c>
      <c r="O2446" s="744">
        <v>0.5</v>
      </c>
      <c r="P2446" s="662">
        <v>53.57</v>
      </c>
      <c r="Q2446" s="677">
        <v>1</v>
      </c>
      <c r="R2446" s="661">
        <v>1</v>
      </c>
      <c r="S2446" s="677">
        <v>1</v>
      </c>
      <c r="T2446" s="744">
        <v>0.5</v>
      </c>
      <c r="U2446" s="700">
        <v>1</v>
      </c>
    </row>
    <row r="2447" spans="1:21" ht="14.4" customHeight="1" x14ac:dyDescent="0.3">
      <c r="A2447" s="660">
        <v>21</v>
      </c>
      <c r="B2447" s="661" t="s">
        <v>578</v>
      </c>
      <c r="C2447" s="661" t="s">
        <v>3540</v>
      </c>
      <c r="D2447" s="742" t="s">
        <v>5398</v>
      </c>
      <c r="E2447" s="743" t="s">
        <v>3568</v>
      </c>
      <c r="F2447" s="661" t="s">
        <v>3533</v>
      </c>
      <c r="G2447" s="661" t="s">
        <v>3589</v>
      </c>
      <c r="H2447" s="661" t="s">
        <v>1684</v>
      </c>
      <c r="I2447" s="661" t="s">
        <v>1867</v>
      </c>
      <c r="J2447" s="661" t="s">
        <v>1868</v>
      </c>
      <c r="K2447" s="661" t="s">
        <v>3353</v>
      </c>
      <c r="L2447" s="662">
        <v>668.54</v>
      </c>
      <c r="M2447" s="662">
        <v>1337.08</v>
      </c>
      <c r="N2447" s="661">
        <v>2</v>
      </c>
      <c r="O2447" s="744">
        <v>2</v>
      </c>
      <c r="P2447" s="662">
        <v>1337.08</v>
      </c>
      <c r="Q2447" s="677">
        <v>1</v>
      </c>
      <c r="R2447" s="661">
        <v>2</v>
      </c>
      <c r="S2447" s="677">
        <v>1</v>
      </c>
      <c r="T2447" s="744">
        <v>2</v>
      </c>
      <c r="U2447" s="700">
        <v>1</v>
      </c>
    </row>
    <row r="2448" spans="1:21" ht="14.4" customHeight="1" x14ac:dyDescent="0.3">
      <c r="A2448" s="660">
        <v>21</v>
      </c>
      <c r="B2448" s="661" t="s">
        <v>578</v>
      </c>
      <c r="C2448" s="661" t="s">
        <v>3540</v>
      </c>
      <c r="D2448" s="742" t="s">
        <v>5398</v>
      </c>
      <c r="E2448" s="743" t="s">
        <v>3568</v>
      </c>
      <c r="F2448" s="661" t="s">
        <v>3533</v>
      </c>
      <c r="G2448" s="661" t="s">
        <v>3684</v>
      </c>
      <c r="H2448" s="661" t="s">
        <v>579</v>
      </c>
      <c r="I2448" s="661" t="s">
        <v>3751</v>
      </c>
      <c r="J2448" s="661" t="s">
        <v>1560</v>
      </c>
      <c r="K2448" s="661" t="s">
        <v>1276</v>
      </c>
      <c r="L2448" s="662">
        <v>54.23</v>
      </c>
      <c r="M2448" s="662">
        <v>54.23</v>
      </c>
      <c r="N2448" s="661">
        <v>1</v>
      </c>
      <c r="O2448" s="744">
        <v>1</v>
      </c>
      <c r="P2448" s="662"/>
      <c r="Q2448" s="677">
        <v>0</v>
      </c>
      <c r="R2448" s="661"/>
      <c r="S2448" s="677">
        <v>0</v>
      </c>
      <c r="T2448" s="744"/>
      <c r="U2448" s="700">
        <v>0</v>
      </c>
    </row>
    <row r="2449" spans="1:21" ht="14.4" customHeight="1" x14ac:dyDescent="0.3">
      <c r="A2449" s="660">
        <v>21</v>
      </c>
      <c r="B2449" s="661" t="s">
        <v>578</v>
      </c>
      <c r="C2449" s="661" t="s">
        <v>3540</v>
      </c>
      <c r="D2449" s="742" t="s">
        <v>5398</v>
      </c>
      <c r="E2449" s="743" t="s">
        <v>3568</v>
      </c>
      <c r="F2449" s="661" t="s">
        <v>3533</v>
      </c>
      <c r="G2449" s="661" t="s">
        <v>3686</v>
      </c>
      <c r="H2449" s="661" t="s">
        <v>579</v>
      </c>
      <c r="I2449" s="661" t="s">
        <v>834</v>
      </c>
      <c r="J2449" s="661" t="s">
        <v>3687</v>
      </c>
      <c r="K2449" s="661" t="s">
        <v>3688</v>
      </c>
      <c r="L2449" s="662">
        <v>0</v>
      </c>
      <c r="M2449" s="662">
        <v>0</v>
      </c>
      <c r="N2449" s="661">
        <v>1</v>
      </c>
      <c r="O2449" s="744">
        <v>1</v>
      </c>
      <c r="P2449" s="662"/>
      <c r="Q2449" s="677"/>
      <c r="R2449" s="661"/>
      <c r="S2449" s="677">
        <v>0</v>
      </c>
      <c r="T2449" s="744"/>
      <c r="U2449" s="700">
        <v>0</v>
      </c>
    </row>
    <row r="2450" spans="1:21" ht="14.4" customHeight="1" x14ac:dyDescent="0.3">
      <c r="A2450" s="660">
        <v>21</v>
      </c>
      <c r="B2450" s="661" t="s">
        <v>578</v>
      </c>
      <c r="C2450" s="661" t="s">
        <v>3540</v>
      </c>
      <c r="D2450" s="742" t="s">
        <v>5398</v>
      </c>
      <c r="E2450" s="743" t="s">
        <v>3568</v>
      </c>
      <c r="F2450" s="661" t="s">
        <v>3533</v>
      </c>
      <c r="G2450" s="661" t="s">
        <v>3940</v>
      </c>
      <c r="H2450" s="661" t="s">
        <v>579</v>
      </c>
      <c r="I2450" s="661" t="s">
        <v>4719</v>
      </c>
      <c r="J2450" s="661" t="s">
        <v>4219</v>
      </c>
      <c r="K2450" s="661" t="s">
        <v>3825</v>
      </c>
      <c r="L2450" s="662">
        <v>0</v>
      </c>
      <c r="M2450" s="662">
        <v>0</v>
      </c>
      <c r="N2450" s="661">
        <v>1</v>
      </c>
      <c r="O2450" s="744">
        <v>1</v>
      </c>
      <c r="P2450" s="662"/>
      <c r="Q2450" s="677"/>
      <c r="R2450" s="661"/>
      <c r="S2450" s="677">
        <v>0</v>
      </c>
      <c r="T2450" s="744"/>
      <c r="U2450" s="700">
        <v>0</v>
      </c>
    </row>
    <row r="2451" spans="1:21" ht="14.4" customHeight="1" thickBot="1" x14ac:dyDescent="0.35">
      <c r="A2451" s="666">
        <v>21</v>
      </c>
      <c r="B2451" s="667" t="s">
        <v>578</v>
      </c>
      <c r="C2451" s="667" t="s">
        <v>3540</v>
      </c>
      <c r="D2451" s="745" t="s">
        <v>5398</v>
      </c>
      <c r="E2451" s="746" t="s">
        <v>3568</v>
      </c>
      <c r="F2451" s="667" t="s">
        <v>3535</v>
      </c>
      <c r="G2451" s="667" t="s">
        <v>4284</v>
      </c>
      <c r="H2451" s="667" t="s">
        <v>579</v>
      </c>
      <c r="I2451" s="667" t="s">
        <v>4296</v>
      </c>
      <c r="J2451" s="667" t="s">
        <v>4297</v>
      </c>
      <c r="K2451" s="667" t="s">
        <v>4298</v>
      </c>
      <c r="L2451" s="668">
        <v>1438.95</v>
      </c>
      <c r="M2451" s="668">
        <v>2877.9</v>
      </c>
      <c r="N2451" s="667">
        <v>2</v>
      </c>
      <c r="O2451" s="747">
        <v>1</v>
      </c>
      <c r="P2451" s="668">
        <v>2877.9</v>
      </c>
      <c r="Q2451" s="678">
        <v>1</v>
      </c>
      <c r="R2451" s="667">
        <v>2</v>
      </c>
      <c r="S2451" s="678">
        <v>1</v>
      </c>
      <c r="T2451" s="747">
        <v>1</v>
      </c>
      <c r="U2451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5400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3555</v>
      </c>
      <c r="B5" s="229">
        <v>10466.94</v>
      </c>
      <c r="C5" s="741">
        <v>2.2462022611684455E-2</v>
      </c>
      <c r="D5" s="229">
        <v>455516.91999999987</v>
      </c>
      <c r="E5" s="741">
        <v>0.97753797738831549</v>
      </c>
      <c r="F5" s="749">
        <v>465983.85999999987</v>
      </c>
    </row>
    <row r="6" spans="1:6" ht="14.4" customHeight="1" x14ac:dyDescent="0.3">
      <c r="A6" s="687" t="s">
        <v>3558</v>
      </c>
      <c r="B6" s="664">
        <v>8194.4</v>
      </c>
      <c r="C6" s="677">
        <v>5.3419534023694169E-2</v>
      </c>
      <c r="D6" s="664">
        <v>145202.67000000007</v>
      </c>
      <c r="E6" s="677">
        <v>0.94658046597630585</v>
      </c>
      <c r="F6" s="665">
        <v>153397.07000000007</v>
      </c>
    </row>
    <row r="7" spans="1:6" ht="14.4" customHeight="1" x14ac:dyDescent="0.3">
      <c r="A7" s="687" t="s">
        <v>3545</v>
      </c>
      <c r="B7" s="664">
        <v>7375.9000000000015</v>
      </c>
      <c r="C7" s="677">
        <v>1.0596474834302486E-2</v>
      </c>
      <c r="D7" s="664">
        <v>688695.21000000031</v>
      </c>
      <c r="E7" s="677">
        <v>0.98940352516569752</v>
      </c>
      <c r="F7" s="665">
        <v>696071.11000000034</v>
      </c>
    </row>
    <row r="8" spans="1:6" ht="14.4" customHeight="1" x14ac:dyDescent="0.3">
      <c r="A8" s="687" t="s">
        <v>3553</v>
      </c>
      <c r="B8" s="664">
        <v>6569.2</v>
      </c>
      <c r="C8" s="677">
        <v>5.858325165013091E-3</v>
      </c>
      <c r="D8" s="664">
        <v>1114775.1799999997</v>
      </c>
      <c r="E8" s="677">
        <v>0.99414167483498694</v>
      </c>
      <c r="F8" s="665">
        <v>1121344.3799999997</v>
      </c>
    </row>
    <row r="9" spans="1:6" ht="14.4" customHeight="1" x14ac:dyDescent="0.3">
      <c r="A9" s="687" t="s">
        <v>3551</v>
      </c>
      <c r="B9" s="664">
        <v>3895.1000000000004</v>
      </c>
      <c r="C9" s="677">
        <v>8.235340930344252E-3</v>
      </c>
      <c r="D9" s="664">
        <v>469078.64000000007</v>
      </c>
      <c r="E9" s="677">
        <v>0.99176465906965583</v>
      </c>
      <c r="F9" s="665">
        <v>472973.74000000005</v>
      </c>
    </row>
    <row r="10" spans="1:6" ht="14.4" customHeight="1" x14ac:dyDescent="0.3">
      <c r="A10" s="687" t="s">
        <v>3562</v>
      </c>
      <c r="B10" s="664">
        <v>2694.9299999999994</v>
      </c>
      <c r="C10" s="677">
        <v>1.8508862575783571E-2</v>
      </c>
      <c r="D10" s="664">
        <v>142907.20999999996</v>
      </c>
      <c r="E10" s="677">
        <v>0.98149113742421645</v>
      </c>
      <c r="F10" s="665">
        <v>145602.13999999996</v>
      </c>
    </row>
    <row r="11" spans="1:6" ht="14.4" customHeight="1" x14ac:dyDescent="0.3">
      <c r="A11" s="687" t="s">
        <v>3563</v>
      </c>
      <c r="B11" s="664">
        <v>2585.29</v>
      </c>
      <c r="C11" s="677">
        <v>6.0229753179832507E-3</v>
      </c>
      <c r="D11" s="664">
        <v>426652.72999999986</v>
      </c>
      <c r="E11" s="677">
        <v>0.99397702468201676</v>
      </c>
      <c r="F11" s="665">
        <v>429238.01999999984</v>
      </c>
    </row>
    <row r="12" spans="1:6" ht="14.4" customHeight="1" x14ac:dyDescent="0.3">
      <c r="A12" s="687" t="s">
        <v>3570</v>
      </c>
      <c r="B12" s="664">
        <v>1337.08</v>
      </c>
      <c r="C12" s="677">
        <v>8.1153431904393682E-4</v>
      </c>
      <c r="D12" s="664">
        <v>1646258.06</v>
      </c>
      <c r="E12" s="677">
        <v>0.99918846568095598</v>
      </c>
      <c r="F12" s="665">
        <v>1647595.1400000001</v>
      </c>
    </row>
    <row r="13" spans="1:6" ht="14.4" customHeight="1" x14ac:dyDescent="0.3">
      <c r="A13" s="687" t="s">
        <v>3566</v>
      </c>
      <c r="B13" s="664">
        <v>1264.8399999999999</v>
      </c>
      <c r="C13" s="677">
        <v>5.4015369978636244E-3</v>
      </c>
      <c r="D13" s="664">
        <v>232898.13999999998</v>
      </c>
      <c r="E13" s="677">
        <v>0.99459846300213639</v>
      </c>
      <c r="F13" s="665">
        <v>234162.97999999998</v>
      </c>
    </row>
    <row r="14" spans="1:6" ht="14.4" customHeight="1" x14ac:dyDescent="0.3">
      <c r="A14" s="687" t="s">
        <v>3552</v>
      </c>
      <c r="B14" s="664">
        <v>681.94</v>
      </c>
      <c r="C14" s="677">
        <v>3.8140448170680217E-3</v>
      </c>
      <c r="D14" s="664">
        <v>178115.12</v>
      </c>
      <c r="E14" s="677">
        <v>0.99618595518293196</v>
      </c>
      <c r="F14" s="665">
        <v>178797.06</v>
      </c>
    </row>
    <row r="15" spans="1:6" ht="14.4" customHeight="1" x14ac:dyDescent="0.3">
      <c r="A15" s="687" t="s">
        <v>3569</v>
      </c>
      <c r="B15" s="664">
        <v>107.86</v>
      </c>
      <c r="C15" s="677">
        <v>1.4479084528804202E-3</v>
      </c>
      <c r="D15" s="664">
        <v>74385.799999999974</v>
      </c>
      <c r="E15" s="677">
        <v>0.99855209154711955</v>
      </c>
      <c r="F15" s="665">
        <v>74493.659999999974</v>
      </c>
    </row>
    <row r="16" spans="1:6" ht="14.4" customHeight="1" x14ac:dyDescent="0.3">
      <c r="A16" s="687" t="s">
        <v>3554</v>
      </c>
      <c r="B16" s="664">
        <v>104.8</v>
      </c>
      <c r="C16" s="677">
        <v>5.6244659977416275E-3</v>
      </c>
      <c r="D16" s="664">
        <v>18528.079999999998</v>
      </c>
      <c r="E16" s="677">
        <v>0.99437553400225842</v>
      </c>
      <c r="F16" s="665">
        <v>18632.879999999997</v>
      </c>
    </row>
    <row r="17" spans="1:6" ht="14.4" customHeight="1" x14ac:dyDescent="0.3">
      <c r="A17" s="687" t="s">
        <v>3547</v>
      </c>
      <c r="B17" s="664">
        <v>82.99</v>
      </c>
      <c r="C17" s="677">
        <v>8.0427109721611099E-4</v>
      </c>
      <c r="D17" s="664">
        <v>103103.61000000004</v>
      </c>
      <c r="E17" s="677">
        <v>0.99919572890278385</v>
      </c>
      <c r="F17" s="665">
        <v>103186.60000000005</v>
      </c>
    </row>
    <row r="18" spans="1:6" ht="14.4" customHeight="1" x14ac:dyDescent="0.3">
      <c r="A18" s="687" t="s">
        <v>3556</v>
      </c>
      <c r="B18" s="664"/>
      <c r="C18" s="677">
        <v>0</v>
      </c>
      <c r="D18" s="664">
        <v>14264.910000000002</v>
      </c>
      <c r="E18" s="677">
        <v>1</v>
      </c>
      <c r="F18" s="665">
        <v>14264.910000000002</v>
      </c>
    </row>
    <row r="19" spans="1:6" ht="14.4" customHeight="1" x14ac:dyDescent="0.3">
      <c r="A19" s="687" t="s">
        <v>3572</v>
      </c>
      <c r="B19" s="664"/>
      <c r="C19" s="677">
        <v>0</v>
      </c>
      <c r="D19" s="664">
        <v>21954.48</v>
      </c>
      <c r="E19" s="677">
        <v>1</v>
      </c>
      <c r="F19" s="665">
        <v>21954.48</v>
      </c>
    </row>
    <row r="20" spans="1:6" ht="14.4" customHeight="1" x14ac:dyDescent="0.3">
      <c r="A20" s="687" t="s">
        <v>3568</v>
      </c>
      <c r="B20" s="664"/>
      <c r="C20" s="677">
        <v>0</v>
      </c>
      <c r="D20" s="664">
        <v>1337.08</v>
      </c>
      <c r="E20" s="677">
        <v>1</v>
      </c>
      <c r="F20" s="665">
        <v>1337.08</v>
      </c>
    </row>
    <row r="21" spans="1:6" ht="14.4" customHeight="1" x14ac:dyDescent="0.3">
      <c r="A21" s="687" t="s">
        <v>3548</v>
      </c>
      <c r="B21" s="664"/>
      <c r="C21" s="677">
        <v>0</v>
      </c>
      <c r="D21" s="664">
        <v>4169.33</v>
      </c>
      <c r="E21" s="677">
        <v>1</v>
      </c>
      <c r="F21" s="665">
        <v>4169.33</v>
      </c>
    </row>
    <row r="22" spans="1:6" ht="14.4" customHeight="1" x14ac:dyDescent="0.3">
      <c r="A22" s="687" t="s">
        <v>3565</v>
      </c>
      <c r="B22" s="664"/>
      <c r="C22" s="677">
        <v>0</v>
      </c>
      <c r="D22" s="664">
        <v>623421.56000000041</v>
      </c>
      <c r="E22" s="677">
        <v>1</v>
      </c>
      <c r="F22" s="665">
        <v>623421.56000000041</v>
      </c>
    </row>
    <row r="23" spans="1:6" ht="14.4" customHeight="1" x14ac:dyDescent="0.3">
      <c r="A23" s="687" t="s">
        <v>3561</v>
      </c>
      <c r="B23" s="664"/>
      <c r="C23" s="677">
        <v>0</v>
      </c>
      <c r="D23" s="664">
        <v>78215.689999999959</v>
      </c>
      <c r="E23" s="677">
        <v>1</v>
      </c>
      <c r="F23" s="665">
        <v>78215.689999999959</v>
      </c>
    </row>
    <row r="24" spans="1:6" ht="14.4" customHeight="1" x14ac:dyDescent="0.3">
      <c r="A24" s="687" t="s">
        <v>3567</v>
      </c>
      <c r="B24" s="664"/>
      <c r="C24" s="677">
        <v>0</v>
      </c>
      <c r="D24" s="664">
        <v>2711.05</v>
      </c>
      <c r="E24" s="677">
        <v>1</v>
      </c>
      <c r="F24" s="665">
        <v>2711.05</v>
      </c>
    </row>
    <row r="25" spans="1:6" ht="14.4" customHeight="1" x14ac:dyDescent="0.3">
      <c r="A25" s="687" t="s">
        <v>3550</v>
      </c>
      <c r="B25" s="664"/>
      <c r="C25" s="677">
        <v>0</v>
      </c>
      <c r="D25" s="664">
        <v>157708.24</v>
      </c>
      <c r="E25" s="677">
        <v>1</v>
      </c>
      <c r="F25" s="665">
        <v>157708.24</v>
      </c>
    </row>
    <row r="26" spans="1:6" ht="14.4" customHeight="1" x14ac:dyDescent="0.3">
      <c r="A26" s="687" t="s">
        <v>3557</v>
      </c>
      <c r="B26" s="664"/>
      <c r="C26" s="677">
        <v>0</v>
      </c>
      <c r="D26" s="664">
        <v>48.42</v>
      </c>
      <c r="E26" s="677">
        <v>1</v>
      </c>
      <c r="F26" s="665">
        <v>48.42</v>
      </c>
    </row>
    <row r="27" spans="1:6" ht="14.4" customHeight="1" x14ac:dyDescent="0.3">
      <c r="A27" s="687" t="s">
        <v>3546</v>
      </c>
      <c r="B27" s="664"/>
      <c r="C27" s="677">
        <v>0</v>
      </c>
      <c r="D27" s="664">
        <v>144862.65</v>
      </c>
      <c r="E27" s="677">
        <v>1</v>
      </c>
      <c r="F27" s="665">
        <v>144862.65</v>
      </c>
    </row>
    <row r="28" spans="1:6" ht="14.4" customHeight="1" x14ac:dyDescent="0.3">
      <c r="A28" s="687" t="s">
        <v>3571</v>
      </c>
      <c r="B28" s="664"/>
      <c r="C28" s="677">
        <v>0</v>
      </c>
      <c r="D28" s="664">
        <v>12720.48</v>
      </c>
      <c r="E28" s="677">
        <v>1</v>
      </c>
      <c r="F28" s="665">
        <v>12720.48</v>
      </c>
    </row>
    <row r="29" spans="1:6" ht="14.4" customHeight="1" x14ac:dyDescent="0.3">
      <c r="A29" s="687" t="s">
        <v>3564</v>
      </c>
      <c r="B29" s="664"/>
      <c r="C29" s="677">
        <v>0</v>
      </c>
      <c r="D29" s="664">
        <v>3959.9700000000003</v>
      </c>
      <c r="E29" s="677">
        <v>1</v>
      </c>
      <c r="F29" s="665">
        <v>3959.9700000000003</v>
      </c>
    </row>
    <row r="30" spans="1:6" ht="14.4" customHeight="1" x14ac:dyDescent="0.3">
      <c r="A30" s="687" t="s">
        <v>3560</v>
      </c>
      <c r="B30" s="664">
        <v>0</v>
      </c>
      <c r="C30" s="677">
        <v>0</v>
      </c>
      <c r="D30" s="664">
        <v>11051.779999999999</v>
      </c>
      <c r="E30" s="677">
        <v>1</v>
      </c>
      <c r="F30" s="665">
        <v>11051.779999999999</v>
      </c>
    </row>
    <row r="31" spans="1:6" ht="14.4" customHeight="1" thickBot="1" x14ac:dyDescent="0.35">
      <c r="A31" s="688" t="s">
        <v>3559</v>
      </c>
      <c r="B31" s="679">
        <v>0</v>
      </c>
      <c r="C31" s="680">
        <v>0</v>
      </c>
      <c r="D31" s="679">
        <v>13434.060000000003</v>
      </c>
      <c r="E31" s="680">
        <v>1</v>
      </c>
      <c r="F31" s="681">
        <v>13434.060000000003</v>
      </c>
    </row>
    <row r="32" spans="1:6" ht="14.4" customHeight="1" thickBot="1" x14ac:dyDescent="0.35">
      <c r="A32" s="682" t="s">
        <v>3</v>
      </c>
      <c r="B32" s="683">
        <v>45361.270000000004</v>
      </c>
      <c r="C32" s="684">
        <v>6.6401732343416625E-3</v>
      </c>
      <c r="D32" s="683">
        <v>6785977.0700000003</v>
      </c>
      <c r="E32" s="684">
        <v>0.99335982676565837</v>
      </c>
      <c r="F32" s="685">
        <v>6831338.3399999999</v>
      </c>
    </row>
    <row r="33" spans="1:6" ht="14.4" customHeight="1" thickBot="1" x14ac:dyDescent="0.35"/>
    <row r="34" spans="1:6" ht="14.4" customHeight="1" x14ac:dyDescent="0.3">
      <c r="A34" s="750" t="s">
        <v>5401</v>
      </c>
      <c r="B34" s="229">
        <v>13187.8</v>
      </c>
      <c r="C34" s="741">
        <v>0.15865285943995219</v>
      </c>
      <c r="D34" s="229">
        <v>69935.819999999992</v>
      </c>
      <c r="E34" s="741">
        <v>0.84134714056004778</v>
      </c>
      <c r="F34" s="749">
        <v>83123.62</v>
      </c>
    </row>
    <row r="35" spans="1:6" ht="14.4" customHeight="1" x14ac:dyDescent="0.3">
      <c r="A35" s="687" t="s">
        <v>3271</v>
      </c>
      <c r="B35" s="664">
        <v>12243.2</v>
      </c>
      <c r="C35" s="677">
        <v>1.7394532540052576E-2</v>
      </c>
      <c r="D35" s="664">
        <v>691610.14999999921</v>
      </c>
      <c r="E35" s="677">
        <v>0.98260546745994748</v>
      </c>
      <c r="F35" s="665">
        <v>703853.34999999916</v>
      </c>
    </row>
    <row r="36" spans="1:6" ht="14.4" customHeight="1" x14ac:dyDescent="0.3">
      <c r="A36" s="687" t="s">
        <v>3273</v>
      </c>
      <c r="B36" s="664">
        <v>8194.4</v>
      </c>
      <c r="C36" s="677">
        <v>1</v>
      </c>
      <c r="D36" s="664"/>
      <c r="E36" s="677">
        <v>0</v>
      </c>
      <c r="F36" s="665">
        <v>8194.4</v>
      </c>
    </row>
    <row r="37" spans="1:6" ht="14.4" customHeight="1" x14ac:dyDescent="0.3">
      <c r="A37" s="687" t="s">
        <v>3332</v>
      </c>
      <c r="B37" s="664">
        <v>4171.17</v>
      </c>
      <c r="C37" s="677">
        <v>6.9611967897356977E-2</v>
      </c>
      <c r="D37" s="664">
        <v>55749.130000000012</v>
      </c>
      <c r="E37" s="677">
        <v>0.93038803210264309</v>
      </c>
      <c r="F37" s="665">
        <v>59920.30000000001</v>
      </c>
    </row>
    <row r="38" spans="1:6" ht="14.4" customHeight="1" x14ac:dyDescent="0.3">
      <c r="A38" s="687" t="s">
        <v>3296</v>
      </c>
      <c r="B38" s="664">
        <v>2028.9199999999996</v>
      </c>
      <c r="C38" s="677">
        <v>4.0622315973352476E-3</v>
      </c>
      <c r="D38" s="664">
        <v>497430.53999999986</v>
      </c>
      <c r="E38" s="677">
        <v>0.99593776840266479</v>
      </c>
      <c r="F38" s="665">
        <v>499459.45999999985</v>
      </c>
    </row>
    <row r="39" spans="1:6" ht="14.4" customHeight="1" x14ac:dyDescent="0.3">
      <c r="A39" s="687" t="s">
        <v>3294</v>
      </c>
      <c r="B39" s="664">
        <v>1056</v>
      </c>
      <c r="C39" s="677">
        <v>0.51724137931034475</v>
      </c>
      <c r="D39" s="664">
        <v>985.60000000000014</v>
      </c>
      <c r="E39" s="677">
        <v>0.48275862068965519</v>
      </c>
      <c r="F39" s="665">
        <v>2041.6000000000001</v>
      </c>
    </row>
    <row r="40" spans="1:6" ht="14.4" customHeight="1" x14ac:dyDescent="0.3">
      <c r="A40" s="687" t="s">
        <v>3284</v>
      </c>
      <c r="B40" s="664">
        <v>864.45999999999992</v>
      </c>
      <c r="C40" s="677">
        <v>5.5701106083782988E-2</v>
      </c>
      <c r="D40" s="664">
        <v>14655.159999999996</v>
      </c>
      <c r="E40" s="677">
        <v>0.94429889391621702</v>
      </c>
      <c r="F40" s="665">
        <v>15519.619999999995</v>
      </c>
    </row>
    <row r="41" spans="1:6" ht="14.4" customHeight="1" x14ac:dyDescent="0.3">
      <c r="A41" s="687" t="s">
        <v>3308</v>
      </c>
      <c r="B41" s="664">
        <v>681.94</v>
      </c>
      <c r="C41" s="677">
        <v>0.19999530761515405</v>
      </c>
      <c r="D41" s="664">
        <v>2727.84</v>
      </c>
      <c r="E41" s="677">
        <v>0.80000469238484595</v>
      </c>
      <c r="F41" s="665">
        <v>3409.78</v>
      </c>
    </row>
    <row r="42" spans="1:6" ht="14.4" customHeight="1" x14ac:dyDescent="0.3">
      <c r="A42" s="687" t="s">
        <v>3274</v>
      </c>
      <c r="B42" s="664">
        <v>425.18</v>
      </c>
      <c r="C42" s="677">
        <v>0.78031860226104832</v>
      </c>
      <c r="D42" s="664">
        <v>119.7</v>
      </c>
      <c r="E42" s="677">
        <v>0.21968139773895171</v>
      </c>
      <c r="F42" s="665">
        <v>544.88</v>
      </c>
    </row>
    <row r="43" spans="1:6" ht="14.4" customHeight="1" x14ac:dyDescent="0.3">
      <c r="A43" s="687" t="s">
        <v>3306</v>
      </c>
      <c r="B43" s="664">
        <v>421</v>
      </c>
      <c r="C43" s="677">
        <v>0.31078367684403235</v>
      </c>
      <c r="D43" s="664">
        <v>933.6400000000001</v>
      </c>
      <c r="E43" s="677">
        <v>0.6892163231559677</v>
      </c>
      <c r="F43" s="665">
        <v>1354.64</v>
      </c>
    </row>
    <row r="44" spans="1:6" ht="14.4" customHeight="1" x14ac:dyDescent="0.3">
      <c r="A44" s="687" t="s">
        <v>3285</v>
      </c>
      <c r="B44" s="664">
        <v>400.84000000000003</v>
      </c>
      <c r="C44" s="677">
        <v>1</v>
      </c>
      <c r="D44" s="664"/>
      <c r="E44" s="677">
        <v>0</v>
      </c>
      <c r="F44" s="665">
        <v>400.84000000000003</v>
      </c>
    </row>
    <row r="45" spans="1:6" ht="14.4" customHeight="1" x14ac:dyDescent="0.3">
      <c r="A45" s="687" t="s">
        <v>3311</v>
      </c>
      <c r="B45" s="664">
        <v>374.74</v>
      </c>
      <c r="C45" s="677">
        <v>0.12895610729709731</v>
      </c>
      <c r="D45" s="664">
        <v>2531.2100000000005</v>
      </c>
      <c r="E45" s="677">
        <v>0.87104389270290261</v>
      </c>
      <c r="F45" s="665">
        <v>2905.9500000000007</v>
      </c>
    </row>
    <row r="46" spans="1:6" ht="14.4" customHeight="1" x14ac:dyDescent="0.3">
      <c r="A46" s="687" t="s">
        <v>3330</v>
      </c>
      <c r="B46" s="664">
        <v>248.96999999999997</v>
      </c>
      <c r="C46" s="677">
        <v>0.10201180037695649</v>
      </c>
      <c r="D46" s="664">
        <v>2191.6299999999997</v>
      </c>
      <c r="E46" s="677">
        <v>0.89798819962304355</v>
      </c>
      <c r="F46" s="665">
        <v>2440.5999999999995</v>
      </c>
    </row>
    <row r="47" spans="1:6" ht="14.4" customHeight="1" x14ac:dyDescent="0.3">
      <c r="A47" s="687" t="s">
        <v>3320</v>
      </c>
      <c r="B47" s="664">
        <v>242.1</v>
      </c>
      <c r="C47" s="677">
        <v>0.15625</v>
      </c>
      <c r="D47" s="664">
        <v>1307.3399999999999</v>
      </c>
      <c r="E47" s="677">
        <v>0.84375</v>
      </c>
      <c r="F47" s="665">
        <v>1549.4399999999998</v>
      </c>
    </row>
    <row r="48" spans="1:6" ht="14.4" customHeight="1" x14ac:dyDescent="0.3">
      <c r="A48" s="687" t="s">
        <v>3329</v>
      </c>
      <c r="B48" s="664">
        <v>232.59999999999997</v>
      </c>
      <c r="C48" s="677">
        <v>0.26454966277310837</v>
      </c>
      <c r="D48" s="664">
        <v>646.62999999999954</v>
      </c>
      <c r="E48" s="677">
        <v>0.73545033722689157</v>
      </c>
      <c r="F48" s="665">
        <v>879.22999999999956</v>
      </c>
    </row>
    <row r="49" spans="1:6" ht="14.4" customHeight="1" x14ac:dyDescent="0.3">
      <c r="A49" s="687" t="s">
        <v>3318</v>
      </c>
      <c r="B49" s="664">
        <v>175.55</v>
      </c>
      <c r="C49" s="677">
        <v>0.29411764705882354</v>
      </c>
      <c r="D49" s="664">
        <v>421.32</v>
      </c>
      <c r="E49" s="677">
        <v>0.70588235294117641</v>
      </c>
      <c r="F49" s="665">
        <v>596.87</v>
      </c>
    </row>
    <row r="50" spans="1:6" ht="14.4" customHeight="1" x14ac:dyDescent="0.3">
      <c r="A50" s="687" t="s">
        <v>3283</v>
      </c>
      <c r="B50" s="664">
        <v>150.9</v>
      </c>
      <c r="C50" s="677">
        <v>1</v>
      </c>
      <c r="D50" s="664"/>
      <c r="E50" s="677">
        <v>0</v>
      </c>
      <c r="F50" s="665">
        <v>150.9</v>
      </c>
    </row>
    <row r="51" spans="1:6" ht="14.4" customHeight="1" x14ac:dyDescent="0.3">
      <c r="A51" s="687" t="s">
        <v>3280</v>
      </c>
      <c r="B51" s="664">
        <v>107.86</v>
      </c>
      <c r="C51" s="677">
        <v>1.183768347531383E-2</v>
      </c>
      <c r="D51" s="664">
        <v>9003.7200000000012</v>
      </c>
      <c r="E51" s="677">
        <v>0.98816231652468611</v>
      </c>
      <c r="F51" s="665">
        <v>9111.5800000000017</v>
      </c>
    </row>
    <row r="52" spans="1:6" ht="14.4" customHeight="1" x14ac:dyDescent="0.3">
      <c r="A52" s="687" t="s">
        <v>5402</v>
      </c>
      <c r="B52" s="664">
        <v>104.8</v>
      </c>
      <c r="C52" s="677">
        <v>0.43952356987082702</v>
      </c>
      <c r="D52" s="664">
        <v>133.63999999999999</v>
      </c>
      <c r="E52" s="677">
        <v>0.56047643012917292</v>
      </c>
      <c r="F52" s="665">
        <v>238.44</v>
      </c>
    </row>
    <row r="53" spans="1:6" ht="14.4" customHeight="1" x14ac:dyDescent="0.3">
      <c r="A53" s="687" t="s">
        <v>3307</v>
      </c>
      <c r="B53" s="664">
        <v>48.84</v>
      </c>
      <c r="C53" s="677">
        <v>0.17306261294780481</v>
      </c>
      <c r="D53" s="664">
        <v>233.37</v>
      </c>
      <c r="E53" s="677">
        <v>0.82693738705219511</v>
      </c>
      <c r="F53" s="665">
        <v>282.21000000000004</v>
      </c>
    </row>
    <row r="54" spans="1:6" ht="14.4" customHeight="1" x14ac:dyDescent="0.3">
      <c r="A54" s="687" t="s">
        <v>3303</v>
      </c>
      <c r="B54" s="664"/>
      <c r="C54" s="677">
        <v>0</v>
      </c>
      <c r="D54" s="664">
        <v>329.88</v>
      </c>
      <c r="E54" s="677">
        <v>1</v>
      </c>
      <c r="F54" s="665">
        <v>329.88</v>
      </c>
    </row>
    <row r="55" spans="1:6" ht="14.4" customHeight="1" x14ac:dyDescent="0.3">
      <c r="A55" s="687" t="s">
        <v>5403</v>
      </c>
      <c r="B55" s="664"/>
      <c r="C55" s="677">
        <v>0</v>
      </c>
      <c r="D55" s="664">
        <v>180934.18999999997</v>
      </c>
      <c r="E55" s="677">
        <v>1</v>
      </c>
      <c r="F55" s="665">
        <v>180934.18999999997</v>
      </c>
    </row>
    <row r="56" spans="1:6" ht="14.4" customHeight="1" x14ac:dyDescent="0.3">
      <c r="A56" s="687" t="s">
        <v>5404</v>
      </c>
      <c r="B56" s="664"/>
      <c r="C56" s="677">
        <v>0</v>
      </c>
      <c r="D56" s="664">
        <v>8351.93</v>
      </c>
      <c r="E56" s="677">
        <v>1</v>
      </c>
      <c r="F56" s="665">
        <v>8351.93</v>
      </c>
    </row>
    <row r="57" spans="1:6" ht="14.4" customHeight="1" x14ac:dyDescent="0.3">
      <c r="A57" s="687" t="s">
        <v>3281</v>
      </c>
      <c r="B57" s="664">
        <v>0</v>
      </c>
      <c r="C57" s="677"/>
      <c r="D57" s="664"/>
      <c r="E57" s="677"/>
      <c r="F57" s="665">
        <v>0</v>
      </c>
    </row>
    <row r="58" spans="1:6" ht="14.4" customHeight="1" x14ac:dyDescent="0.3">
      <c r="A58" s="687" t="s">
        <v>5405</v>
      </c>
      <c r="B58" s="664"/>
      <c r="C58" s="677">
        <v>0</v>
      </c>
      <c r="D58" s="664">
        <v>12818.68</v>
      </c>
      <c r="E58" s="677">
        <v>1</v>
      </c>
      <c r="F58" s="665">
        <v>12818.68</v>
      </c>
    </row>
    <row r="59" spans="1:6" ht="14.4" customHeight="1" x14ac:dyDescent="0.3">
      <c r="A59" s="687" t="s">
        <v>5406</v>
      </c>
      <c r="B59" s="664">
        <v>0</v>
      </c>
      <c r="C59" s="677"/>
      <c r="D59" s="664"/>
      <c r="E59" s="677"/>
      <c r="F59" s="665">
        <v>0</v>
      </c>
    </row>
    <row r="60" spans="1:6" ht="14.4" customHeight="1" x14ac:dyDescent="0.3">
      <c r="A60" s="687" t="s">
        <v>3301</v>
      </c>
      <c r="B60" s="664"/>
      <c r="C60" s="677">
        <v>0</v>
      </c>
      <c r="D60" s="664">
        <v>1864.1</v>
      </c>
      <c r="E60" s="677">
        <v>1</v>
      </c>
      <c r="F60" s="665">
        <v>1864.1</v>
      </c>
    </row>
    <row r="61" spans="1:6" ht="14.4" customHeight="1" x14ac:dyDescent="0.3">
      <c r="A61" s="687" t="s">
        <v>3335</v>
      </c>
      <c r="B61" s="664"/>
      <c r="C61" s="677"/>
      <c r="D61" s="664">
        <v>0</v>
      </c>
      <c r="E61" s="677"/>
      <c r="F61" s="665">
        <v>0</v>
      </c>
    </row>
    <row r="62" spans="1:6" ht="14.4" customHeight="1" x14ac:dyDescent="0.3">
      <c r="A62" s="687" t="s">
        <v>3309</v>
      </c>
      <c r="B62" s="664"/>
      <c r="C62" s="677">
        <v>0</v>
      </c>
      <c r="D62" s="664">
        <v>202.2</v>
      </c>
      <c r="E62" s="677">
        <v>1</v>
      </c>
      <c r="F62" s="665">
        <v>202.2</v>
      </c>
    </row>
    <row r="63" spans="1:6" ht="14.4" customHeight="1" x14ac:dyDescent="0.3">
      <c r="A63" s="687" t="s">
        <v>3321</v>
      </c>
      <c r="B63" s="664"/>
      <c r="C63" s="677">
        <v>0</v>
      </c>
      <c r="D63" s="664">
        <v>1311256.3400000001</v>
      </c>
      <c r="E63" s="677">
        <v>1</v>
      </c>
      <c r="F63" s="665">
        <v>1311256.3400000001</v>
      </c>
    </row>
    <row r="64" spans="1:6" ht="14.4" customHeight="1" x14ac:dyDescent="0.3">
      <c r="A64" s="687" t="s">
        <v>3342</v>
      </c>
      <c r="B64" s="664"/>
      <c r="C64" s="677"/>
      <c r="D64" s="664">
        <v>0</v>
      </c>
      <c r="E64" s="677"/>
      <c r="F64" s="665">
        <v>0</v>
      </c>
    </row>
    <row r="65" spans="1:6" ht="14.4" customHeight="1" x14ac:dyDescent="0.3">
      <c r="A65" s="687" t="s">
        <v>3302</v>
      </c>
      <c r="B65" s="664"/>
      <c r="C65" s="677">
        <v>0</v>
      </c>
      <c r="D65" s="664">
        <v>196.62</v>
      </c>
      <c r="E65" s="677">
        <v>1</v>
      </c>
      <c r="F65" s="665">
        <v>196.62</v>
      </c>
    </row>
    <row r="66" spans="1:6" ht="14.4" customHeight="1" x14ac:dyDescent="0.3">
      <c r="A66" s="687" t="s">
        <v>3313</v>
      </c>
      <c r="B66" s="664"/>
      <c r="C66" s="677">
        <v>0</v>
      </c>
      <c r="D66" s="664">
        <v>1476.1599999999999</v>
      </c>
      <c r="E66" s="677">
        <v>1</v>
      </c>
      <c r="F66" s="665">
        <v>1476.1599999999999</v>
      </c>
    </row>
    <row r="67" spans="1:6" ht="14.4" customHeight="1" x14ac:dyDescent="0.3">
      <c r="A67" s="687" t="s">
        <v>3322</v>
      </c>
      <c r="B67" s="664"/>
      <c r="C67" s="677">
        <v>0</v>
      </c>
      <c r="D67" s="664">
        <v>1656.2199999999998</v>
      </c>
      <c r="E67" s="677">
        <v>1</v>
      </c>
      <c r="F67" s="665">
        <v>1656.2199999999998</v>
      </c>
    </row>
    <row r="68" spans="1:6" ht="14.4" customHeight="1" x14ac:dyDescent="0.3">
      <c r="A68" s="687" t="s">
        <v>3315</v>
      </c>
      <c r="B68" s="664">
        <v>0</v>
      </c>
      <c r="C68" s="677"/>
      <c r="D68" s="664"/>
      <c r="E68" s="677"/>
      <c r="F68" s="665">
        <v>0</v>
      </c>
    </row>
    <row r="69" spans="1:6" ht="14.4" customHeight="1" x14ac:dyDescent="0.3">
      <c r="A69" s="687" t="s">
        <v>5407</v>
      </c>
      <c r="B69" s="664"/>
      <c r="C69" s="677">
        <v>0</v>
      </c>
      <c r="D69" s="664">
        <v>29.27</v>
      </c>
      <c r="E69" s="677">
        <v>1</v>
      </c>
      <c r="F69" s="665">
        <v>29.27</v>
      </c>
    </row>
    <row r="70" spans="1:6" ht="14.4" customHeight="1" x14ac:dyDescent="0.3">
      <c r="A70" s="687" t="s">
        <v>5408</v>
      </c>
      <c r="B70" s="664"/>
      <c r="C70" s="677"/>
      <c r="D70" s="664">
        <v>0</v>
      </c>
      <c r="E70" s="677"/>
      <c r="F70" s="665">
        <v>0</v>
      </c>
    </row>
    <row r="71" spans="1:6" ht="14.4" customHeight="1" x14ac:dyDescent="0.3">
      <c r="A71" s="687" t="s">
        <v>3333</v>
      </c>
      <c r="B71" s="664"/>
      <c r="C71" s="677">
        <v>0</v>
      </c>
      <c r="D71" s="664">
        <v>396</v>
      </c>
      <c r="E71" s="677">
        <v>1</v>
      </c>
      <c r="F71" s="665">
        <v>396</v>
      </c>
    </row>
    <row r="72" spans="1:6" ht="14.4" customHeight="1" x14ac:dyDescent="0.3">
      <c r="A72" s="687" t="s">
        <v>3317</v>
      </c>
      <c r="B72" s="664">
        <v>0</v>
      </c>
      <c r="C72" s="677">
        <v>0</v>
      </c>
      <c r="D72" s="664">
        <v>946.27</v>
      </c>
      <c r="E72" s="677">
        <v>1</v>
      </c>
      <c r="F72" s="665">
        <v>946.27</v>
      </c>
    </row>
    <row r="73" spans="1:6" ht="14.4" customHeight="1" x14ac:dyDescent="0.3">
      <c r="A73" s="687" t="s">
        <v>3297</v>
      </c>
      <c r="B73" s="664"/>
      <c r="C73" s="677">
        <v>0</v>
      </c>
      <c r="D73" s="664">
        <v>50.64</v>
      </c>
      <c r="E73" s="677">
        <v>1</v>
      </c>
      <c r="F73" s="665">
        <v>50.64</v>
      </c>
    </row>
    <row r="74" spans="1:6" ht="14.4" customHeight="1" x14ac:dyDescent="0.3">
      <c r="A74" s="687" t="s">
        <v>3324</v>
      </c>
      <c r="B74" s="664"/>
      <c r="C74" s="677"/>
      <c r="D74" s="664">
        <v>0</v>
      </c>
      <c r="E74" s="677"/>
      <c r="F74" s="665">
        <v>0</v>
      </c>
    </row>
    <row r="75" spans="1:6" ht="14.4" customHeight="1" x14ac:dyDescent="0.3">
      <c r="A75" s="687" t="s">
        <v>5409</v>
      </c>
      <c r="B75" s="664">
        <v>0</v>
      </c>
      <c r="C75" s="677">
        <v>0</v>
      </c>
      <c r="D75" s="664">
        <v>140.6</v>
      </c>
      <c r="E75" s="677">
        <v>1</v>
      </c>
      <c r="F75" s="665">
        <v>140.6</v>
      </c>
    </row>
    <row r="76" spans="1:6" ht="14.4" customHeight="1" x14ac:dyDescent="0.3">
      <c r="A76" s="687" t="s">
        <v>3328</v>
      </c>
      <c r="B76" s="664"/>
      <c r="C76" s="677">
        <v>0</v>
      </c>
      <c r="D76" s="664">
        <v>247.78</v>
      </c>
      <c r="E76" s="677">
        <v>1</v>
      </c>
      <c r="F76" s="665">
        <v>247.78</v>
      </c>
    </row>
    <row r="77" spans="1:6" ht="14.4" customHeight="1" x14ac:dyDescent="0.3">
      <c r="A77" s="687" t="s">
        <v>5410</v>
      </c>
      <c r="B77" s="664"/>
      <c r="C77" s="677">
        <v>0</v>
      </c>
      <c r="D77" s="664">
        <v>21991.990000000005</v>
      </c>
      <c r="E77" s="677">
        <v>1</v>
      </c>
      <c r="F77" s="665">
        <v>21991.990000000005</v>
      </c>
    </row>
    <row r="78" spans="1:6" ht="14.4" customHeight="1" x14ac:dyDescent="0.3">
      <c r="A78" s="687" t="s">
        <v>3300</v>
      </c>
      <c r="B78" s="664">
        <v>0</v>
      </c>
      <c r="C78" s="677">
        <v>0</v>
      </c>
      <c r="D78" s="664">
        <v>203.39</v>
      </c>
      <c r="E78" s="677">
        <v>1</v>
      </c>
      <c r="F78" s="665">
        <v>203.39</v>
      </c>
    </row>
    <row r="79" spans="1:6" ht="14.4" customHeight="1" x14ac:dyDescent="0.3">
      <c r="A79" s="687" t="s">
        <v>5411</v>
      </c>
      <c r="B79" s="664"/>
      <c r="C79" s="677"/>
      <c r="D79" s="664">
        <v>0</v>
      </c>
      <c r="E79" s="677"/>
      <c r="F79" s="665">
        <v>0</v>
      </c>
    </row>
    <row r="80" spans="1:6" ht="14.4" customHeight="1" x14ac:dyDescent="0.3">
      <c r="A80" s="687" t="s">
        <v>5412</v>
      </c>
      <c r="B80" s="664">
        <v>0</v>
      </c>
      <c r="C80" s="677">
        <v>0</v>
      </c>
      <c r="D80" s="664">
        <v>113.66</v>
      </c>
      <c r="E80" s="677">
        <v>1</v>
      </c>
      <c r="F80" s="665">
        <v>113.66</v>
      </c>
    </row>
    <row r="81" spans="1:6" ht="14.4" customHeight="1" x14ac:dyDescent="0.3">
      <c r="A81" s="687" t="s">
        <v>5413</v>
      </c>
      <c r="B81" s="664"/>
      <c r="C81" s="677">
        <v>0</v>
      </c>
      <c r="D81" s="664">
        <v>826.13</v>
      </c>
      <c r="E81" s="677">
        <v>1</v>
      </c>
      <c r="F81" s="665">
        <v>826.13</v>
      </c>
    </row>
    <row r="82" spans="1:6" ht="14.4" customHeight="1" x14ac:dyDescent="0.3">
      <c r="A82" s="687" t="s">
        <v>3288</v>
      </c>
      <c r="B82" s="664">
        <v>0</v>
      </c>
      <c r="C82" s="677">
        <v>0</v>
      </c>
      <c r="D82" s="664">
        <v>548.84</v>
      </c>
      <c r="E82" s="677">
        <v>1</v>
      </c>
      <c r="F82" s="665">
        <v>548.84</v>
      </c>
    </row>
    <row r="83" spans="1:6" ht="14.4" customHeight="1" x14ac:dyDescent="0.3">
      <c r="A83" s="687" t="s">
        <v>3340</v>
      </c>
      <c r="B83" s="664"/>
      <c r="C83" s="677">
        <v>0</v>
      </c>
      <c r="D83" s="664">
        <v>1772.9499999999998</v>
      </c>
      <c r="E83" s="677">
        <v>1</v>
      </c>
      <c r="F83" s="665">
        <v>1772.9499999999998</v>
      </c>
    </row>
    <row r="84" spans="1:6" ht="14.4" customHeight="1" x14ac:dyDescent="0.3">
      <c r="A84" s="687" t="s">
        <v>3310</v>
      </c>
      <c r="B84" s="664"/>
      <c r="C84" s="677">
        <v>0</v>
      </c>
      <c r="D84" s="664">
        <v>991.15000000000009</v>
      </c>
      <c r="E84" s="677">
        <v>1</v>
      </c>
      <c r="F84" s="665">
        <v>991.15000000000009</v>
      </c>
    </row>
    <row r="85" spans="1:6" ht="14.4" customHeight="1" x14ac:dyDescent="0.3">
      <c r="A85" s="687" t="s">
        <v>3323</v>
      </c>
      <c r="B85" s="664"/>
      <c r="C85" s="677">
        <v>0</v>
      </c>
      <c r="D85" s="664">
        <v>12658.03</v>
      </c>
      <c r="E85" s="677">
        <v>1</v>
      </c>
      <c r="F85" s="665">
        <v>12658.03</v>
      </c>
    </row>
    <row r="86" spans="1:6" ht="14.4" customHeight="1" x14ac:dyDescent="0.3">
      <c r="A86" s="687" t="s">
        <v>5414</v>
      </c>
      <c r="B86" s="664"/>
      <c r="C86" s="677">
        <v>0</v>
      </c>
      <c r="D86" s="664">
        <v>1229.05</v>
      </c>
      <c r="E86" s="677">
        <v>1</v>
      </c>
      <c r="F86" s="665">
        <v>1229.05</v>
      </c>
    </row>
    <row r="87" spans="1:6" ht="14.4" customHeight="1" x14ac:dyDescent="0.3">
      <c r="A87" s="687" t="s">
        <v>3327</v>
      </c>
      <c r="B87" s="664"/>
      <c r="C87" s="677">
        <v>0</v>
      </c>
      <c r="D87" s="664">
        <v>73011.530000000013</v>
      </c>
      <c r="E87" s="677">
        <v>1</v>
      </c>
      <c r="F87" s="665">
        <v>73011.530000000013</v>
      </c>
    </row>
    <row r="88" spans="1:6" ht="14.4" customHeight="1" x14ac:dyDescent="0.3">
      <c r="A88" s="687" t="s">
        <v>3298</v>
      </c>
      <c r="B88" s="664"/>
      <c r="C88" s="677">
        <v>0</v>
      </c>
      <c r="D88" s="664">
        <v>66.819999999999993</v>
      </c>
      <c r="E88" s="677">
        <v>1</v>
      </c>
      <c r="F88" s="665">
        <v>66.819999999999993</v>
      </c>
    </row>
    <row r="89" spans="1:6" ht="14.4" customHeight="1" x14ac:dyDescent="0.3">
      <c r="A89" s="687" t="s">
        <v>3304</v>
      </c>
      <c r="B89" s="664"/>
      <c r="C89" s="677"/>
      <c r="D89" s="664">
        <v>0</v>
      </c>
      <c r="E89" s="677"/>
      <c r="F89" s="665">
        <v>0</v>
      </c>
    </row>
    <row r="90" spans="1:6" ht="14.4" customHeight="1" x14ac:dyDescent="0.3">
      <c r="A90" s="687" t="s">
        <v>3331</v>
      </c>
      <c r="B90" s="664">
        <v>0</v>
      </c>
      <c r="C90" s="677">
        <v>0</v>
      </c>
      <c r="D90" s="664">
        <v>9767.6999999999953</v>
      </c>
      <c r="E90" s="677">
        <v>1</v>
      </c>
      <c r="F90" s="665">
        <v>9767.6999999999953</v>
      </c>
    </row>
    <row r="91" spans="1:6" ht="14.4" customHeight="1" x14ac:dyDescent="0.3">
      <c r="A91" s="687" t="s">
        <v>5415</v>
      </c>
      <c r="B91" s="664"/>
      <c r="C91" s="677">
        <v>0</v>
      </c>
      <c r="D91" s="664">
        <v>264</v>
      </c>
      <c r="E91" s="677">
        <v>1</v>
      </c>
      <c r="F91" s="665">
        <v>264</v>
      </c>
    </row>
    <row r="92" spans="1:6" ht="14.4" customHeight="1" x14ac:dyDescent="0.3">
      <c r="A92" s="687" t="s">
        <v>3276</v>
      </c>
      <c r="B92" s="664"/>
      <c r="C92" s="677"/>
      <c r="D92" s="664">
        <v>0</v>
      </c>
      <c r="E92" s="677"/>
      <c r="F92" s="665">
        <v>0</v>
      </c>
    </row>
    <row r="93" spans="1:6" ht="14.4" customHeight="1" x14ac:dyDescent="0.3">
      <c r="A93" s="687" t="s">
        <v>3270</v>
      </c>
      <c r="B93" s="664"/>
      <c r="C93" s="677">
        <v>0</v>
      </c>
      <c r="D93" s="664">
        <v>769746.86999999988</v>
      </c>
      <c r="E93" s="677">
        <v>1</v>
      </c>
      <c r="F93" s="665">
        <v>769746.86999999988</v>
      </c>
    </row>
    <row r="94" spans="1:6" ht="14.4" customHeight="1" x14ac:dyDescent="0.3">
      <c r="A94" s="687" t="s">
        <v>3295</v>
      </c>
      <c r="B94" s="664">
        <v>0</v>
      </c>
      <c r="C94" s="677">
        <v>0</v>
      </c>
      <c r="D94" s="664">
        <v>3201.8199999999993</v>
      </c>
      <c r="E94" s="677">
        <v>1</v>
      </c>
      <c r="F94" s="665">
        <v>3201.8199999999993</v>
      </c>
    </row>
    <row r="95" spans="1:6" ht="14.4" customHeight="1" x14ac:dyDescent="0.3">
      <c r="A95" s="687" t="s">
        <v>5416</v>
      </c>
      <c r="B95" s="664"/>
      <c r="C95" s="677">
        <v>0</v>
      </c>
      <c r="D95" s="664">
        <v>1984880.2199999997</v>
      </c>
      <c r="E95" s="677">
        <v>1</v>
      </c>
      <c r="F95" s="665">
        <v>1984880.2199999997</v>
      </c>
    </row>
    <row r="96" spans="1:6" ht="14.4" customHeight="1" x14ac:dyDescent="0.3">
      <c r="A96" s="687" t="s">
        <v>3282</v>
      </c>
      <c r="B96" s="664"/>
      <c r="C96" s="677">
        <v>0</v>
      </c>
      <c r="D96" s="664">
        <v>103.8</v>
      </c>
      <c r="E96" s="677">
        <v>1</v>
      </c>
      <c r="F96" s="665">
        <v>103.8</v>
      </c>
    </row>
    <row r="97" spans="1:6" ht="14.4" customHeight="1" x14ac:dyDescent="0.3">
      <c r="A97" s="687" t="s">
        <v>5417</v>
      </c>
      <c r="B97" s="664"/>
      <c r="C97" s="677">
        <v>0</v>
      </c>
      <c r="D97" s="664">
        <v>892294.05999999924</v>
      </c>
      <c r="E97" s="677">
        <v>1</v>
      </c>
      <c r="F97" s="665">
        <v>892294.05999999924</v>
      </c>
    </row>
    <row r="98" spans="1:6" ht="14.4" customHeight="1" x14ac:dyDescent="0.3">
      <c r="A98" s="687" t="s">
        <v>3299</v>
      </c>
      <c r="B98" s="664"/>
      <c r="C98" s="677">
        <v>0</v>
      </c>
      <c r="D98" s="664">
        <v>485.73</v>
      </c>
      <c r="E98" s="677">
        <v>1</v>
      </c>
      <c r="F98" s="665">
        <v>485.73</v>
      </c>
    </row>
    <row r="99" spans="1:6" ht="14.4" customHeight="1" x14ac:dyDescent="0.3">
      <c r="A99" s="687" t="s">
        <v>5418</v>
      </c>
      <c r="B99" s="664"/>
      <c r="C99" s="677">
        <v>0</v>
      </c>
      <c r="D99" s="664">
        <v>136859.40000000002</v>
      </c>
      <c r="E99" s="677">
        <v>1</v>
      </c>
      <c r="F99" s="665">
        <v>136859.40000000002</v>
      </c>
    </row>
    <row r="100" spans="1:6" ht="14.4" customHeight="1" x14ac:dyDescent="0.3">
      <c r="A100" s="687" t="s">
        <v>5419</v>
      </c>
      <c r="B100" s="664"/>
      <c r="C100" s="677">
        <v>0</v>
      </c>
      <c r="D100" s="664">
        <v>2505.08</v>
      </c>
      <c r="E100" s="677">
        <v>1</v>
      </c>
      <c r="F100" s="665">
        <v>2505.08</v>
      </c>
    </row>
    <row r="101" spans="1:6" ht="14.4" customHeight="1" x14ac:dyDescent="0.3">
      <c r="A101" s="687" t="s">
        <v>5420</v>
      </c>
      <c r="B101" s="664"/>
      <c r="C101" s="677">
        <v>0</v>
      </c>
      <c r="D101" s="664">
        <v>682.08</v>
      </c>
      <c r="E101" s="677">
        <v>1</v>
      </c>
      <c r="F101" s="665">
        <v>682.08</v>
      </c>
    </row>
    <row r="102" spans="1:6" ht="14.4" customHeight="1" x14ac:dyDescent="0.3">
      <c r="A102" s="687" t="s">
        <v>3279</v>
      </c>
      <c r="B102" s="664"/>
      <c r="C102" s="677">
        <v>0</v>
      </c>
      <c r="D102" s="664">
        <v>36.01</v>
      </c>
      <c r="E102" s="677">
        <v>1</v>
      </c>
      <c r="F102" s="665">
        <v>36.01</v>
      </c>
    </row>
    <row r="103" spans="1:6" ht="14.4" customHeight="1" thickBot="1" x14ac:dyDescent="0.35">
      <c r="A103" s="688" t="s">
        <v>3277</v>
      </c>
      <c r="B103" s="679"/>
      <c r="C103" s="680">
        <v>0</v>
      </c>
      <c r="D103" s="679">
        <v>223.44</v>
      </c>
      <c r="E103" s="680">
        <v>1</v>
      </c>
      <c r="F103" s="681">
        <v>223.44</v>
      </c>
    </row>
    <row r="104" spans="1:6" ht="14.4" customHeight="1" thickBot="1" x14ac:dyDescent="0.35">
      <c r="A104" s="682" t="s">
        <v>3</v>
      </c>
      <c r="B104" s="683">
        <v>45361.27</v>
      </c>
      <c r="C104" s="684">
        <v>6.6401732343416616E-3</v>
      </c>
      <c r="D104" s="683">
        <v>6785977.0699999984</v>
      </c>
      <c r="E104" s="684">
        <v>0.99335982676565815</v>
      </c>
      <c r="F104" s="685">
        <v>6831338.3399999999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{C7EDC06E-1493-4C00-B116-3F9EEEEF0CEA}</x14:id>
        </ext>
      </extLst>
    </cfRule>
  </conditionalFormatting>
  <conditionalFormatting sqref="F34:F10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{74C28976-59D9-4E77-9D37-3CECB040BF06}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EDC06E-1493-4C00-B116-3F9EEEEF0C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74C28976-59D9-4E77-9D37-3CECB040BF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F34:F103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5441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236</v>
      </c>
      <c r="G3" s="47">
        <f>SUBTOTAL(9,G6:G1048576)</f>
        <v>45361.269999999982</v>
      </c>
      <c r="H3" s="48">
        <f>IF(M3=0,0,G3/M3)</f>
        <v>6.6401732343416529E-3</v>
      </c>
      <c r="I3" s="47">
        <f>SUBTOTAL(9,I6:I1048576)</f>
        <v>7534</v>
      </c>
      <c r="J3" s="47">
        <f>SUBTOTAL(9,J6:J1048576)</f>
        <v>6785977.0700000068</v>
      </c>
      <c r="K3" s="48">
        <f>IF(M3=0,0,J3/M3)</f>
        <v>0.99335982676565837</v>
      </c>
      <c r="L3" s="47">
        <f>SUBTOTAL(9,L6:L1048576)</f>
        <v>7770</v>
      </c>
      <c r="M3" s="49">
        <f>SUBTOTAL(9,M6:M1048576)</f>
        <v>6831338.3400000064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3571</v>
      </c>
      <c r="B6" s="736" t="s">
        <v>3352</v>
      </c>
      <c r="C6" s="736" t="s">
        <v>1867</v>
      </c>
      <c r="D6" s="736" t="s">
        <v>1868</v>
      </c>
      <c r="E6" s="736" t="s">
        <v>3353</v>
      </c>
      <c r="F6" s="229"/>
      <c r="G6" s="229"/>
      <c r="H6" s="741">
        <v>0</v>
      </c>
      <c r="I6" s="229">
        <v>5</v>
      </c>
      <c r="J6" s="229">
        <v>5238.5499999999993</v>
      </c>
      <c r="K6" s="741">
        <v>1</v>
      </c>
      <c r="L6" s="229">
        <v>5</v>
      </c>
      <c r="M6" s="749">
        <v>5238.5499999999993</v>
      </c>
    </row>
    <row r="7" spans="1:13" ht="14.4" customHeight="1" x14ac:dyDescent="0.3">
      <c r="A7" s="660" t="s">
        <v>3571</v>
      </c>
      <c r="B7" s="661" t="s">
        <v>3361</v>
      </c>
      <c r="C7" s="661" t="s">
        <v>3740</v>
      </c>
      <c r="D7" s="661" t="s">
        <v>1714</v>
      </c>
      <c r="E7" s="661" t="s">
        <v>3741</v>
      </c>
      <c r="F7" s="664"/>
      <c r="G7" s="664"/>
      <c r="H7" s="677">
        <v>0</v>
      </c>
      <c r="I7" s="664">
        <v>2</v>
      </c>
      <c r="J7" s="664">
        <v>1086.78</v>
      </c>
      <c r="K7" s="677">
        <v>1</v>
      </c>
      <c r="L7" s="664">
        <v>2</v>
      </c>
      <c r="M7" s="665">
        <v>1086.78</v>
      </c>
    </row>
    <row r="8" spans="1:13" ht="14.4" customHeight="1" x14ac:dyDescent="0.3">
      <c r="A8" s="660" t="s">
        <v>3571</v>
      </c>
      <c r="B8" s="661" t="s">
        <v>3361</v>
      </c>
      <c r="C8" s="661" t="s">
        <v>3793</v>
      </c>
      <c r="D8" s="661" t="s">
        <v>1714</v>
      </c>
      <c r="E8" s="661" t="s">
        <v>3363</v>
      </c>
      <c r="F8" s="664"/>
      <c r="G8" s="664"/>
      <c r="H8" s="677">
        <v>0</v>
      </c>
      <c r="I8" s="664">
        <v>3</v>
      </c>
      <c r="J8" s="664">
        <v>3464.04</v>
      </c>
      <c r="K8" s="677">
        <v>1</v>
      </c>
      <c r="L8" s="664">
        <v>3</v>
      </c>
      <c r="M8" s="665">
        <v>3464.04</v>
      </c>
    </row>
    <row r="9" spans="1:13" ht="14.4" customHeight="1" x14ac:dyDescent="0.3">
      <c r="A9" s="660" t="s">
        <v>3571</v>
      </c>
      <c r="B9" s="661" t="s">
        <v>5421</v>
      </c>
      <c r="C9" s="661" t="s">
        <v>3989</v>
      </c>
      <c r="D9" s="661" t="s">
        <v>3990</v>
      </c>
      <c r="E9" s="661" t="s">
        <v>3991</v>
      </c>
      <c r="F9" s="664"/>
      <c r="G9" s="664"/>
      <c r="H9" s="677">
        <v>0</v>
      </c>
      <c r="I9" s="664">
        <v>1</v>
      </c>
      <c r="J9" s="664">
        <v>140.6</v>
      </c>
      <c r="K9" s="677">
        <v>1</v>
      </c>
      <c r="L9" s="664">
        <v>1</v>
      </c>
      <c r="M9" s="665">
        <v>140.6</v>
      </c>
    </row>
    <row r="10" spans="1:13" ht="14.4" customHeight="1" x14ac:dyDescent="0.3">
      <c r="A10" s="660" t="s">
        <v>3571</v>
      </c>
      <c r="B10" s="661" t="s">
        <v>3375</v>
      </c>
      <c r="C10" s="661" t="s">
        <v>1832</v>
      </c>
      <c r="D10" s="661" t="s">
        <v>1833</v>
      </c>
      <c r="E10" s="661" t="s">
        <v>942</v>
      </c>
      <c r="F10" s="664"/>
      <c r="G10" s="664"/>
      <c r="H10" s="677">
        <v>0</v>
      </c>
      <c r="I10" s="664">
        <v>1</v>
      </c>
      <c r="J10" s="664">
        <v>153.62</v>
      </c>
      <c r="K10" s="677">
        <v>1</v>
      </c>
      <c r="L10" s="664">
        <v>1</v>
      </c>
      <c r="M10" s="665">
        <v>153.62</v>
      </c>
    </row>
    <row r="11" spans="1:13" ht="14.4" customHeight="1" x14ac:dyDescent="0.3">
      <c r="A11" s="660" t="s">
        <v>3571</v>
      </c>
      <c r="B11" s="661" t="s">
        <v>3385</v>
      </c>
      <c r="C11" s="661" t="s">
        <v>3923</v>
      </c>
      <c r="D11" s="661" t="s">
        <v>2908</v>
      </c>
      <c r="E11" s="661" t="s">
        <v>3924</v>
      </c>
      <c r="F11" s="664"/>
      <c r="G11" s="664"/>
      <c r="H11" s="677"/>
      <c r="I11" s="664">
        <v>1</v>
      </c>
      <c r="J11" s="664">
        <v>0</v>
      </c>
      <c r="K11" s="677"/>
      <c r="L11" s="664">
        <v>1</v>
      </c>
      <c r="M11" s="665">
        <v>0</v>
      </c>
    </row>
    <row r="12" spans="1:13" ht="14.4" customHeight="1" x14ac:dyDescent="0.3">
      <c r="A12" s="660" t="s">
        <v>3571</v>
      </c>
      <c r="B12" s="661" t="s">
        <v>3387</v>
      </c>
      <c r="C12" s="661" t="s">
        <v>2040</v>
      </c>
      <c r="D12" s="661" t="s">
        <v>2923</v>
      </c>
      <c r="E12" s="661" t="s">
        <v>3388</v>
      </c>
      <c r="F12" s="664"/>
      <c r="G12" s="664"/>
      <c r="H12" s="677">
        <v>0</v>
      </c>
      <c r="I12" s="664">
        <v>1</v>
      </c>
      <c r="J12" s="664">
        <v>154.36000000000001</v>
      </c>
      <c r="K12" s="677">
        <v>1</v>
      </c>
      <c r="L12" s="664">
        <v>1</v>
      </c>
      <c r="M12" s="665">
        <v>154.36000000000001</v>
      </c>
    </row>
    <row r="13" spans="1:13" ht="14.4" customHeight="1" x14ac:dyDescent="0.3">
      <c r="A13" s="660" t="s">
        <v>3571</v>
      </c>
      <c r="B13" s="661" t="s">
        <v>3412</v>
      </c>
      <c r="C13" s="661" t="s">
        <v>4138</v>
      </c>
      <c r="D13" s="661" t="s">
        <v>1927</v>
      </c>
      <c r="E13" s="661" t="s">
        <v>3413</v>
      </c>
      <c r="F13" s="664"/>
      <c r="G13" s="664"/>
      <c r="H13" s="677"/>
      <c r="I13" s="664">
        <v>3</v>
      </c>
      <c r="J13" s="664">
        <v>0</v>
      </c>
      <c r="K13" s="677"/>
      <c r="L13" s="664">
        <v>3</v>
      </c>
      <c r="M13" s="665">
        <v>0</v>
      </c>
    </row>
    <row r="14" spans="1:13" ht="14.4" customHeight="1" x14ac:dyDescent="0.3">
      <c r="A14" s="660" t="s">
        <v>3571</v>
      </c>
      <c r="B14" s="661" t="s">
        <v>3417</v>
      </c>
      <c r="C14" s="661" t="s">
        <v>1756</v>
      </c>
      <c r="D14" s="661" t="s">
        <v>1757</v>
      </c>
      <c r="E14" s="661" t="s">
        <v>1589</v>
      </c>
      <c r="F14" s="664"/>
      <c r="G14" s="664"/>
      <c r="H14" s="677">
        <v>0</v>
      </c>
      <c r="I14" s="664">
        <v>1</v>
      </c>
      <c r="J14" s="664">
        <v>93.96</v>
      </c>
      <c r="K14" s="677">
        <v>1</v>
      </c>
      <c r="L14" s="664">
        <v>1</v>
      </c>
      <c r="M14" s="665">
        <v>93.96</v>
      </c>
    </row>
    <row r="15" spans="1:13" ht="14.4" customHeight="1" x14ac:dyDescent="0.3">
      <c r="A15" s="660" t="s">
        <v>3571</v>
      </c>
      <c r="B15" s="661" t="s">
        <v>3417</v>
      </c>
      <c r="C15" s="661" t="s">
        <v>1760</v>
      </c>
      <c r="D15" s="661" t="s">
        <v>1757</v>
      </c>
      <c r="E15" s="661" t="s">
        <v>3420</v>
      </c>
      <c r="F15" s="664"/>
      <c r="G15" s="664"/>
      <c r="H15" s="677">
        <v>0</v>
      </c>
      <c r="I15" s="664">
        <v>1</v>
      </c>
      <c r="J15" s="664">
        <v>156.61000000000001</v>
      </c>
      <c r="K15" s="677">
        <v>1</v>
      </c>
      <c r="L15" s="664">
        <v>1</v>
      </c>
      <c r="M15" s="665">
        <v>156.61000000000001</v>
      </c>
    </row>
    <row r="16" spans="1:13" ht="14.4" customHeight="1" x14ac:dyDescent="0.3">
      <c r="A16" s="660" t="s">
        <v>3571</v>
      </c>
      <c r="B16" s="661" t="s">
        <v>3425</v>
      </c>
      <c r="C16" s="661" t="s">
        <v>1772</v>
      </c>
      <c r="D16" s="661" t="s">
        <v>3427</v>
      </c>
      <c r="E16" s="661" t="s">
        <v>3428</v>
      </c>
      <c r="F16" s="664"/>
      <c r="G16" s="664"/>
      <c r="H16" s="677">
        <v>0</v>
      </c>
      <c r="I16" s="664">
        <v>1</v>
      </c>
      <c r="J16" s="664">
        <v>424.24</v>
      </c>
      <c r="K16" s="677">
        <v>1</v>
      </c>
      <c r="L16" s="664">
        <v>1</v>
      </c>
      <c r="M16" s="665">
        <v>424.24</v>
      </c>
    </row>
    <row r="17" spans="1:13" ht="14.4" customHeight="1" x14ac:dyDescent="0.3">
      <c r="A17" s="660" t="s">
        <v>3571</v>
      </c>
      <c r="B17" s="661" t="s">
        <v>3433</v>
      </c>
      <c r="C17" s="661" t="s">
        <v>1778</v>
      </c>
      <c r="D17" s="661" t="s">
        <v>3434</v>
      </c>
      <c r="E17" s="661" t="s">
        <v>3435</v>
      </c>
      <c r="F17" s="664"/>
      <c r="G17" s="664"/>
      <c r="H17" s="677">
        <v>0</v>
      </c>
      <c r="I17" s="664">
        <v>1</v>
      </c>
      <c r="J17" s="664">
        <v>6.68</v>
      </c>
      <c r="K17" s="677">
        <v>1</v>
      </c>
      <c r="L17" s="664">
        <v>1</v>
      </c>
      <c r="M17" s="665">
        <v>6.68</v>
      </c>
    </row>
    <row r="18" spans="1:13" ht="14.4" customHeight="1" x14ac:dyDescent="0.3">
      <c r="A18" s="660" t="s">
        <v>3571</v>
      </c>
      <c r="B18" s="661" t="s">
        <v>3439</v>
      </c>
      <c r="C18" s="661" t="s">
        <v>1813</v>
      </c>
      <c r="D18" s="661" t="s">
        <v>1814</v>
      </c>
      <c r="E18" s="661" t="s">
        <v>3372</v>
      </c>
      <c r="F18" s="664"/>
      <c r="G18" s="664"/>
      <c r="H18" s="677">
        <v>0</v>
      </c>
      <c r="I18" s="664">
        <v>1</v>
      </c>
      <c r="J18" s="664">
        <v>65.989999999999995</v>
      </c>
      <c r="K18" s="677">
        <v>1</v>
      </c>
      <c r="L18" s="664">
        <v>1</v>
      </c>
      <c r="M18" s="665">
        <v>65.989999999999995</v>
      </c>
    </row>
    <row r="19" spans="1:13" ht="14.4" customHeight="1" x14ac:dyDescent="0.3">
      <c r="A19" s="660" t="s">
        <v>3571</v>
      </c>
      <c r="B19" s="661" t="s">
        <v>3439</v>
      </c>
      <c r="C19" s="661" t="s">
        <v>1855</v>
      </c>
      <c r="D19" s="661" t="s">
        <v>1856</v>
      </c>
      <c r="E19" s="661" t="s">
        <v>3440</v>
      </c>
      <c r="F19" s="664"/>
      <c r="G19" s="664"/>
      <c r="H19" s="677">
        <v>0</v>
      </c>
      <c r="I19" s="664">
        <v>1</v>
      </c>
      <c r="J19" s="664">
        <v>132</v>
      </c>
      <c r="K19" s="677">
        <v>1</v>
      </c>
      <c r="L19" s="664">
        <v>1</v>
      </c>
      <c r="M19" s="665">
        <v>132</v>
      </c>
    </row>
    <row r="20" spans="1:13" ht="14.4" customHeight="1" x14ac:dyDescent="0.3">
      <c r="A20" s="660" t="s">
        <v>3571</v>
      </c>
      <c r="B20" s="661" t="s">
        <v>3450</v>
      </c>
      <c r="C20" s="661" t="s">
        <v>2966</v>
      </c>
      <c r="D20" s="661" t="s">
        <v>2967</v>
      </c>
      <c r="E20" s="661" t="s">
        <v>2936</v>
      </c>
      <c r="F20" s="664"/>
      <c r="G20" s="664"/>
      <c r="H20" s="677">
        <v>0</v>
      </c>
      <c r="I20" s="664">
        <v>5</v>
      </c>
      <c r="J20" s="664">
        <v>971.3</v>
      </c>
      <c r="K20" s="677">
        <v>1</v>
      </c>
      <c r="L20" s="664">
        <v>5</v>
      </c>
      <c r="M20" s="665">
        <v>971.3</v>
      </c>
    </row>
    <row r="21" spans="1:13" ht="14.4" customHeight="1" x14ac:dyDescent="0.3">
      <c r="A21" s="660" t="s">
        <v>3571</v>
      </c>
      <c r="B21" s="661" t="s">
        <v>3450</v>
      </c>
      <c r="C21" s="661" t="s">
        <v>3992</v>
      </c>
      <c r="D21" s="661" t="s">
        <v>3993</v>
      </c>
      <c r="E21" s="661" t="s">
        <v>1969</v>
      </c>
      <c r="F21" s="664"/>
      <c r="G21" s="664"/>
      <c r="H21" s="677">
        <v>0</v>
      </c>
      <c r="I21" s="664">
        <v>5</v>
      </c>
      <c r="J21" s="664">
        <v>631.75</v>
      </c>
      <c r="K21" s="677">
        <v>1</v>
      </c>
      <c r="L21" s="664">
        <v>5</v>
      </c>
      <c r="M21" s="665">
        <v>631.75</v>
      </c>
    </row>
    <row r="22" spans="1:13" ht="14.4" customHeight="1" x14ac:dyDescent="0.3">
      <c r="A22" s="660" t="s">
        <v>3545</v>
      </c>
      <c r="B22" s="661" t="s">
        <v>3345</v>
      </c>
      <c r="C22" s="661" t="s">
        <v>1782</v>
      </c>
      <c r="D22" s="661" t="s">
        <v>3347</v>
      </c>
      <c r="E22" s="661" t="s">
        <v>3348</v>
      </c>
      <c r="F22" s="664"/>
      <c r="G22" s="664"/>
      <c r="H22" s="677">
        <v>0</v>
      </c>
      <c r="I22" s="664">
        <v>1</v>
      </c>
      <c r="J22" s="664">
        <v>36.01</v>
      </c>
      <c r="K22" s="677">
        <v>1</v>
      </c>
      <c r="L22" s="664">
        <v>1</v>
      </c>
      <c r="M22" s="665">
        <v>36.01</v>
      </c>
    </row>
    <row r="23" spans="1:13" ht="14.4" customHeight="1" x14ac:dyDescent="0.3">
      <c r="A23" s="660" t="s">
        <v>3545</v>
      </c>
      <c r="B23" s="661" t="s">
        <v>3352</v>
      </c>
      <c r="C23" s="661" t="s">
        <v>1848</v>
      </c>
      <c r="D23" s="661" t="s">
        <v>1849</v>
      </c>
      <c r="E23" s="661" t="s">
        <v>1850</v>
      </c>
      <c r="F23" s="664"/>
      <c r="G23" s="664"/>
      <c r="H23" s="677">
        <v>0</v>
      </c>
      <c r="I23" s="664">
        <v>21</v>
      </c>
      <c r="J23" s="664">
        <v>9991.1700000000019</v>
      </c>
      <c r="K23" s="677">
        <v>1</v>
      </c>
      <c r="L23" s="664">
        <v>21</v>
      </c>
      <c r="M23" s="665">
        <v>9991.1700000000019</v>
      </c>
    </row>
    <row r="24" spans="1:13" ht="14.4" customHeight="1" x14ac:dyDescent="0.3">
      <c r="A24" s="660" t="s">
        <v>3545</v>
      </c>
      <c r="B24" s="661" t="s">
        <v>3352</v>
      </c>
      <c r="C24" s="661" t="s">
        <v>1867</v>
      </c>
      <c r="D24" s="661" t="s">
        <v>1868</v>
      </c>
      <c r="E24" s="661" t="s">
        <v>3353</v>
      </c>
      <c r="F24" s="664"/>
      <c r="G24" s="664"/>
      <c r="H24" s="677">
        <v>0</v>
      </c>
      <c r="I24" s="664">
        <v>14</v>
      </c>
      <c r="J24" s="664">
        <v>17574.91</v>
      </c>
      <c r="K24" s="677">
        <v>1</v>
      </c>
      <c r="L24" s="664">
        <v>14</v>
      </c>
      <c r="M24" s="665">
        <v>17574.91</v>
      </c>
    </row>
    <row r="25" spans="1:13" ht="14.4" customHeight="1" x14ac:dyDescent="0.3">
      <c r="A25" s="660" t="s">
        <v>3545</v>
      </c>
      <c r="B25" s="661" t="s">
        <v>3352</v>
      </c>
      <c r="C25" s="661" t="s">
        <v>3796</v>
      </c>
      <c r="D25" s="661" t="s">
        <v>3797</v>
      </c>
      <c r="E25" s="661" t="s">
        <v>3798</v>
      </c>
      <c r="F25" s="664"/>
      <c r="G25" s="664"/>
      <c r="H25" s="677">
        <v>0</v>
      </c>
      <c r="I25" s="664">
        <v>2</v>
      </c>
      <c r="J25" s="664">
        <v>2600.98</v>
      </c>
      <c r="K25" s="677">
        <v>1</v>
      </c>
      <c r="L25" s="664">
        <v>2</v>
      </c>
      <c r="M25" s="665">
        <v>2600.98</v>
      </c>
    </row>
    <row r="26" spans="1:13" ht="14.4" customHeight="1" x14ac:dyDescent="0.3">
      <c r="A26" s="660" t="s">
        <v>3545</v>
      </c>
      <c r="B26" s="661" t="s">
        <v>3356</v>
      </c>
      <c r="C26" s="661" t="s">
        <v>1821</v>
      </c>
      <c r="D26" s="661" t="s">
        <v>1730</v>
      </c>
      <c r="E26" s="661" t="s">
        <v>1822</v>
      </c>
      <c r="F26" s="664"/>
      <c r="G26" s="664"/>
      <c r="H26" s="677"/>
      <c r="I26" s="664">
        <v>2</v>
      </c>
      <c r="J26" s="664">
        <v>0</v>
      </c>
      <c r="K26" s="677"/>
      <c r="L26" s="664">
        <v>2</v>
      </c>
      <c r="M26" s="665">
        <v>0</v>
      </c>
    </row>
    <row r="27" spans="1:13" ht="14.4" customHeight="1" x14ac:dyDescent="0.3">
      <c r="A27" s="660" t="s">
        <v>3545</v>
      </c>
      <c r="B27" s="661" t="s">
        <v>3357</v>
      </c>
      <c r="C27" s="661" t="s">
        <v>1885</v>
      </c>
      <c r="D27" s="661" t="s">
        <v>1886</v>
      </c>
      <c r="E27" s="661" t="s">
        <v>2744</v>
      </c>
      <c r="F27" s="664"/>
      <c r="G27" s="664"/>
      <c r="H27" s="677"/>
      <c r="I27" s="664">
        <v>4</v>
      </c>
      <c r="J27" s="664">
        <v>0</v>
      </c>
      <c r="K27" s="677"/>
      <c r="L27" s="664">
        <v>4</v>
      </c>
      <c r="M27" s="665">
        <v>0</v>
      </c>
    </row>
    <row r="28" spans="1:13" ht="14.4" customHeight="1" x14ac:dyDescent="0.3">
      <c r="A28" s="660" t="s">
        <v>3545</v>
      </c>
      <c r="B28" s="661" t="s">
        <v>3360</v>
      </c>
      <c r="C28" s="661" t="s">
        <v>4105</v>
      </c>
      <c r="D28" s="661" t="s">
        <v>4104</v>
      </c>
      <c r="E28" s="661" t="s">
        <v>4106</v>
      </c>
      <c r="F28" s="664">
        <v>1</v>
      </c>
      <c r="G28" s="664">
        <v>246.67</v>
      </c>
      <c r="H28" s="677">
        <v>1</v>
      </c>
      <c r="I28" s="664"/>
      <c r="J28" s="664"/>
      <c r="K28" s="677">
        <v>0</v>
      </c>
      <c r="L28" s="664">
        <v>1</v>
      </c>
      <c r="M28" s="665">
        <v>246.67</v>
      </c>
    </row>
    <row r="29" spans="1:13" ht="14.4" customHeight="1" x14ac:dyDescent="0.3">
      <c r="A29" s="660" t="s">
        <v>3545</v>
      </c>
      <c r="B29" s="661" t="s">
        <v>3360</v>
      </c>
      <c r="C29" s="661" t="s">
        <v>4103</v>
      </c>
      <c r="D29" s="661" t="s">
        <v>4104</v>
      </c>
      <c r="E29" s="661" t="s">
        <v>1808</v>
      </c>
      <c r="F29" s="664">
        <v>2</v>
      </c>
      <c r="G29" s="664">
        <v>123.34</v>
      </c>
      <c r="H29" s="677">
        <v>1</v>
      </c>
      <c r="I29" s="664"/>
      <c r="J29" s="664"/>
      <c r="K29" s="677">
        <v>0</v>
      </c>
      <c r="L29" s="664">
        <v>2</v>
      </c>
      <c r="M29" s="665">
        <v>123.34</v>
      </c>
    </row>
    <row r="30" spans="1:13" ht="14.4" customHeight="1" x14ac:dyDescent="0.3">
      <c r="A30" s="660" t="s">
        <v>3545</v>
      </c>
      <c r="B30" s="661" t="s">
        <v>3361</v>
      </c>
      <c r="C30" s="661" t="s">
        <v>3793</v>
      </c>
      <c r="D30" s="661" t="s">
        <v>1714</v>
      </c>
      <c r="E30" s="661" t="s">
        <v>3363</v>
      </c>
      <c r="F30" s="664"/>
      <c r="G30" s="664"/>
      <c r="H30" s="677">
        <v>0</v>
      </c>
      <c r="I30" s="664">
        <v>8</v>
      </c>
      <c r="J30" s="664">
        <v>9237.44</v>
      </c>
      <c r="K30" s="677">
        <v>1</v>
      </c>
      <c r="L30" s="664">
        <v>8</v>
      </c>
      <c r="M30" s="665">
        <v>9237.44</v>
      </c>
    </row>
    <row r="31" spans="1:13" ht="14.4" customHeight="1" x14ac:dyDescent="0.3">
      <c r="A31" s="660" t="s">
        <v>3545</v>
      </c>
      <c r="B31" s="661" t="s">
        <v>3361</v>
      </c>
      <c r="C31" s="661" t="s">
        <v>1763</v>
      </c>
      <c r="D31" s="661" t="s">
        <v>622</v>
      </c>
      <c r="E31" s="661" t="s">
        <v>623</v>
      </c>
      <c r="F31" s="664"/>
      <c r="G31" s="664"/>
      <c r="H31" s="677">
        <v>0</v>
      </c>
      <c r="I31" s="664">
        <v>10</v>
      </c>
      <c r="J31" s="664">
        <v>13856.199999999999</v>
      </c>
      <c r="K31" s="677">
        <v>1</v>
      </c>
      <c r="L31" s="664">
        <v>10</v>
      </c>
      <c r="M31" s="665">
        <v>13856.199999999999</v>
      </c>
    </row>
    <row r="32" spans="1:13" ht="14.4" customHeight="1" x14ac:dyDescent="0.3">
      <c r="A32" s="660" t="s">
        <v>3545</v>
      </c>
      <c r="B32" s="661" t="s">
        <v>3378</v>
      </c>
      <c r="C32" s="661" t="s">
        <v>4081</v>
      </c>
      <c r="D32" s="661" t="s">
        <v>4082</v>
      </c>
      <c r="E32" s="661" t="s">
        <v>2760</v>
      </c>
      <c r="F32" s="664">
        <v>1</v>
      </c>
      <c r="G32" s="664">
        <v>0</v>
      </c>
      <c r="H32" s="677"/>
      <c r="I32" s="664"/>
      <c r="J32" s="664"/>
      <c r="K32" s="677"/>
      <c r="L32" s="664">
        <v>1</v>
      </c>
      <c r="M32" s="665">
        <v>0</v>
      </c>
    </row>
    <row r="33" spans="1:13" ht="14.4" customHeight="1" x14ac:dyDescent="0.3">
      <c r="A33" s="660" t="s">
        <v>3545</v>
      </c>
      <c r="B33" s="661" t="s">
        <v>3387</v>
      </c>
      <c r="C33" s="661" t="s">
        <v>2040</v>
      </c>
      <c r="D33" s="661" t="s">
        <v>2923</v>
      </c>
      <c r="E33" s="661" t="s">
        <v>3388</v>
      </c>
      <c r="F33" s="664"/>
      <c r="G33" s="664"/>
      <c r="H33" s="677">
        <v>0</v>
      </c>
      <c r="I33" s="664">
        <v>1</v>
      </c>
      <c r="J33" s="664">
        <v>154.36000000000001</v>
      </c>
      <c r="K33" s="677">
        <v>1</v>
      </c>
      <c r="L33" s="664">
        <v>1</v>
      </c>
      <c r="M33" s="665">
        <v>154.36000000000001</v>
      </c>
    </row>
    <row r="34" spans="1:13" ht="14.4" customHeight="1" x14ac:dyDescent="0.3">
      <c r="A34" s="660" t="s">
        <v>3545</v>
      </c>
      <c r="B34" s="661" t="s">
        <v>3491</v>
      </c>
      <c r="C34" s="661" t="s">
        <v>4084</v>
      </c>
      <c r="D34" s="661" t="s">
        <v>2974</v>
      </c>
      <c r="E34" s="661" t="s">
        <v>2975</v>
      </c>
      <c r="F34" s="664">
        <v>1</v>
      </c>
      <c r="G34" s="664">
        <v>212.59</v>
      </c>
      <c r="H34" s="677">
        <v>1</v>
      </c>
      <c r="I34" s="664"/>
      <c r="J34" s="664"/>
      <c r="K34" s="677">
        <v>0</v>
      </c>
      <c r="L34" s="664">
        <v>1</v>
      </c>
      <c r="M34" s="665">
        <v>212.59</v>
      </c>
    </row>
    <row r="35" spans="1:13" ht="14.4" customHeight="1" x14ac:dyDescent="0.3">
      <c r="A35" s="660" t="s">
        <v>3545</v>
      </c>
      <c r="B35" s="661" t="s">
        <v>5422</v>
      </c>
      <c r="C35" s="661" t="s">
        <v>4119</v>
      </c>
      <c r="D35" s="661" t="s">
        <v>4120</v>
      </c>
      <c r="E35" s="661" t="s">
        <v>1599</v>
      </c>
      <c r="F35" s="664"/>
      <c r="G35" s="664"/>
      <c r="H35" s="677">
        <v>0</v>
      </c>
      <c r="I35" s="664">
        <v>29</v>
      </c>
      <c r="J35" s="664">
        <v>284513.77999999997</v>
      </c>
      <c r="K35" s="677">
        <v>1</v>
      </c>
      <c r="L35" s="664">
        <v>29</v>
      </c>
      <c r="M35" s="665">
        <v>284513.77999999997</v>
      </c>
    </row>
    <row r="36" spans="1:13" ht="14.4" customHeight="1" x14ac:dyDescent="0.3">
      <c r="A36" s="660" t="s">
        <v>3545</v>
      </c>
      <c r="B36" s="661" t="s">
        <v>5423</v>
      </c>
      <c r="C36" s="661" t="s">
        <v>4206</v>
      </c>
      <c r="D36" s="661" t="s">
        <v>3961</v>
      </c>
      <c r="E36" s="661" t="s">
        <v>4207</v>
      </c>
      <c r="F36" s="664"/>
      <c r="G36" s="664"/>
      <c r="H36" s="677">
        <v>0</v>
      </c>
      <c r="I36" s="664">
        <v>12</v>
      </c>
      <c r="J36" s="664">
        <v>5907.6</v>
      </c>
      <c r="K36" s="677">
        <v>1</v>
      </c>
      <c r="L36" s="664">
        <v>12</v>
      </c>
      <c r="M36" s="665">
        <v>5907.6</v>
      </c>
    </row>
    <row r="37" spans="1:13" ht="14.4" customHeight="1" x14ac:dyDescent="0.3">
      <c r="A37" s="660" t="s">
        <v>3545</v>
      </c>
      <c r="B37" s="661" t="s">
        <v>5424</v>
      </c>
      <c r="C37" s="661" t="s">
        <v>4086</v>
      </c>
      <c r="D37" s="661" t="s">
        <v>4087</v>
      </c>
      <c r="E37" s="661" t="s">
        <v>4088</v>
      </c>
      <c r="F37" s="664"/>
      <c r="G37" s="664"/>
      <c r="H37" s="677">
        <v>0</v>
      </c>
      <c r="I37" s="664">
        <v>3</v>
      </c>
      <c r="J37" s="664">
        <v>3273.2999999999997</v>
      </c>
      <c r="K37" s="677">
        <v>1</v>
      </c>
      <c r="L37" s="664">
        <v>3</v>
      </c>
      <c r="M37" s="665">
        <v>3273.2999999999997</v>
      </c>
    </row>
    <row r="38" spans="1:13" ht="14.4" customHeight="1" x14ac:dyDescent="0.3">
      <c r="A38" s="660" t="s">
        <v>3545</v>
      </c>
      <c r="B38" s="661" t="s">
        <v>5425</v>
      </c>
      <c r="C38" s="661" t="s">
        <v>4067</v>
      </c>
      <c r="D38" s="661" t="s">
        <v>4068</v>
      </c>
      <c r="E38" s="661" t="s">
        <v>4069</v>
      </c>
      <c r="F38" s="664"/>
      <c r="G38" s="664"/>
      <c r="H38" s="677">
        <v>0</v>
      </c>
      <c r="I38" s="664">
        <v>6</v>
      </c>
      <c r="J38" s="664">
        <v>3959.9700000000003</v>
      </c>
      <c r="K38" s="677">
        <v>1</v>
      </c>
      <c r="L38" s="664">
        <v>6</v>
      </c>
      <c r="M38" s="665">
        <v>3959.9700000000003</v>
      </c>
    </row>
    <row r="39" spans="1:13" ht="14.4" customHeight="1" x14ac:dyDescent="0.3">
      <c r="A39" s="660" t="s">
        <v>3545</v>
      </c>
      <c r="B39" s="661" t="s">
        <v>5425</v>
      </c>
      <c r="C39" s="661" t="s">
        <v>4070</v>
      </c>
      <c r="D39" s="661" t="s">
        <v>4068</v>
      </c>
      <c r="E39" s="661" t="s">
        <v>4071</v>
      </c>
      <c r="F39" s="664"/>
      <c r="G39" s="664"/>
      <c r="H39" s="677"/>
      <c r="I39" s="664">
        <v>1</v>
      </c>
      <c r="J39" s="664">
        <v>0</v>
      </c>
      <c r="K39" s="677"/>
      <c r="L39" s="664">
        <v>1</v>
      </c>
      <c r="M39" s="665">
        <v>0</v>
      </c>
    </row>
    <row r="40" spans="1:13" ht="14.4" customHeight="1" x14ac:dyDescent="0.3">
      <c r="A40" s="660" t="s">
        <v>3545</v>
      </c>
      <c r="B40" s="661" t="s">
        <v>5425</v>
      </c>
      <c r="C40" s="661" t="s">
        <v>4072</v>
      </c>
      <c r="D40" s="661" t="s">
        <v>4073</v>
      </c>
      <c r="E40" s="661" t="s">
        <v>4074</v>
      </c>
      <c r="F40" s="664">
        <v>3</v>
      </c>
      <c r="G40" s="664">
        <v>2154.8999999999996</v>
      </c>
      <c r="H40" s="677">
        <v>1</v>
      </c>
      <c r="I40" s="664"/>
      <c r="J40" s="664"/>
      <c r="K40" s="677">
        <v>0</v>
      </c>
      <c r="L40" s="664">
        <v>3</v>
      </c>
      <c r="M40" s="665">
        <v>2154.8999999999996</v>
      </c>
    </row>
    <row r="41" spans="1:13" ht="14.4" customHeight="1" x14ac:dyDescent="0.3">
      <c r="A41" s="660" t="s">
        <v>3545</v>
      </c>
      <c r="B41" s="661" t="s">
        <v>5425</v>
      </c>
      <c r="C41" s="661" t="s">
        <v>4075</v>
      </c>
      <c r="D41" s="661" t="s">
        <v>4076</v>
      </c>
      <c r="E41" s="661" t="s">
        <v>4069</v>
      </c>
      <c r="F41" s="664">
        <v>3</v>
      </c>
      <c r="G41" s="664">
        <v>2308.8000000000002</v>
      </c>
      <c r="H41" s="677">
        <v>1</v>
      </c>
      <c r="I41" s="664"/>
      <c r="J41" s="664"/>
      <c r="K41" s="677">
        <v>0</v>
      </c>
      <c r="L41" s="664">
        <v>3</v>
      </c>
      <c r="M41" s="665">
        <v>2308.8000000000002</v>
      </c>
    </row>
    <row r="42" spans="1:13" ht="14.4" customHeight="1" x14ac:dyDescent="0.3">
      <c r="A42" s="660" t="s">
        <v>3545</v>
      </c>
      <c r="B42" s="661" t="s">
        <v>5425</v>
      </c>
      <c r="C42" s="661" t="s">
        <v>4077</v>
      </c>
      <c r="D42" s="661" t="s">
        <v>4076</v>
      </c>
      <c r="E42" s="661" t="s">
        <v>4078</v>
      </c>
      <c r="F42" s="664">
        <v>3</v>
      </c>
      <c r="G42" s="664">
        <v>0</v>
      </c>
      <c r="H42" s="677"/>
      <c r="I42" s="664"/>
      <c r="J42" s="664"/>
      <c r="K42" s="677"/>
      <c r="L42" s="664">
        <v>3</v>
      </c>
      <c r="M42" s="665">
        <v>0</v>
      </c>
    </row>
    <row r="43" spans="1:13" ht="14.4" customHeight="1" x14ac:dyDescent="0.3">
      <c r="A43" s="660" t="s">
        <v>3545</v>
      </c>
      <c r="B43" s="661" t="s">
        <v>3412</v>
      </c>
      <c r="C43" s="661" t="s">
        <v>1926</v>
      </c>
      <c r="D43" s="661" t="s">
        <v>1927</v>
      </c>
      <c r="E43" s="661" t="s">
        <v>3413</v>
      </c>
      <c r="F43" s="664"/>
      <c r="G43" s="664"/>
      <c r="H43" s="677">
        <v>0</v>
      </c>
      <c r="I43" s="664">
        <v>56</v>
      </c>
      <c r="J43" s="664">
        <v>38713.399999999994</v>
      </c>
      <c r="K43" s="677">
        <v>1</v>
      </c>
      <c r="L43" s="664">
        <v>56</v>
      </c>
      <c r="M43" s="665">
        <v>38713.399999999994</v>
      </c>
    </row>
    <row r="44" spans="1:13" ht="14.4" customHeight="1" x14ac:dyDescent="0.3">
      <c r="A44" s="660" t="s">
        <v>3545</v>
      </c>
      <c r="B44" s="661" t="s">
        <v>3412</v>
      </c>
      <c r="C44" s="661" t="s">
        <v>4138</v>
      </c>
      <c r="D44" s="661" t="s">
        <v>1927</v>
      </c>
      <c r="E44" s="661" t="s">
        <v>3413</v>
      </c>
      <c r="F44" s="664"/>
      <c r="G44" s="664"/>
      <c r="H44" s="677"/>
      <c r="I44" s="664">
        <v>12</v>
      </c>
      <c r="J44" s="664">
        <v>0</v>
      </c>
      <c r="K44" s="677"/>
      <c r="L44" s="664">
        <v>12</v>
      </c>
      <c r="M44" s="665">
        <v>0</v>
      </c>
    </row>
    <row r="45" spans="1:13" ht="14.4" customHeight="1" x14ac:dyDescent="0.3">
      <c r="A45" s="660" t="s">
        <v>3545</v>
      </c>
      <c r="B45" s="661" t="s">
        <v>5426</v>
      </c>
      <c r="C45" s="661" t="s">
        <v>4116</v>
      </c>
      <c r="D45" s="661" t="s">
        <v>4117</v>
      </c>
      <c r="E45" s="661" t="s">
        <v>4118</v>
      </c>
      <c r="F45" s="664"/>
      <c r="G45" s="664"/>
      <c r="H45" s="677">
        <v>0</v>
      </c>
      <c r="I45" s="664">
        <v>19</v>
      </c>
      <c r="J45" s="664">
        <v>41418.67</v>
      </c>
      <c r="K45" s="677">
        <v>1</v>
      </c>
      <c r="L45" s="664">
        <v>19</v>
      </c>
      <c r="M45" s="665">
        <v>41418.67</v>
      </c>
    </row>
    <row r="46" spans="1:13" ht="14.4" customHeight="1" x14ac:dyDescent="0.3">
      <c r="A46" s="660" t="s">
        <v>3545</v>
      </c>
      <c r="B46" s="661" t="s">
        <v>3414</v>
      </c>
      <c r="C46" s="661" t="s">
        <v>1698</v>
      </c>
      <c r="D46" s="661" t="s">
        <v>1699</v>
      </c>
      <c r="E46" s="661" t="s">
        <v>3416</v>
      </c>
      <c r="F46" s="664"/>
      <c r="G46" s="664"/>
      <c r="H46" s="677">
        <v>0</v>
      </c>
      <c r="I46" s="664">
        <v>12</v>
      </c>
      <c r="J46" s="664">
        <v>581.04</v>
      </c>
      <c r="K46" s="677">
        <v>1</v>
      </c>
      <c r="L46" s="664">
        <v>12</v>
      </c>
      <c r="M46" s="665">
        <v>581.04</v>
      </c>
    </row>
    <row r="47" spans="1:13" ht="14.4" customHeight="1" x14ac:dyDescent="0.3">
      <c r="A47" s="660" t="s">
        <v>3545</v>
      </c>
      <c r="B47" s="661" t="s">
        <v>5427</v>
      </c>
      <c r="C47" s="661" t="s">
        <v>4091</v>
      </c>
      <c r="D47" s="661" t="s">
        <v>4092</v>
      </c>
      <c r="E47" s="661" t="s">
        <v>4093</v>
      </c>
      <c r="F47" s="664"/>
      <c r="G47" s="664"/>
      <c r="H47" s="677">
        <v>0</v>
      </c>
      <c r="I47" s="664">
        <v>2</v>
      </c>
      <c r="J47" s="664">
        <v>3016.16</v>
      </c>
      <c r="K47" s="677">
        <v>1</v>
      </c>
      <c r="L47" s="664">
        <v>2</v>
      </c>
      <c r="M47" s="665">
        <v>3016.16</v>
      </c>
    </row>
    <row r="48" spans="1:13" ht="14.4" customHeight="1" x14ac:dyDescent="0.3">
      <c r="A48" s="660" t="s">
        <v>3545</v>
      </c>
      <c r="B48" s="661" t="s">
        <v>3417</v>
      </c>
      <c r="C48" s="661" t="s">
        <v>1717</v>
      </c>
      <c r="D48" s="661" t="s">
        <v>1718</v>
      </c>
      <c r="E48" s="661" t="s">
        <v>1719</v>
      </c>
      <c r="F48" s="664"/>
      <c r="G48" s="664"/>
      <c r="H48" s="677">
        <v>0</v>
      </c>
      <c r="I48" s="664">
        <v>2</v>
      </c>
      <c r="J48" s="664">
        <v>62.64</v>
      </c>
      <c r="K48" s="677">
        <v>1</v>
      </c>
      <c r="L48" s="664">
        <v>2</v>
      </c>
      <c r="M48" s="665">
        <v>62.64</v>
      </c>
    </row>
    <row r="49" spans="1:13" ht="14.4" customHeight="1" x14ac:dyDescent="0.3">
      <c r="A49" s="660" t="s">
        <v>3545</v>
      </c>
      <c r="B49" s="661" t="s">
        <v>3417</v>
      </c>
      <c r="C49" s="661" t="s">
        <v>1760</v>
      </c>
      <c r="D49" s="661" t="s">
        <v>1757</v>
      </c>
      <c r="E49" s="661" t="s">
        <v>3420</v>
      </c>
      <c r="F49" s="664"/>
      <c r="G49" s="664"/>
      <c r="H49" s="677">
        <v>0</v>
      </c>
      <c r="I49" s="664">
        <v>6</v>
      </c>
      <c r="J49" s="664">
        <v>939.66000000000008</v>
      </c>
      <c r="K49" s="677">
        <v>1</v>
      </c>
      <c r="L49" s="664">
        <v>6</v>
      </c>
      <c r="M49" s="665">
        <v>939.66000000000008</v>
      </c>
    </row>
    <row r="50" spans="1:13" ht="14.4" customHeight="1" x14ac:dyDescent="0.3">
      <c r="A50" s="660" t="s">
        <v>3545</v>
      </c>
      <c r="B50" s="661" t="s">
        <v>3417</v>
      </c>
      <c r="C50" s="661" t="s">
        <v>3962</v>
      </c>
      <c r="D50" s="661" t="s">
        <v>1860</v>
      </c>
      <c r="E50" s="661" t="s">
        <v>3963</v>
      </c>
      <c r="F50" s="664"/>
      <c r="G50" s="664"/>
      <c r="H50" s="677">
        <v>0</v>
      </c>
      <c r="I50" s="664">
        <v>3</v>
      </c>
      <c r="J50" s="664">
        <v>902.04</v>
      </c>
      <c r="K50" s="677">
        <v>1</v>
      </c>
      <c r="L50" s="664">
        <v>3</v>
      </c>
      <c r="M50" s="665">
        <v>902.04</v>
      </c>
    </row>
    <row r="51" spans="1:13" ht="14.4" customHeight="1" x14ac:dyDescent="0.3">
      <c r="A51" s="660" t="s">
        <v>3545</v>
      </c>
      <c r="B51" s="661" t="s">
        <v>3417</v>
      </c>
      <c r="C51" s="661" t="s">
        <v>4212</v>
      </c>
      <c r="D51" s="661" t="s">
        <v>3498</v>
      </c>
      <c r="E51" s="661" t="s">
        <v>3963</v>
      </c>
      <c r="F51" s="664">
        <v>1</v>
      </c>
      <c r="G51" s="664">
        <v>300.68</v>
      </c>
      <c r="H51" s="677">
        <v>1</v>
      </c>
      <c r="I51" s="664"/>
      <c r="J51" s="664"/>
      <c r="K51" s="677">
        <v>0</v>
      </c>
      <c r="L51" s="664">
        <v>1</v>
      </c>
      <c r="M51" s="665">
        <v>300.68</v>
      </c>
    </row>
    <row r="52" spans="1:13" ht="14.4" customHeight="1" x14ac:dyDescent="0.3">
      <c r="A52" s="660" t="s">
        <v>3545</v>
      </c>
      <c r="B52" s="661" t="s">
        <v>3431</v>
      </c>
      <c r="C52" s="661" t="s">
        <v>4185</v>
      </c>
      <c r="D52" s="661" t="s">
        <v>4186</v>
      </c>
      <c r="E52" s="661" t="s">
        <v>4187</v>
      </c>
      <c r="F52" s="664"/>
      <c r="G52" s="664"/>
      <c r="H52" s="677">
        <v>0</v>
      </c>
      <c r="I52" s="664">
        <v>3</v>
      </c>
      <c r="J52" s="664">
        <v>5146.4400000000005</v>
      </c>
      <c r="K52" s="677">
        <v>1</v>
      </c>
      <c r="L52" s="664">
        <v>3</v>
      </c>
      <c r="M52" s="665">
        <v>5146.4400000000005</v>
      </c>
    </row>
    <row r="53" spans="1:13" ht="14.4" customHeight="1" x14ac:dyDescent="0.3">
      <c r="A53" s="660" t="s">
        <v>3545</v>
      </c>
      <c r="B53" s="661" t="s">
        <v>3433</v>
      </c>
      <c r="C53" s="661" t="s">
        <v>4054</v>
      </c>
      <c r="D53" s="661" t="s">
        <v>4055</v>
      </c>
      <c r="E53" s="661" t="s">
        <v>4056</v>
      </c>
      <c r="F53" s="664"/>
      <c r="G53" s="664"/>
      <c r="H53" s="677">
        <v>0</v>
      </c>
      <c r="I53" s="664">
        <v>1</v>
      </c>
      <c r="J53" s="664">
        <v>23.95</v>
      </c>
      <c r="K53" s="677">
        <v>1</v>
      </c>
      <c r="L53" s="664">
        <v>1</v>
      </c>
      <c r="M53" s="665">
        <v>23.95</v>
      </c>
    </row>
    <row r="54" spans="1:13" ht="14.4" customHeight="1" x14ac:dyDescent="0.3">
      <c r="A54" s="660" t="s">
        <v>3545</v>
      </c>
      <c r="B54" s="661" t="s">
        <v>3433</v>
      </c>
      <c r="C54" s="661" t="s">
        <v>1794</v>
      </c>
      <c r="D54" s="661" t="s">
        <v>3438</v>
      </c>
      <c r="E54" s="661" t="s">
        <v>2674</v>
      </c>
      <c r="F54" s="664"/>
      <c r="G54" s="664"/>
      <c r="H54" s="677">
        <v>0</v>
      </c>
      <c r="I54" s="664">
        <v>1</v>
      </c>
      <c r="J54" s="664">
        <v>16.920000000000002</v>
      </c>
      <c r="K54" s="677">
        <v>1</v>
      </c>
      <c r="L54" s="664">
        <v>1</v>
      </c>
      <c r="M54" s="665">
        <v>16.920000000000002</v>
      </c>
    </row>
    <row r="55" spans="1:13" ht="14.4" customHeight="1" x14ac:dyDescent="0.3">
      <c r="A55" s="660" t="s">
        <v>3545</v>
      </c>
      <c r="B55" s="661" t="s">
        <v>3450</v>
      </c>
      <c r="C55" s="661" t="s">
        <v>4151</v>
      </c>
      <c r="D55" s="661" t="s">
        <v>4152</v>
      </c>
      <c r="E55" s="661" t="s">
        <v>1952</v>
      </c>
      <c r="F55" s="664"/>
      <c r="G55" s="664"/>
      <c r="H55" s="677">
        <v>0</v>
      </c>
      <c r="I55" s="664">
        <v>6</v>
      </c>
      <c r="J55" s="664">
        <v>195.60000000000002</v>
      </c>
      <c r="K55" s="677">
        <v>1</v>
      </c>
      <c r="L55" s="664">
        <v>6</v>
      </c>
      <c r="M55" s="665">
        <v>195.60000000000002</v>
      </c>
    </row>
    <row r="56" spans="1:13" ht="14.4" customHeight="1" x14ac:dyDescent="0.3">
      <c r="A56" s="660" t="s">
        <v>3545</v>
      </c>
      <c r="B56" s="661" t="s">
        <v>3450</v>
      </c>
      <c r="C56" s="661" t="s">
        <v>4153</v>
      </c>
      <c r="D56" s="661" t="s">
        <v>4154</v>
      </c>
      <c r="E56" s="661" t="s">
        <v>1952</v>
      </c>
      <c r="F56" s="664"/>
      <c r="G56" s="664"/>
      <c r="H56" s="677">
        <v>0</v>
      </c>
      <c r="I56" s="664">
        <v>128</v>
      </c>
      <c r="J56" s="664">
        <v>4144.6400000000003</v>
      </c>
      <c r="K56" s="677">
        <v>1</v>
      </c>
      <c r="L56" s="664">
        <v>128</v>
      </c>
      <c r="M56" s="665">
        <v>4144.6400000000003</v>
      </c>
    </row>
    <row r="57" spans="1:13" ht="14.4" customHeight="1" x14ac:dyDescent="0.3">
      <c r="A57" s="660" t="s">
        <v>3545</v>
      </c>
      <c r="B57" s="661" t="s">
        <v>3450</v>
      </c>
      <c r="C57" s="661" t="s">
        <v>4155</v>
      </c>
      <c r="D57" s="661" t="s">
        <v>4156</v>
      </c>
      <c r="E57" s="661" t="s">
        <v>1952</v>
      </c>
      <c r="F57" s="664"/>
      <c r="G57" s="664"/>
      <c r="H57" s="677">
        <v>0</v>
      </c>
      <c r="I57" s="664">
        <v>30</v>
      </c>
      <c r="J57" s="664">
        <v>971.40000000000009</v>
      </c>
      <c r="K57" s="677">
        <v>1</v>
      </c>
      <c r="L57" s="664">
        <v>30</v>
      </c>
      <c r="M57" s="665">
        <v>971.40000000000009</v>
      </c>
    </row>
    <row r="58" spans="1:13" ht="14.4" customHeight="1" x14ac:dyDescent="0.3">
      <c r="A58" s="660" t="s">
        <v>3545</v>
      </c>
      <c r="B58" s="661" t="s">
        <v>3450</v>
      </c>
      <c r="C58" s="661" t="s">
        <v>2934</v>
      </c>
      <c r="D58" s="661" t="s">
        <v>2935</v>
      </c>
      <c r="E58" s="661" t="s">
        <v>2936</v>
      </c>
      <c r="F58" s="664"/>
      <c r="G58" s="664"/>
      <c r="H58" s="677">
        <v>0</v>
      </c>
      <c r="I58" s="664">
        <v>499</v>
      </c>
      <c r="J58" s="664">
        <v>96935.739999999991</v>
      </c>
      <c r="K58" s="677">
        <v>1</v>
      </c>
      <c r="L58" s="664">
        <v>499</v>
      </c>
      <c r="M58" s="665">
        <v>96935.739999999991</v>
      </c>
    </row>
    <row r="59" spans="1:13" ht="14.4" customHeight="1" x14ac:dyDescent="0.3">
      <c r="A59" s="660" t="s">
        <v>3545</v>
      </c>
      <c r="B59" s="661" t="s">
        <v>3450</v>
      </c>
      <c r="C59" s="661" t="s">
        <v>4157</v>
      </c>
      <c r="D59" s="661" t="s">
        <v>4158</v>
      </c>
      <c r="E59" s="661" t="s">
        <v>1952</v>
      </c>
      <c r="F59" s="664"/>
      <c r="G59" s="664"/>
      <c r="H59" s="677">
        <v>0</v>
      </c>
      <c r="I59" s="664">
        <v>31</v>
      </c>
      <c r="J59" s="664">
        <v>1022.69</v>
      </c>
      <c r="K59" s="677">
        <v>1</v>
      </c>
      <c r="L59" s="664">
        <v>31</v>
      </c>
      <c r="M59" s="665">
        <v>1022.69</v>
      </c>
    </row>
    <row r="60" spans="1:13" ht="14.4" customHeight="1" x14ac:dyDescent="0.3">
      <c r="A60" s="660" t="s">
        <v>3545</v>
      </c>
      <c r="B60" s="661" t="s">
        <v>3450</v>
      </c>
      <c r="C60" s="661" t="s">
        <v>1963</v>
      </c>
      <c r="D60" s="661" t="s">
        <v>1964</v>
      </c>
      <c r="E60" s="661" t="s">
        <v>1958</v>
      </c>
      <c r="F60" s="664"/>
      <c r="G60" s="664"/>
      <c r="H60" s="677">
        <v>0</v>
      </c>
      <c r="I60" s="664">
        <v>60</v>
      </c>
      <c r="J60" s="664">
        <v>6318.6</v>
      </c>
      <c r="K60" s="677">
        <v>1</v>
      </c>
      <c r="L60" s="664">
        <v>60</v>
      </c>
      <c r="M60" s="665">
        <v>6318.6</v>
      </c>
    </row>
    <row r="61" spans="1:13" ht="14.4" customHeight="1" x14ac:dyDescent="0.3">
      <c r="A61" s="660" t="s">
        <v>3545</v>
      </c>
      <c r="B61" s="661" t="s">
        <v>3450</v>
      </c>
      <c r="C61" s="661" t="s">
        <v>4159</v>
      </c>
      <c r="D61" s="661" t="s">
        <v>1964</v>
      </c>
      <c r="E61" s="661" t="s">
        <v>3518</v>
      </c>
      <c r="F61" s="664"/>
      <c r="G61" s="664"/>
      <c r="H61" s="677">
        <v>0</v>
      </c>
      <c r="I61" s="664">
        <v>30</v>
      </c>
      <c r="J61" s="664">
        <v>1579.8</v>
      </c>
      <c r="K61" s="677">
        <v>1</v>
      </c>
      <c r="L61" s="664">
        <v>30</v>
      </c>
      <c r="M61" s="665">
        <v>1579.8</v>
      </c>
    </row>
    <row r="62" spans="1:13" ht="14.4" customHeight="1" x14ac:dyDescent="0.3">
      <c r="A62" s="660" t="s">
        <v>3545</v>
      </c>
      <c r="B62" s="661" t="s">
        <v>3450</v>
      </c>
      <c r="C62" s="661" t="s">
        <v>2947</v>
      </c>
      <c r="D62" s="661" t="s">
        <v>2948</v>
      </c>
      <c r="E62" s="661" t="s">
        <v>1958</v>
      </c>
      <c r="F62" s="664"/>
      <c r="G62" s="664"/>
      <c r="H62" s="677">
        <v>0</v>
      </c>
      <c r="I62" s="664">
        <v>91</v>
      </c>
      <c r="J62" s="664">
        <v>9870.77</v>
      </c>
      <c r="K62" s="677">
        <v>1</v>
      </c>
      <c r="L62" s="664">
        <v>91</v>
      </c>
      <c r="M62" s="665">
        <v>9870.77</v>
      </c>
    </row>
    <row r="63" spans="1:13" ht="14.4" customHeight="1" x14ac:dyDescent="0.3">
      <c r="A63" s="660" t="s">
        <v>3545</v>
      </c>
      <c r="B63" s="661" t="s">
        <v>3450</v>
      </c>
      <c r="C63" s="661" t="s">
        <v>3935</v>
      </c>
      <c r="D63" s="661" t="s">
        <v>3936</v>
      </c>
      <c r="E63" s="661" t="s">
        <v>2945</v>
      </c>
      <c r="F63" s="664"/>
      <c r="G63" s="664"/>
      <c r="H63" s="677">
        <v>0</v>
      </c>
      <c r="I63" s="664">
        <v>10</v>
      </c>
      <c r="J63" s="664">
        <v>1273.4000000000001</v>
      </c>
      <c r="K63" s="677">
        <v>1</v>
      </c>
      <c r="L63" s="664">
        <v>10</v>
      </c>
      <c r="M63" s="665">
        <v>1273.4000000000001</v>
      </c>
    </row>
    <row r="64" spans="1:13" ht="14.4" customHeight="1" x14ac:dyDescent="0.3">
      <c r="A64" s="660" t="s">
        <v>3545</v>
      </c>
      <c r="B64" s="661" t="s">
        <v>3450</v>
      </c>
      <c r="C64" s="661" t="s">
        <v>4160</v>
      </c>
      <c r="D64" s="661" t="s">
        <v>4161</v>
      </c>
      <c r="E64" s="661" t="s">
        <v>2945</v>
      </c>
      <c r="F64" s="664"/>
      <c r="G64" s="664"/>
      <c r="H64" s="677">
        <v>0</v>
      </c>
      <c r="I64" s="664">
        <v>27</v>
      </c>
      <c r="J64" s="664">
        <v>3438.1800000000003</v>
      </c>
      <c r="K64" s="677">
        <v>1</v>
      </c>
      <c r="L64" s="664">
        <v>27</v>
      </c>
      <c r="M64" s="665">
        <v>3438.1800000000003</v>
      </c>
    </row>
    <row r="65" spans="1:13" ht="14.4" customHeight="1" x14ac:dyDescent="0.3">
      <c r="A65" s="660" t="s">
        <v>3545</v>
      </c>
      <c r="B65" s="661" t="s">
        <v>3450</v>
      </c>
      <c r="C65" s="661" t="s">
        <v>4162</v>
      </c>
      <c r="D65" s="661" t="s">
        <v>4163</v>
      </c>
      <c r="E65" s="661" t="s">
        <v>2945</v>
      </c>
      <c r="F65" s="664"/>
      <c r="G65" s="664"/>
      <c r="H65" s="677">
        <v>0</v>
      </c>
      <c r="I65" s="664">
        <v>27</v>
      </c>
      <c r="J65" s="664">
        <v>3438.1800000000003</v>
      </c>
      <c r="K65" s="677">
        <v>1</v>
      </c>
      <c r="L65" s="664">
        <v>27</v>
      </c>
      <c r="M65" s="665">
        <v>3438.1800000000003</v>
      </c>
    </row>
    <row r="66" spans="1:13" ht="14.4" customHeight="1" x14ac:dyDescent="0.3">
      <c r="A66" s="660" t="s">
        <v>3545</v>
      </c>
      <c r="B66" s="661" t="s">
        <v>3450</v>
      </c>
      <c r="C66" s="661" t="s">
        <v>2943</v>
      </c>
      <c r="D66" s="661" t="s">
        <v>2944</v>
      </c>
      <c r="E66" s="661" t="s">
        <v>2945</v>
      </c>
      <c r="F66" s="664"/>
      <c r="G66" s="664"/>
      <c r="H66" s="677">
        <v>0</v>
      </c>
      <c r="I66" s="664">
        <v>18</v>
      </c>
      <c r="J66" s="664">
        <v>2292.12</v>
      </c>
      <c r="K66" s="677">
        <v>1</v>
      </c>
      <c r="L66" s="664">
        <v>18</v>
      </c>
      <c r="M66" s="665">
        <v>2292.12</v>
      </c>
    </row>
    <row r="67" spans="1:13" ht="14.4" customHeight="1" x14ac:dyDescent="0.3">
      <c r="A67" s="660" t="s">
        <v>3545</v>
      </c>
      <c r="B67" s="661" t="s">
        <v>3450</v>
      </c>
      <c r="C67" s="661" t="s">
        <v>3608</v>
      </c>
      <c r="D67" s="661" t="s">
        <v>3609</v>
      </c>
      <c r="E67" s="661" t="s">
        <v>2945</v>
      </c>
      <c r="F67" s="664"/>
      <c r="G67" s="664"/>
      <c r="H67" s="677">
        <v>0</v>
      </c>
      <c r="I67" s="664">
        <v>17</v>
      </c>
      <c r="J67" s="664">
        <v>1394.6800000000003</v>
      </c>
      <c r="K67" s="677">
        <v>1</v>
      </c>
      <c r="L67" s="664">
        <v>17</v>
      </c>
      <c r="M67" s="665">
        <v>1394.6800000000003</v>
      </c>
    </row>
    <row r="68" spans="1:13" ht="14.4" customHeight="1" x14ac:dyDescent="0.3">
      <c r="A68" s="660" t="s">
        <v>3545</v>
      </c>
      <c r="B68" s="661" t="s">
        <v>3450</v>
      </c>
      <c r="C68" s="661" t="s">
        <v>2962</v>
      </c>
      <c r="D68" s="661" t="s">
        <v>2963</v>
      </c>
      <c r="E68" s="661" t="s">
        <v>2945</v>
      </c>
      <c r="F68" s="664"/>
      <c r="G68" s="664"/>
      <c r="H68" s="677">
        <v>0</v>
      </c>
      <c r="I68" s="664">
        <v>5</v>
      </c>
      <c r="J68" s="664">
        <v>410.20000000000005</v>
      </c>
      <c r="K68" s="677">
        <v>1</v>
      </c>
      <c r="L68" s="664">
        <v>5</v>
      </c>
      <c r="M68" s="665">
        <v>410.20000000000005</v>
      </c>
    </row>
    <row r="69" spans="1:13" ht="14.4" customHeight="1" x14ac:dyDescent="0.3">
      <c r="A69" s="660" t="s">
        <v>3545</v>
      </c>
      <c r="B69" s="661" t="s">
        <v>3450</v>
      </c>
      <c r="C69" s="661" t="s">
        <v>2964</v>
      </c>
      <c r="D69" s="661" t="s">
        <v>2965</v>
      </c>
      <c r="E69" s="661" t="s">
        <v>2945</v>
      </c>
      <c r="F69" s="664"/>
      <c r="G69" s="664"/>
      <c r="H69" s="677">
        <v>0</v>
      </c>
      <c r="I69" s="664">
        <v>7</v>
      </c>
      <c r="J69" s="664">
        <v>574.28</v>
      </c>
      <c r="K69" s="677">
        <v>1</v>
      </c>
      <c r="L69" s="664">
        <v>7</v>
      </c>
      <c r="M69" s="665">
        <v>574.28</v>
      </c>
    </row>
    <row r="70" spans="1:13" ht="14.4" customHeight="1" x14ac:dyDescent="0.3">
      <c r="A70" s="660" t="s">
        <v>3545</v>
      </c>
      <c r="B70" s="661" t="s">
        <v>3450</v>
      </c>
      <c r="C70" s="661" t="s">
        <v>4164</v>
      </c>
      <c r="D70" s="661" t="s">
        <v>1957</v>
      </c>
      <c r="E70" s="661" t="s">
        <v>4165</v>
      </c>
      <c r="F70" s="664"/>
      <c r="G70" s="664"/>
      <c r="H70" s="677">
        <v>0</v>
      </c>
      <c r="I70" s="664">
        <v>77</v>
      </c>
      <c r="J70" s="664">
        <v>111730.08</v>
      </c>
      <c r="K70" s="677">
        <v>1</v>
      </c>
      <c r="L70" s="664">
        <v>77</v>
      </c>
      <c r="M70" s="665">
        <v>111730.08</v>
      </c>
    </row>
    <row r="71" spans="1:13" ht="14.4" customHeight="1" x14ac:dyDescent="0.3">
      <c r="A71" s="660" t="s">
        <v>3545</v>
      </c>
      <c r="B71" s="661" t="s">
        <v>3450</v>
      </c>
      <c r="C71" s="661" t="s">
        <v>4169</v>
      </c>
      <c r="D71" s="661" t="s">
        <v>4170</v>
      </c>
      <c r="E71" s="661" t="s">
        <v>4168</v>
      </c>
      <c r="F71" s="664">
        <v>5</v>
      </c>
      <c r="G71" s="664">
        <v>178.1</v>
      </c>
      <c r="H71" s="677">
        <v>1</v>
      </c>
      <c r="I71" s="664"/>
      <c r="J71" s="664"/>
      <c r="K71" s="677">
        <v>0</v>
      </c>
      <c r="L71" s="664">
        <v>5</v>
      </c>
      <c r="M71" s="665">
        <v>178.1</v>
      </c>
    </row>
    <row r="72" spans="1:13" ht="14.4" customHeight="1" x14ac:dyDescent="0.3">
      <c r="A72" s="660" t="s">
        <v>3545</v>
      </c>
      <c r="B72" s="661" t="s">
        <v>3450</v>
      </c>
      <c r="C72" s="661" t="s">
        <v>4166</v>
      </c>
      <c r="D72" s="661" t="s">
        <v>4167</v>
      </c>
      <c r="E72" s="661" t="s">
        <v>4168</v>
      </c>
      <c r="F72" s="664">
        <v>5</v>
      </c>
      <c r="G72" s="664">
        <v>178.1</v>
      </c>
      <c r="H72" s="677">
        <v>1</v>
      </c>
      <c r="I72" s="664"/>
      <c r="J72" s="664"/>
      <c r="K72" s="677">
        <v>0</v>
      </c>
      <c r="L72" s="664">
        <v>5</v>
      </c>
      <c r="M72" s="665">
        <v>178.1</v>
      </c>
    </row>
    <row r="73" spans="1:13" ht="14.4" customHeight="1" x14ac:dyDescent="0.3">
      <c r="A73" s="660" t="s">
        <v>3545</v>
      </c>
      <c r="B73" s="661" t="s">
        <v>3450</v>
      </c>
      <c r="C73" s="661" t="s">
        <v>4171</v>
      </c>
      <c r="D73" s="661" t="s">
        <v>4152</v>
      </c>
      <c r="E73" s="661" t="s">
        <v>1969</v>
      </c>
      <c r="F73" s="664"/>
      <c r="G73" s="664"/>
      <c r="H73" s="677">
        <v>0</v>
      </c>
      <c r="I73" s="664">
        <v>5</v>
      </c>
      <c r="J73" s="664">
        <v>651.94999999999993</v>
      </c>
      <c r="K73" s="677">
        <v>1</v>
      </c>
      <c r="L73" s="664">
        <v>5</v>
      </c>
      <c r="M73" s="665">
        <v>651.94999999999993</v>
      </c>
    </row>
    <row r="74" spans="1:13" ht="14.4" customHeight="1" x14ac:dyDescent="0.3">
      <c r="A74" s="660" t="s">
        <v>3545</v>
      </c>
      <c r="B74" s="661" t="s">
        <v>3450</v>
      </c>
      <c r="C74" s="661" t="s">
        <v>4172</v>
      </c>
      <c r="D74" s="661" t="s">
        <v>4173</v>
      </c>
      <c r="E74" s="661" t="s">
        <v>4174</v>
      </c>
      <c r="F74" s="664">
        <v>16</v>
      </c>
      <c r="G74" s="664">
        <v>480.16</v>
      </c>
      <c r="H74" s="677">
        <v>1</v>
      </c>
      <c r="I74" s="664"/>
      <c r="J74" s="664"/>
      <c r="K74" s="677">
        <v>0</v>
      </c>
      <c r="L74" s="664">
        <v>16</v>
      </c>
      <c r="M74" s="665">
        <v>480.16</v>
      </c>
    </row>
    <row r="75" spans="1:13" ht="14.4" customHeight="1" x14ac:dyDescent="0.3">
      <c r="A75" s="660" t="s">
        <v>3545</v>
      </c>
      <c r="B75" s="661" t="s">
        <v>3450</v>
      </c>
      <c r="C75" s="661" t="s">
        <v>4175</v>
      </c>
      <c r="D75" s="661" t="s">
        <v>4176</v>
      </c>
      <c r="E75" s="661" t="s">
        <v>4174</v>
      </c>
      <c r="F75" s="664">
        <v>16</v>
      </c>
      <c r="G75" s="664">
        <v>480.16</v>
      </c>
      <c r="H75" s="677">
        <v>1</v>
      </c>
      <c r="I75" s="664"/>
      <c r="J75" s="664"/>
      <c r="K75" s="677">
        <v>0</v>
      </c>
      <c r="L75" s="664">
        <v>16</v>
      </c>
      <c r="M75" s="665">
        <v>480.16</v>
      </c>
    </row>
    <row r="76" spans="1:13" ht="14.4" customHeight="1" x14ac:dyDescent="0.3">
      <c r="A76" s="660" t="s">
        <v>3545</v>
      </c>
      <c r="B76" s="661" t="s">
        <v>3450</v>
      </c>
      <c r="C76" s="661" t="s">
        <v>1967</v>
      </c>
      <c r="D76" s="661" t="s">
        <v>1968</v>
      </c>
      <c r="E76" s="661" t="s">
        <v>1969</v>
      </c>
      <c r="F76" s="664"/>
      <c r="G76" s="664"/>
      <c r="H76" s="677">
        <v>0</v>
      </c>
      <c r="I76" s="664">
        <v>6</v>
      </c>
      <c r="J76" s="664">
        <v>526.26</v>
      </c>
      <c r="K76" s="677">
        <v>1</v>
      </c>
      <c r="L76" s="664">
        <v>6</v>
      </c>
      <c r="M76" s="665">
        <v>526.26</v>
      </c>
    </row>
    <row r="77" spans="1:13" ht="14.4" customHeight="1" x14ac:dyDescent="0.3">
      <c r="A77" s="660" t="s">
        <v>3545</v>
      </c>
      <c r="B77" s="661" t="s">
        <v>3450</v>
      </c>
      <c r="C77" s="661" t="s">
        <v>4177</v>
      </c>
      <c r="D77" s="661" t="s">
        <v>4178</v>
      </c>
      <c r="E77" s="661" t="s">
        <v>4168</v>
      </c>
      <c r="F77" s="664">
        <v>5</v>
      </c>
      <c r="G77" s="664">
        <v>178.1</v>
      </c>
      <c r="H77" s="677">
        <v>1</v>
      </c>
      <c r="I77" s="664"/>
      <c r="J77" s="664"/>
      <c r="K77" s="677">
        <v>0</v>
      </c>
      <c r="L77" s="664">
        <v>5</v>
      </c>
      <c r="M77" s="665">
        <v>178.1</v>
      </c>
    </row>
    <row r="78" spans="1:13" ht="14.4" customHeight="1" x14ac:dyDescent="0.3">
      <c r="A78" s="660" t="s">
        <v>3545</v>
      </c>
      <c r="B78" s="661" t="s">
        <v>3450</v>
      </c>
      <c r="C78" s="661" t="s">
        <v>4181</v>
      </c>
      <c r="D78" s="661" t="s">
        <v>4182</v>
      </c>
      <c r="E78" s="661" t="s">
        <v>4168</v>
      </c>
      <c r="F78" s="664">
        <v>5</v>
      </c>
      <c r="G78" s="664">
        <v>178.1</v>
      </c>
      <c r="H78" s="677">
        <v>1</v>
      </c>
      <c r="I78" s="664"/>
      <c r="J78" s="664"/>
      <c r="K78" s="677">
        <v>0</v>
      </c>
      <c r="L78" s="664">
        <v>5</v>
      </c>
      <c r="M78" s="665">
        <v>178.1</v>
      </c>
    </row>
    <row r="79" spans="1:13" ht="14.4" customHeight="1" x14ac:dyDescent="0.3">
      <c r="A79" s="660" t="s">
        <v>3545</v>
      </c>
      <c r="B79" s="661" t="s">
        <v>3450</v>
      </c>
      <c r="C79" s="661" t="s">
        <v>4183</v>
      </c>
      <c r="D79" s="661" t="s">
        <v>4184</v>
      </c>
      <c r="E79" s="661" t="s">
        <v>4168</v>
      </c>
      <c r="F79" s="664">
        <v>5</v>
      </c>
      <c r="G79" s="664">
        <v>178.1</v>
      </c>
      <c r="H79" s="677">
        <v>1</v>
      </c>
      <c r="I79" s="664"/>
      <c r="J79" s="664"/>
      <c r="K79" s="677">
        <v>0</v>
      </c>
      <c r="L79" s="664">
        <v>5</v>
      </c>
      <c r="M79" s="665">
        <v>178.1</v>
      </c>
    </row>
    <row r="80" spans="1:13" ht="14.4" customHeight="1" x14ac:dyDescent="0.3">
      <c r="A80" s="660" t="s">
        <v>3545</v>
      </c>
      <c r="B80" s="661" t="s">
        <v>3450</v>
      </c>
      <c r="C80" s="661" t="s">
        <v>4179</v>
      </c>
      <c r="D80" s="661" t="s">
        <v>4180</v>
      </c>
      <c r="E80" s="661" t="s">
        <v>4168</v>
      </c>
      <c r="F80" s="664">
        <v>5</v>
      </c>
      <c r="G80" s="664">
        <v>178.1</v>
      </c>
      <c r="H80" s="677">
        <v>1</v>
      </c>
      <c r="I80" s="664"/>
      <c r="J80" s="664"/>
      <c r="K80" s="677">
        <v>0</v>
      </c>
      <c r="L80" s="664">
        <v>5</v>
      </c>
      <c r="M80" s="665">
        <v>178.1</v>
      </c>
    </row>
    <row r="81" spans="1:13" ht="14.4" customHeight="1" x14ac:dyDescent="0.3">
      <c r="A81" s="660" t="s">
        <v>3546</v>
      </c>
      <c r="B81" s="661" t="s">
        <v>3352</v>
      </c>
      <c r="C81" s="661" t="s">
        <v>3796</v>
      </c>
      <c r="D81" s="661" t="s">
        <v>3797</v>
      </c>
      <c r="E81" s="661" t="s">
        <v>3798</v>
      </c>
      <c r="F81" s="664"/>
      <c r="G81" s="664"/>
      <c r="H81" s="677">
        <v>0</v>
      </c>
      <c r="I81" s="664">
        <v>3</v>
      </c>
      <c r="J81" s="664">
        <v>3901.4700000000003</v>
      </c>
      <c r="K81" s="677">
        <v>1</v>
      </c>
      <c r="L81" s="664">
        <v>3</v>
      </c>
      <c r="M81" s="665">
        <v>3901.4700000000003</v>
      </c>
    </row>
    <row r="82" spans="1:13" ht="14.4" customHeight="1" x14ac:dyDescent="0.3">
      <c r="A82" s="660" t="s">
        <v>3546</v>
      </c>
      <c r="B82" s="661" t="s">
        <v>3387</v>
      </c>
      <c r="C82" s="661" t="s">
        <v>2040</v>
      </c>
      <c r="D82" s="661" t="s">
        <v>2923</v>
      </c>
      <c r="E82" s="661" t="s">
        <v>3388</v>
      </c>
      <c r="F82" s="664"/>
      <c r="G82" s="664"/>
      <c r="H82" s="677">
        <v>0</v>
      </c>
      <c r="I82" s="664">
        <v>1</v>
      </c>
      <c r="J82" s="664">
        <v>154.36000000000001</v>
      </c>
      <c r="K82" s="677">
        <v>1</v>
      </c>
      <c r="L82" s="664">
        <v>1</v>
      </c>
      <c r="M82" s="665">
        <v>154.36000000000001</v>
      </c>
    </row>
    <row r="83" spans="1:13" ht="14.4" customHeight="1" x14ac:dyDescent="0.3">
      <c r="A83" s="660" t="s">
        <v>3546</v>
      </c>
      <c r="B83" s="661" t="s">
        <v>5428</v>
      </c>
      <c r="C83" s="661" t="s">
        <v>5284</v>
      </c>
      <c r="D83" s="661" t="s">
        <v>5285</v>
      </c>
      <c r="E83" s="661" t="s">
        <v>5286</v>
      </c>
      <c r="F83" s="664"/>
      <c r="G83" s="664"/>
      <c r="H83" s="677">
        <v>0</v>
      </c>
      <c r="I83" s="664">
        <v>7</v>
      </c>
      <c r="J83" s="664">
        <v>99497.86</v>
      </c>
      <c r="K83" s="677">
        <v>1</v>
      </c>
      <c r="L83" s="664">
        <v>7</v>
      </c>
      <c r="M83" s="665">
        <v>99497.86</v>
      </c>
    </row>
    <row r="84" spans="1:13" ht="14.4" customHeight="1" x14ac:dyDescent="0.3">
      <c r="A84" s="660" t="s">
        <v>3546</v>
      </c>
      <c r="B84" s="661" t="s">
        <v>5428</v>
      </c>
      <c r="C84" s="661" t="s">
        <v>5287</v>
      </c>
      <c r="D84" s="661" t="s">
        <v>5279</v>
      </c>
      <c r="E84" s="661" t="s">
        <v>5280</v>
      </c>
      <c r="F84" s="664"/>
      <c r="G84" s="664"/>
      <c r="H84" s="677">
        <v>0</v>
      </c>
      <c r="I84" s="664">
        <v>3</v>
      </c>
      <c r="J84" s="664">
        <v>30458.52</v>
      </c>
      <c r="K84" s="677">
        <v>1</v>
      </c>
      <c r="L84" s="664">
        <v>3</v>
      </c>
      <c r="M84" s="665">
        <v>30458.52</v>
      </c>
    </row>
    <row r="85" spans="1:13" ht="14.4" customHeight="1" x14ac:dyDescent="0.3">
      <c r="A85" s="660" t="s">
        <v>3546</v>
      </c>
      <c r="B85" s="661" t="s">
        <v>5428</v>
      </c>
      <c r="C85" s="661" t="s">
        <v>5288</v>
      </c>
      <c r="D85" s="661" t="s">
        <v>5289</v>
      </c>
      <c r="E85" s="661" t="s">
        <v>5290</v>
      </c>
      <c r="F85" s="664"/>
      <c r="G85" s="664"/>
      <c r="H85" s="677">
        <v>0</v>
      </c>
      <c r="I85" s="664">
        <v>3</v>
      </c>
      <c r="J85" s="664">
        <v>6091.68</v>
      </c>
      <c r="K85" s="677">
        <v>1</v>
      </c>
      <c r="L85" s="664">
        <v>3</v>
      </c>
      <c r="M85" s="665">
        <v>6091.68</v>
      </c>
    </row>
    <row r="86" spans="1:13" ht="14.4" customHeight="1" x14ac:dyDescent="0.3">
      <c r="A86" s="660" t="s">
        <v>3546</v>
      </c>
      <c r="B86" s="661" t="s">
        <v>5423</v>
      </c>
      <c r="C86" s="661" t="s">
        <v>3960</v>
      </c>
      <c r="D86" s="661" t="s">
        <v>3961</v>
      </c>
      <c r="E86" s="661" t="s">
        <v>1172</v>
      </c>
      <c r="F86" s="664"/>
      <c r="G86" s="664"/>
      <c r="H86" s="677"/>
      <c r="I86" s="664">
        <v>3</v>
      </c>
      <c r="J86" s="664">
        <v>0</v>
      </c>
      <c r="K86" s="677"/>
      <c r="L86" s="664">
        <v>3</v>
      </c>
      <c r="M86" s="665">
        <v>0</v>
      </c>
    </row>
    <row r="87" spans="1:13" ht="14.4" customHeight="1" x14ac:dyDescent="0.3">
      <c r="A87" s="660" t="s">
        <v>3546</v>
      </c>
      <c r="B87" s="661" t="s">
        <v>3412</v>
      </c>
      <c r="C87" s="661" t="s">
        <v>1926</v>
      </c>
      <c r="D87" s="661" t="s">
        <v>1927</v>
      </c>
      <c r="E87" s="661" t="s">
        <v>3413</v>
      </c>
      <c r="F87" s="664"/>
      <c r="G87" s="664"/>
      <c r="H87" s="677">
        <v>0</v>
      </c>
      <c r="I87" s="664">
        <v>6</v>
      </c>
      <c r="J87" s="664">
        <v>4398.3900000000003</v>
      </c>
      <c r="K87" s="677">
        <v>1</v>
      </c>
      <c r="L87" s="664">
        <v>6</v>
      </c>
      <c r="M87" s="665">
        <v>4398.3900000000003</v>
      </c>
    </row>
    <row r="88" spans="1:13" ht="14.4" customHeight="1" x14ac:dyDescent="0.3">
      <c r="A88" s="660" t="s">
        <v>3546</v>
      </c>
      <c r="B88" s="661" t="s">
        <v>3421</v>
      </c>
      <c r="C88" s="661" t="s">
        <v>5295</v>
      </c>
      <c r="D88" s="661" t="s">
        <v>5296</v>
      </c>
      <c r="E88" s="661" t="s">
        <v>5297</v>
      </c>
      <c r="F88" s="664"/>
      <c r="G88" s="664"/>
      <c r="H88" s="677">
        <v>0</v>
      </c>
      <c r="I88" s="664">
        <v>1</v>
      </c>
      <c r="J88" s="664">
        <v>360.37</v>
      </c>
      <c r="K88" s="677">
        <v>1</v>
      </c>
      <c r="L88" s="664">
        <v>1</v>
      </c>
      <c r="M88" s="665">
        <v>360.37</v>
      </c>
    </row>
    <row r="89" spans="1:13" ht="14.4" customHeight="1" x14ac:dyDescent="0.3">
      <c r="A89" s="660" t="s">
        <v>3547</v>
      </c>
      <c r="B89" s="661" t="s">
        <v>3456</v>
      </c>
      <c r="C89" s="661" t="s">
        <v>4257</v>
      </c>
      <c r="D89" s="661" t="s">
        <v>4258</v>
      </c>
      <c r="E89" s="661" t="s">
        <v>4259</v>
      </c>
      <c r="F89" s="664"/>
      <c r="G89" s="664"/>
      <c r="H89" s="677">
        <v>0</v>
      </c>
      <c r="I89" s="664">
        <v>5</v>
      </c>
      <c r="J89" s="664">
        <v>792.77</v>
      </c>
      <c r="K89" s="677">
        <v>1</v>
      </c>
      <c r="L89" s="664">
        <v>5</v>
      </c>
      <c r="M89" s="665">
        <v>792.77</v>
      </c>
    </row>
    <row r="90" spans="1:13" ht="14.4" customHeight="1" x14ac:dyDescent="0.3">
      <c r="A90" s="660" t="s">
        <v>3547</v>
      </c>
      <c r="B90" s="661" t="s">
        <v>3352</v>
      </c>
      <c r="C90" s="661" t="s">
        <v>1848</v>
      </c>
      <c r="D90" s="661" t="s">
        <v>1849</v>
      </c>
      <c r="E90" s="661" t="s">
        <v>1850</v>
      </c>
      <c r="F90" s="664"/>
      <c r="G90" s="664"/>
      <c r="H90" s="677">
        <v>0</v>
      </c>
      <c r="I90" s="664">
        <v>10</v>
      </c>
      <c r="J90" s="664">
        <v>4757.7</v>
      </c>
      <c r="K90" s="677">
        <v>1</v>
      </c>
      <c r="L90" s="664">
        <v>10</v>
      </c>
      <c r="M90" s="665">
        <v>4757.7</v>
      </c>
    </row>
    <row r="91" spans="1:13" ht="14.4" customHeight="1" x14ac:dyDescent="0.3">
      <c r="A91" s="660" t="s">
        <v>3547</v>
      </c>
      <c r="B91" s="661" t="s">
        <v>3352</v>
      </c>
      <c r="C91" s="661" t="s">
        <v>1867</v>
      </c>
      <c r="D91" s="661" t="s">
        <v>1868</v>
      </c>
      <c r="E91" s="661" t="s">
        <v>3353</v>
      </c>
      <c r="F91" s="664"/>
      <c r="G91" s="664"/>
      <c r="H91" s="677">
        <v>0</v>
      </c>
      <c r="I91" s="664">
        <v>16</v>
      </c>
      <c r="J91" s="664">
        <v>18911.990000000005</v>
      </c>
      <c r="K91" s="677">
        <v>1</v>
      </c>
      <c r="L91" s="664">
        <v>16</v>
      </c>
      <c r="M91" s="665">
        <v>18911.990000000005</v>
      </c>
    </row>
    <row r="92" spans="1:13" ht="14.4" customHeight="1" x14ac:dyDescent="0.3">
      <c r="A92" s="660" t="s">
        <v>3547</v>
      </c>
      <c r="B92" s="661" t="s">
        <v>3354</v>
      </c>
      <c r="C92" s="661" t="s">
        <v>4249</v>
      </c>
      <c r="D92" s="661" t="s">
        <v>4250</v>
      </c>
      <c r="E92" s="661" t="s">
        <v>4251</v>
      </c>
      <c r="F92" s="664"/>
      <c r="G92" s="664"/>
      <c r="H92" s="677">
        <v>0</v>
      </c>
      <c r="I92" s="664">
        <v>6</v>
      </c>
      <c r="J92" s="664">
        <v>7802.9400000000005</v>
      </c>
      <c r="K92" s="677">
        <v>1</v>
      </c>
      <c r="L92" s="664">
        <v>6</v>
      </c>
      <c r="M92" s="665">
        <v>7802.9400000000005</v>
      </c>
    </row>
    <row r="93" spans="1:13" ht="14.4" customHeight="1" x14ac:dyDescent="0.3">
      <c r="A93" s="660" t="s">
        <v>3547</v>
      </c>
      <c r="B93" s="661" t="s">
        <v>3361</v>
      </c>
      <c r="C93" s="661" t="s">
        <v>3792</v>
      </c>
      <c r="D93" s="661" t="s">
        <v>1714</v>
      </c>
      <c r="E93" s="661" t="s">
        <v>623</v>
      </c>
      <c r="F93" s="664"/>
      <c r="G93" s="664"/>
      <c r="H93" s="677">
        <v>0</v>
      </c>
      <c r="I93" s="664">
        <v>10</v>
      </c>
      <c r="J93" s="664">
        <v>8151</v>
      </c>
      <c r="K93" s="677">
        <v>1</v>
      </c>
      <c r="L93" s="664">
        <v>10</v>
      </c>
      <c r="M93" s="665">
        <v>8151</v>
      </c>
    </row>
    <row r="94" spans="1:13" ht="14.4" customHeight="1" x14ac:dyDescent="0.3">
      <c r="A94" s="660" t="s">
        <v>3547</v>
      </c>
      <c r="B94" s="661" t="s">
        <v>3361</v>
      </c>
      <c r="C94" s="661" t="s">
        <v>1766</v>
      </c>
      <c r="D94" s="661" t="s">
        <v>622</v>
      </c>
      <c r="E94" s="661" t="s">
        <v>1715</v>
      </c>
      <c r="F94" s="664"/>
      <c r="G94" s="664"/>
      <c r="H94" s="677">
        <v>0</v>
      </c>
      <c r="I94" s="664">
        <v>6</v>
      </c>
      <c r="J94" s="664">
        <v>11084.94</v>
      </c>
      <c r="K94" s="677">
        <v>1</v>
      </c>
      <c r="L94" s="664">
        <v>6</v>
      </c>
      <c r="M94" s="665">
        <v>11084.94</v>
      </c>
    </row>
    <row r="95" spans="1:13" ht="14.4" customHeight="1" x14ac:dyDescent="0.3">
      <c r="A95" s="660" t="s">
        <v>3547</v>
      </c>
      <c r="B95" s="661" t="s">
        <v>3368</v>
      </c>
      <c r="C95" s="661" t="s">
        <v>1737</v>
      </c>
      <c r="D95" s="661" t="s">
        <v>1738</v>
      </c>
      <c r="E95" s="661" t="s">
        <v>1086</v>
      </c>
      <c r="F95" s="664"/>
      <c r="G95" s="664"/>
      <c r="H95" s="677">
        <v>0</v>
      </c>
      <c r="I95" s="664">
        <v>1</v>
      </c>
      <c r="J95" s="664">
        <v>35.11</v>
      </c>
      <c r="K95" s="677">
        <v>1</v>
      </c>
      <c r="L95" s="664">
        <v>1</v>
      </c>
      <c r="M95" s="665">
        <v>35.11</v>
      </c>
    </row>
    <row r="96" spans="1:13" ht="14.4" customHeight="1" x14ac:dyDescent="0.3">
      <c r="A96" s="660" t="s">
        <v>3547</v>
      </c>
      <c r="B96" s="661" t="s">
        <v>3471</v>
      </c>
      <c r="C96" s="661" t="s">
        <v>5265</v>
      </c>
      <c r="D96" s="661" t="s">
        <v>2809</v>
      </c>
      <c r="E96" s="661" t="s">
        <v>4268</v>
      </c>
      <c r="F96" s="664"/>
      <c r="G96" s="664"/>
      <c r="H96" s="677">
        <v>0</v>
      </c>
      <c r="I96" s="664">
        <v>1</v>
      </c>
      <c r="J96" s="664">
        <v>164.94</v>
      </c>
      <c r="K96" s="677">
        <v>1</v>
      </c>
      <c r="L96" s="664">
        <v>1</v>
      </c>
      <c r="M96" s="665">
        <v>164.94</v>
      </c>
    </row>
    <row r="97" spans="1:13" ht="14.4" customHeight="1" x14ac:dyDescent="0.3">
      <c r="A97" s="660" t="s">
        <v>3547</v>
      </c>
      <c r="B97" s="661" t="s">
        <v>3471</v>
      </c>
      <c r="C97" s="661" t="s">
        <v>4267</v>
      </c>
      <c r="D97" s="661" t="s">
        <v>2809</v>
      </c>
      <c r="E97" s="661" t="s">
        <v>4268</v>
      </c>
      <c r="F97" s="664"/>
      <c r="G97" s="664"/>
      <c r="H97" s="677"/>
      <c r="I97" s="664">
        <v>2</v>
      </c>
      <c r="J97" s="664">
        <v>0</v>
      </c>
      <c r="K97" s="677"/>
      <c r="L97" s="664">
        <v>2</v>
      </c>
      <c r="M97" s="665">
        <v>0</v>
      </c>
    </row>
    <row r="98" spans="1:13" ht="14.4" customHeight="1" x14ac:dyDescent="0.3">
      <c r="A98" s="660" t="s">
        <v>3547</v>
      </c>
      <c r="B98" s="661" t="s">
        <v>3477</v>
      </c>
      <c r="C98" s="661" t="s">
        <v>4274</v>
      </c>
      <c r="D98" s="661" t="s">
        <v>4275</v>
      </c>
      <c r="E98" s="661" t="s">
        <v>1676</v>
      </c>
      <c r="F98" s="664"/>
      <c r="G98" s="664"/>
      <c r="H98" s="677">
        <v>0</v>
      </c>
      <c r="I98" s="664">
        <v>1</v>
      </c>
      <c r="J98" s="664">
        <v>896.85</v>
      </c>
      <c r="K98" s="677">
        <v>1</v>
      </c>
      <c r="L98" s="664">
        <v>1</v>
      </c>
      <c r="M98" s="665">
        <v>896.85</v>
      </c>
    </row>
    <row r="99" spans="1:13" ht="14.4" customHeight="1" x14ac:dyDescent="0.3">
      <c r="A99" s="660" t="s">
        <v>3547</v>
      </c>
      <c r="B99" s="661" t="s">
        <v>3385</v>
      </c>
      <c r="C99" s="661" t="s">
        <v>4260</v>
      </c>
      <c r="D99" s="661" t="s">
        <v>4261</v>
      </c>
      <c r="E99" s="661" t="s">
        <v>4262</v>
      </c>
      <c r="F99" s="664"/>
      <c r="G99" s="664"/>
      <c r="H99" s="677">
        <v>0</v>
      </c>
      <c r="I99" s="664">
        <v>1</v>
      </c>
      <c r="J99" s="664">
        <v>62.24</v>
      </c>
      <c r="K99" s="677">
        <v>1</v>
      </c>
      <c r="L99" s="664">
        <v>1</v>
      </c>
      <c r="M99" s="665">
        <v>62.24</v>
      </c>
    </row>
    <row r="100" spans="1:13" ht="14.4" customHeight="1" x14ac:dyDescent="0.3">
      <c r="A100" s="660" t="s">
        <v>3547</v>
      </c>
      <c r="B100" s="661" t="s">
        <v>3385</v>
      </c>
      <c r="C100" s="661" t="s">
        <v>4263</v>
      </c>
      <c r="D100" s="661" t="s">
        <v>4264</v>
      </c>
      <c r="E100" s="661" t="s">
        <v>4265</v>
      </c>
      <c r="F100" s="664">
        <v>1</v>
      </c>
      <c r="G100" s="664">
        <v>82.99</v>
      </c>
      <c r="H100" s="677">
        <v>1</v>
      </c>
      <c r="I100" s="664"/>
      <c r="J100" s="664"/>
      <c r="K100" s="677">
        <v>0</v>
      </c>
      <c r="L100" s="664">
        <v>1</v>
      </c>
      <c r="M100" s="665">
        <v>82.99</v>
      </c>
    </row>
    <row r="101" spans="1:13" ht="14.4" customHeight="1" x14ac:dyDescent="0.3">
      <c r="A101" s="660" t="s">
        <v>3547</v>
      </c>
      <c r="B101" s="661" t="s">
        <v>5422</v>
      </c>
      <c r="C101" s="661" t="s">
        <v>4119</v>
      </c>
      <c r="D101" s="661" t="s">
        <v>4120</v>
      </c>
      <c r="E101" s="661" t="s">
        <v>1599</v>
      </c>
      <c r="F101" s="664"/>
      <c r="G101" s="664"/>
      <c r="H101" s="677">
        <v>0</v>
      </c>
      <c r="I101" s="664">
        <v>1</v>
      </c>
      <c r="J101" s="664">
        <v>9810.82</v>
      </c>
      <c r="K101" s="677">
        <v>1</v>
      </c>
      <c r="L101" s="664">
        <v>1</v>
      </c>
      <c r="M101" s="665">
        <v>9810.82</v>
      </c>
    </row>
    <row r="102" spans="1:13" ht="14.4" customHeight="1" x14ac:dyDescent="0.3">
      <c r="A102" s="660" t="s">
        <v>3547</v>
      </c>
      <c r="B102" s="661" t="s">
        <v>5422</v>
      </c>
      <c r="C102" s="661" t="s">
        <v>4255</v>
      </c>
      <c r="D102" s="661" t="s">
        <v>4120</v>
      </c>
      <c r="E102" s="661" t="s">
        <v>1599</v>
      </c>
      <c r="F102" s="664"/>
      <c r="G102" s="664"/>
      <c r="H102" s="677">
        <v>0</v>
      </c>
      <c r="I102" s="664">
        <v>1</v>
      </c>
      <c r="J102" s="664">
        <v>9810.82</v>
      </c>
      <c r="K102" s="677">
        <v>1</v>
      </c>
      <c r="L102" s="664">
        <v>1</v>
      </c>
      <c r="M102" s="665">
        <v>9810.82</v>
      </c>
    </row>
    <row r="103" spans="1:13" ht="14.4" customHeight="1" x14ac:dyDescent="0.3">
      <c r="A103" s="660" t="s">
        <v>3547</v>
      </c>
      <c r="B103" s="661" t="s">
        <v>5423</v>
      </c>
      <c r="C103" s="661" t="s">
        <v>3960</v>
      </c>
      <c r="D103" s="661" t="s">
        <v>3961</v>
      </c>
      <c r="E103" s="661" t="s">
        <v>1172</v>
      </c>
      <c r="F103" s="664"/>
      <c r="G103" s="664"/>
      <c r="H103" s="677"/>
      <c r="I103" s="664">
        <v>1</v>
      </c>
      <c r="J103" s="664">
        <v>0</v>
      </c>
      <c r="K103" s="677"/>
      <c r="L103" s="664">
        <v>1</v>
      </c>
      <c r="M103" s="665">
        <v>0</v>
      </c>
    </row>
    <row r="104" spans="1:13" ht="14.4" customHeight="1" x14ac:dyDescent="0.3">
      <c r="A104" s="660" t="s">
        <v>3547</v>
      </c>
      <c r="B104" s="661" t="s">
        <v>5423</v>
      </c>
      <c r="C104" s="661" t="s">
        <v>4206</v>
      </c>
      <c r="D104" s="661" t="s">
        <v>3961</v>
      </c>
      <c r="E104" s="661" t="s">
        <v>4207</v>
      </c>
      <c r="F104" s="664"/>
      <c r="G104" s="664"/>
      <c r="H104" s="677">
        <v>0</v>
      </c>
      <c r="I104" s="664">
        <v>8</v>
      </c>
      <c r="J104" s="664">
        <v>3938.4</v>
      </c>
      <c r="K104" s="677">
        <v>1</v>
      </c>
      <c r="L104" s="664">
        <v>8</v>
      </c>
      <c r="M104" s="665">
        <v>3938.4</v>
      </c>
    </row>
    <row r="105" spans="1:13" ht="14.4" customHeight="1" x14ac:dyDescent="0.3">
      <c r="A105" s="660" t="s">
        <v>3547</v>
      </c>
      <c r="B105" s="661" t="s">
        <v>5425</v>
      </c>
      <c r="C105" s="661" t="s">
        <v>4070</v>
      </c>
      <c r="D105" s="661" t="s">
        <v>4068</v>
      </c>
      <c r="E105" s="661" t="s">
        <v>4071</v>
      </c>
      <c r="F105" s="664"/>
      <c r="G105" s="664"/>
      <c r="H105" s="677"/>
      <c r="I105" s="664">
        <v>1</v>
      </c>
      <c r="J105" s="664">
        <v>0</v>
      </c>
      <c r="K105" s="677"/>
      <c r="L105" s="664">
        <v>1</v>
      </c>
      <c r="M105" s="665">
        <v>0</v>
      </c>
    </row>
    <row r="106" spans="1:13" ht="14.4" customHeight="1" x14ac:dyDescent="0.3">
      <c r="A106" s="660" t="s">
        <v>3547</v>
      </c>
      <c r="B106" s="661" t="s">
        <v>3412</v>
      </c>
      <c r="C106" s="661" t="s">
        <v>1926</v>
      </c>
      <c r="D106" s="661" t="s">
        <v>1927</v>
      </c>
      <c r="E106" s="661" t="s">
        <v>3413</v>
      </c>
      <c r="F106" s="664"/>
      <c r="G106" s="664"/>
      <c r="H106" s="677">
        <v>0</v>
      </c>
      <c r="I106" s="664">
        <v>19</v>
      </c>
      <c r="J106" s="664">
        <v>13526.35</v>
      </c>
      <c r="K106" s="677">
        <v>1</v>
      </c>
      <c r="L106" s="664">
        <v>19</v>
      </c>
      <c r="M106" s="665">
        <v>13526.35</v>
      </c>
    </row>
    <row r="107" spans="1:13" ht="14.4" customHeight="1" x14ac:dyDescent="0.3">
      <c r="A107" s="660" t="s">
        <v>3547</v>
      </c>
      <c r="B107" s="661" t="s">
        <v>3412</v>
      </c>
      <c r="C107" s="661" t="s">
        <v>4138</v>
      </c>
      <c r="D107" s="661" t="s">
        <v>1927</v>
      </c>
      <c r="E107" s="661" t="s">
        <v>3413</v>
      </c>
      <c r="F107" s="664"/>
      <c r="G107" s="664"/>
      <c r="H107" s="677"/>
      <c r="I107" s="664">
        <v>12</v>
      </c>
      <c r="J107" s="664">
        <v>0</v>
      </c>
      <c r="K107" s="677"/>
      <c r="L107" s="664">
        <v>12</v>
      </c>
      <c r="M107" s="665">
        <v>0</v>
      </c>
    </row>
    <row r="108" spans="1:13" ht="14.4" customHeight="1" x14ac:dyDescent="0.3">
      <c r="A108" s="660" t="s">
        <v>3547</v>
      </c>
      <c r="B108" s="661" t="s">
        <v>3414</v>
      </c>
      <c r="C108" s="661" t="s">
        <v>1698</v>
      </c>
      <c r="D108" s="661" t="s">
        <v>1699</v>
      </c>
      <c r="E108" s="661" t="s">
        <v>3416</v>
      </c>
      <c r="F108" s="664"/>
      <c r="G108" s="664"/>
      <c r="H108" s="677">
        <v>0</v>
      </c>
      <c r="I108" s="664">
        <v>2</v>
      </c>
      <c r="J108" s="664">
        <v>96.84</v>
      </c>
      <c r="K108" s="677">
        <v>1</v>
      </c>
      <c r="L108" s="664">
        <v>2</v>
      </c>
      <c r="M108" s="665">
        <v>96.84</v>
      </c>
    </row>
    <row r="109" spans="1:13" ht="14.4" customHeight="1" x14ac:dyDescent="0.3">
      <c r="A109" s="660" t="s">
        <v>3547</v>
      </c>
      <c r="B109" s="661" t="s">
        <v>3417</v>
      </c>
      <c r="C109" s="661" t="s">
        <v>1717</v>
      </c>
      <c r="D109" s="661" t="s">
        <v>1718</v>
      </c>
      <c r="E109" s="661" t="s">
        <v>1719</v>
      </c>
      <c r="F109" s="664"/>
      <c r="G109" s="664"/>
      <c r="H109" s="677">
        <v>0</v>
      </c>
      <c r="I109" s="664">
        <v>2</v>
      </c>
      <c r="J109" s="664">
        <v>62.64</v>
      </c>
      <c r="K109" s="677">
        <v>1</v>
      </c>
      <c r="L109" s="664">
        <v>2</v>
      </c>
      <c r="M109" s="665">
        <v>62.64</v>
      </c>
    </row>
    <row r="110" spans="1:13" ht="14.4" customHeight="1" x14ac:dyDescent="0.3">
      <c r="A110" s="660" t="s">
        <v>3547</v>
      </c>
      <c r="B110" s="661" t="s">
        <v>3425</v>
      </c>
      <c r="C110" s="661" t="s">
        <v>3585</v>
      </c>
      <c r="D110" s="661" t="s">
        <v>3500</v>
      </c>
      <c r="E110" s="661" t="s">
        <v>3586</v>
      </c>
      <c r="F110" s="664"/>
      <c r="G110" s="664"/>
      <c r="H110" s="677">
        <v>0</v>
      </c>
      <c r="I110" s="664">
        <v>1</v>
      </c>
      <c r="J110" s="664">
        <v>537.12</v>
      </c>
      <c r="K110" s="677">
        <v>1</v>
      </c>
      <c r="L110" s="664">
        <v>1</v>
      </c>
      <c r="M110" s="665">
        <v>537.12</v>
      </c>
    </row>
    <row r="111" spans="1:13" ht="14.4" customHeight="1" x14ac:dyDescent="0.3">
      <c r="A111" s="660" t="s">
        <v>3547</v>
      </c>
      <c r="B111" s="661" t="s">
        <v>3425</v>
      </c>
      <c r="C111" s="661" t="s">
        <v>1772</v>
      </c>
      <c r="D111" s="661" t="s">
        <v>3427</v>
      </c>
      <c r="E111" s="661" t="s">
        <v>3428</v>
      </c>
      <c r="F111" s="664"/>
      <c r="G111" s="664"/>
      <c r="H111" s="677">
        <v>0</v>
      </c>
      <c r="I111" s="664">
        <v>4</v>
      </c>
      <c r="J111" s="664">
        <v>1696.96</v>
      </c>
      <c r="K111" s="677">
        <v>1</v>
      </c>
      <c r="L111" s="664">
        <v>4</v>
      </c>
      <c r="M111" s="665">
        <v>1696.96</v>
      </c>
    </row>
    <row r="112" spans="1:13" ht="14.4" customHeight="1" x14ac:dyDescent="0.3">
      <c r="A112" s="660" t="s">
        <v>3547</v>
      </c>
      <c r="B112" s="661" t="s">
        <v>3425</v>
      </c>
      <c r="C112" s="661" t="s">
        <v>3648</v>
      </c>
      <c r="D112" s="661" t="s">
        <v>3427</v>
      </c>
      <c r="E112" s="661" t="s">
        <v>3649</v>
      </c>
      <c r="F112" s="664"/>
      <c r="G112" s="664"/>
      <c r="H112" s="677">
        <v>0</v>
      </c>
      <c r="I112" s="664">
        <v>3</v>
      </c>
      <c r="J112" s="664">
        <v>2545.4700000000003</v>
      </c>
      <c r="K112" s="677">
        <v>1</v>
      </c>
      <c r="L112" s="664">
        <v>3</v>
      </c>
      <c r="M112" s="665">
        <v>2545.4700000000003</v>
      </c>
    </row>
    <row r="113" spans="1:13" ht="14.4" customHeight="1" x14ac:dyDescent="0.3">
      <c r="A113" s="660" t="s">
        <v>3547</v>
      </c>
      <c r="B113" s="661" t="s">
        <v>3431</v>
      </c>
      <c r="C113" s="661" t="s">
        <v>2873</v>
      </c>
      <c r="D113" s="661" t="s">
        <v>1818</v>
      </c>
      <c r="E113" s="661" t="s">
        <v>3502</v>
      </c>
      <c r="F113" s="664"/>
      <c r="G113" s="664"/>
      <c r="H113" s="677">
        <v>0</v>
      </c>
      <c r="I113" s="664">
        <v>3</v>
      </c>
      <c r="J113" s="664">
        <v>3858.6000000000004</v>
      </c>
      <c r="K113" s="677">
        <v>1</v>
      </c>
      <c r="L113" s="664">
        <v>3</v>
      </c>
      <c r="M113" s="665">
        <v>3858.6000000000004</v>
      </c>
    </row>
    <row r="114" spans="1:13" ht="14.4" customHeight="1" x14ac:dyDescent="0.3">
      <c r="A114" s="660" t="s">
        <v>3547</v>
      </c>
      <c r="B114" s="661" t="s">
        <v>3450</v>
      </c>
      <c r="C114" s="661" t="s">
        <v>3933</v>
      </c>
      <c r="D114" s="661" t="s">
        <v>3934</v>
      </c>
      <c r="E114" s="661" t="s">
        <v>2945</v>
      </c>
      <c r="F114" s="664"/>
      <c r="G114" s="664"/>
      <c r="H114" s="677">
        <v>0</v>
      </c>
      <c r="I114" s="664">
        <v>5</v>
      </c>
      <c r="J114" s="664">
        <v>647.54999999999995</v>
      </c>
      <c r="K114" s="677">
        <v>1</v>
      </c>
      <c r="L114" s="664">
        <v>5</v>
      </c>
      <c r="M114" s="665">
        <v>647.54999999999995</v>
      </c>
    </row>
    <row r="115" spans="1:13" ht="14.4" customHeight="1" x14ac:dyDescent="0.3">
      <c r="A115" s="660" t="s">
        <v>3547</v>
      </c>
      <c r="B115" s="661" t="s">
        <v>3450</v>
      </c>
      <c r="C115" s="661" t="s">
        <v>3608</v>
      </c>
      <c r="D115" s="661" t="s">
        <v>3609</v>
      </c>
      <c r="E115" s="661" t="s">
        <v>2945</v>
      </c>
      <c r="F115" s="664"/>
      <c r="G115" s="664"/>
      <c r="H115" s="677">
        <v>0</v>
      </c>
      <c r="I115" s="664">
        <v>23</v>
      </c>
      <c r="J115" s="664">
        <v>1886.92</v>
      </c>
      <c r="K115" s="677">
        <v>1</v>
      </c>
      <c r="L115" s="664">
        <v>23</v>
      </c>
      <c r="M115" s="665">
        <v>1886.92</v>
      </c>
    </row>
    <row r="116" spans="1:13" ht="14.4" customHeight="1" x14ac:dyDescent="0.3">
      <c r="A116" s="660" t="s">
        <v>3547</v>
      </c>
      <c r="B116" s="661" t="s">
        <v>3450</v>
      </c>
      <c r="C116" s="661" t="s">
        <v>2962</v>
      </c>
      <c r="D116" s="661" t="s">
        <v>2963</v>
      </c>
      <c r="E116" s="661" t="s">
        <v>2945</v>
      </c>
      <c r="F116" s="664"/>
      <c r="G116" s="664"/>
      <c r="H116" s="677">
        <v>0</v>
      </c>
      <c r="I116" s="664">
        <v>1</v>
      </c>
      <c r="J116" s="664">
        <v>82.04</v>
      </c>
      <c r="K116" s="677">
        <v>1</v>
      </c>
      <c r="L116" s="664">
        <v>1</v>
      </c>
      <c r="M116" s="665">
        <v>82.04</v>
      </c>
    </row>
    <row r="117" spans="1:13" ht="14.4" customHeight="1" x14ac:dyDescent="0.3">
      <c r="A117" s="660" t="s">
        <v>3547</v>
      </c>
      <c r="B117" s="661" t="s">
        <v>3450</v>
      </c>
      <c r="C117" s="661" t="s">
        <v>2966</v>
      </c>
      <c r="D117" s="661" t="s">
        <v>2967</v>
      </c>
      <c r="E117" s="661" t="s">
        <v>2936</v>
      </c>
      <c r="F117" s="664"/>
      <c r="G117" s="664"/>
      <c r="H117" s="677">
        <v>0</v>
      </c>
      <c r="I117" s="664">
        <v>10</v>
      </c>
      <c r="J117" s="664">
        <v>1942.6</v>
      </c>
      <c r="K117" s="677">
        <v>1</v>
      </c>
      <c r="L117" s="664">
        <v>10</v>
      </c>
      <c r="M117" s="665">
        <v>1942.6</v>
      </c>
    </row>
    <row r="118" spans="1:13" ht="14.4" customHeight="1" x14ac:dyDescent="0.3">
      <c r="A118" s="660" t="s">
        <v>3548</v>
      </c>
      <c r="B118" s="661" t="s">
        <v>3352</v>
      </c>
      <c r="C118" s="661" t="s">
        <v>1867</v>
      </c>
      <c r="D118" s="661" t="s">
        <v>1868</v>
      </c>
      <c r="E118" s="661" t="s">
        <v>3353</v>
      </c>
      <c r="F118" s="664"/>
      <c r="G118" s="664"/>
      <c r="H118" s="677">
        <v>0</v>
      </c>
      <c r="I118" s="664">
        <v>2</v>
      </c>
      <c r="J118" s="664">
        <v>1337.08</v>
      </c>
      <c r="K118" s="677">
        <v>1</v>
      </c>
      <c r="L118" s="664">
        <v>2</v>
      </c>
      <c r="M118" s="665">
        <v>1337.08</v>
      </c>
    </row>
    <row r="119" spans="1:13" ht="14.4" customHeight="1" x14ac:dyDescent="0.3">
      <c r="A119" s="660" t="s">
        <v>3548</v>
      </c>
      <c r="B119" s="661" t="s">
        <v>3368</v>
      </c>
      <c r="C119" s="661" t="s">
        <v>1737</v>
      </c>
      <c r="D119" s="661" t="s">
        <v>1738</v>
      </c>
      <c r="E119" s="661" t="s">
        <v>1086</v>
      </c>
      <c r="F119" s="664"/>
      <c r="G119" s="664"/>
      <c r="H119" s="677">
        <v>0</v>
      </c>
      <c r="I119" s="664">
        <v>1</v>
      </c>
      <c r="J119" s="664">
        <v>35.11</v>
      </c>
      <c r="K119" s="677">
        <v>1</v>
      </c>
      <c r="L119" s="664">
        <v>1</v>
      </c>
      <c r="M119" s="665">
        <v>35.11</v>
      </c>
    </row>
    <row r="120" spans="1:13" ht="14.4" customHeight="1" x14ac:dyDescent="0.3">
      <c r="A120" s="660" t="s">
        <v>3548</v>
      </c>
      <c r="B120" s="661" t="s">
        <v>3412</v>
      </c>
      <c r="C120" s="661" t="s">
        <v>4138</v>
      </c>
      <c r="D120" s="661" t="s">
        <v>1927</v>
      </c>
      <c r="E120" s="661" t="s">
        <v>3413</v>
      </c>
      <c r="F120" s="664"/>
      <c r="G120" s="664"/>
      <c r="H120" s="677"/>
      <c r="I120" s="664">
        <v>5</v>
      </c>
      <c r="J120" s="664">
        <v>0</v>
      </c>
      <c r="K120" s="677"/>
      <c r="L120" s="664">
        <v>5</v>
      </c>
      <c r="M120" s="665">
        <v>0</v>
      </c>
    </row>
    <row r="121" spans="1:13" ht="14.4" customHeight="1" x14ac:dyDescent="0.3">
      <c r="A121" s="660" t="s">
        <v>3548</v>
      </c>
      <c r="B121" s="661" t="s">
        <v>3425</v>
      </c>
      <c r="C121" s="661" t="s">
        <v>2887</v>
      </c>
      <c r="D121" s="661" t="s">
        <v>3500</v>
      </c>
      <c r="E121" s="661" t="s">
        <v>3501</v>
      </c>
      <c r="F121" s="664"/>
      <c r="G121" s="664"/>
      <c r="H121" s="677">
        <v>0</v>
      </c>
      <c r="I121" s="664">
        <v>1</v>
      </c>
      <c r="J121" s="664">
        <v>107.42</v>
      </c>
      <c r="K121" s="677">
        <v>1</v>
      </c>
      <c r="L121" s="664">
        <v>1</v>
      </c>
      <c r="M121" s="665">
        <v>107.42</v>
      </c>
    </row>
    <row r="122" spans="1:13" ht="14.4" customHeight="1" x14ac:dyDescent="0.3">
      <c r="A122" s="660" t="s">
        <v>3548</v>
      </c>
      <c r="B122" s="661" t="s">
        <v>3433</v>
      </c>
      <c r="C122" s="661" t="s">
        <v>1852</v>
      </c>
      <c r="D122" s="661" t="s">
        <v>3436</v>
      </c>
      <c r="E122" s="661" t="s">
        <v>3437</v>
      </c>
      <c r="F122" s="664"/>
      <c r="G122" s="664"/>
      <c r="H122" s="677">
        <v>0</v>
      </c>
      <c r="I122" s="664">
        <v>10</v>
      </c>
      <c r="J122" s="664">
        <v>102.6</v>
      </c>
      <c r="K122" s="677">
        <v>1</v>
      </c>
      <c r="L122" s="664">
        <v>10</v>
      </c>
      <c r="M122" s="665">
        <v>102.6</v>
      </c>
    </row>
    <row r="123" spans="1:13" ht="14.4" customHeight="1" x14ac:dyDescent="0.3">
      <c r="A123" s="660" t="s">
        <v>3548</v>
      </c>
      <c r="B123" s="661" t="s">
        <v>5429</v>
      </c>
      <c r="C123" s="661" t="s">
        <v>4310</v>
      </c>
      <c r="D123" s="661" t="s">
        <v>4311</v>
      </c>
      <c r="E123" s="661" t="s">
        <v>2712</v>
      </c>
      <c r="F123" s="664"/>
      <c r="G123" s="664"/>
      <c r="H123" s="677">
        <v>0</v>
      </c>
      <c r="I123" s="664">
        <v>2</v>
      </c>
      <c r="J123" s="664">
        <v>2505.08</v>
      </c>
      <c r="K123" s="677">
        <v>1</v>
      </c>
      <c r="L123" s="664">
        <v>2</v>
      </c>
      <c r="M123" s="665">
        <v>2505.08</v>
      </c>
    </row>
    <row r="124" spans="1:13" ht="14.4" customHeight="1" x14ac:dyDescent="0.3">
      <c r="A124" s="660" t="s">
        <v>3548</v>
      </c>
      <c r="B124" s="661" t="s">
        <v>3450</v>
      </c>
      <c r="C124" s="661" t="s">
        <v>3608</v>
      </c>
      <c r="D124" s="661" t="s">
        <v>3609</v>
      </c>
      <c r="E124" s="661" t="s">
        <v>2945</v>
      </c>
      <c r="F124" s="664"/>
      <c r="G124" s="664"/>
      <c r="H124" s="677">
        <v>0</v>
      </c>
      <c r="I124" s="664">
        <v>1</v>
      </c>
      <c r="J124" s="664">
        <v>82.04</v>
      </c>
      <c r="K124" s="677">
        <v>1</v>
      </c>
      <c r="L124" s="664">
        <v>1</v>
      </c>
      <c r="M124" s="665">
        <v>82.04</v>
      </c>
    </row>
    <row r="125" spans="1:13" ht="14.4" customHeight="1" x14ac:dyDescent="0.3">
      <c r="A125" s="660" t="s">
        <v>3550</v>
      </c>
      <c r="B125" s="661" t="s">
        <v>3352</v>
      </c>
      <c r="C125" s="661" t="s">
        <v>1867</v>
      </c>
      <c r="D125" s="661" t="s">
        <v>1868</v>
      </c>
      <c r="E125" s="661" t="s">
        <v>3353</v>
      </c>
      <c r="F125" s="664"/>
      <c r="G125" s="664"/>
      <c r="H125" s="677">
        <v>0</v>
      </c>
      <c r="I125" s="664">
        <v>4</v>
      </c>
      <c r="J125" s="664">
        <v>5201.96</v>
      </c>
      <c r="K125" s="677">
        <v>1</v>
      </c>
      <c r="L125" s="664">
        <v>4</v>
      </c>
      <c r="M125" s="665">
        <v>5201.96</v>
      </c>
    </row>
    <row r="126" spans="1:13" ht="14.4" customHeight="1" x14ac:dyDescent="0.3">
      <c r="A126" s="660" t="s">
        <v>3550</v>
      </c>
      <c r="B126" s="661" t="s">
        <v>3361</v>
      </c>
      <c r="C126" s="661" t="s">
        <v>1769</v>
      </c>
      <c r="D126" s="661" t="s">
        <v>622</v>
      </c>
      <c r="E126" s="661" t="s">
        <v>3363</v>
      </c>
      <c r="F126" s="664"/>
      <c r="G126" s="664"/>
      <c r="H126" s="677">
        <v>0</v>
      </c>
      <c r="I126" s="664">
        <v>1</v>
      </c>
      <c r="J126" s="664">
        <v>2309.36</v>
      </c>
      <c r="K126" s="677">
        <v>1</v>
      </c>
      <c r="L126" s="664">
        <v>1</v>
      </c>
      <c r="M126" s="665">
        <v>2309.36</v>
      </c>
    </row>
    <row r="127" spans="1:13" ht="14.4" customHeight="1" x14ac:dyDescent="0.3">
      <c r="A127" s="660" t="s">
        <v>3550</v>
      </c>
      <c r="B127" s="661" t="s">
        <v>5428</v>
      </c>
      <c r="C127" s="661" t="s">
        <v>5284</v>
      </c>
      <c r="D127" s="661" t="s">
        <v>5285</v>
      </c>
      <c r="E127" s="661" t="s">
        <v>5286</v>
      </c>
      <c r="F127" s="664"/>
      <c r="G127" s="664"/>
      <c r="H127" s="677">
        <v>0</v>
      </c>
      <c r="I127" s="664">
        <v>7</v>
      </c>
      <c r="J127" s="664">
        <v>99497.859999999986</v>
      </c>
      <c r="K127" s="677">
        <v>1</v>
      </c>
      <c r="L127" s="664">
        <v>7</v>
      </c>
      <c r="M127" s="665">
        <v>99497.859999999986</v>
      </c>
    </row>
    <row r="128" spans="1:13" ht="14.4" customHeight="1" x14ac:dyDescent="0.3">
      <c r="A128" s="660" t="s">
        <v>3550</v>
      </c>
      <c r="B128" s="661" t="s">
        <v>5428</v>
      </c>
      <c r="C128" s="661" t="s">
        <v>5287</v>
      </c>
      <c r="D128" s="661" t="s">
        <v>5279</v>
      </c>
      <c r="E128" s="661" t="s">
        <v>5280</v>
      </c>
      <c r="F128" s="664"/>
      <c r="G128" s="664"/>
      <c r="H128" s="677">
        <v>0</v>
      </c>
      <c r="I128" s="664">
        <v>4</v>
      </c>
      <c r="J128" s="664">
        <v>40611.360000000001</v>
      </c>
      <c r="K128" s="677">
        <v>1</v>
      </c>
      <c r="L128" s="664">
        <v>4</v>
      </c>
      <c r="M128" s="665">
        <v>40611.360000000001</v>
      </c>
    </row>
    <row r="129" spans="1:13" ht="14.4" customHeight="1" x14ac:dyDescent="0.3">
      <c r="A129" s="660" t="s">
        <v>3550</v>
      </c>
      <c r="B129" s="661" t="s">
        <v>5428</v>
      </c>
      <c r="C129" s="661" t="s">
        <v>5291</v>
      </c>
      <c r="D129" s="661" t="s">
        <v>5285</v>
      </c>
      <c r="E129" s="661" t="s">
        <v>5286</v>
      </c>
      <c r="F129" s="664"/>
      <c r="G129" s="664"/>
      <c r="H129" s="677"/>
      <c r="I129" s="664">
        <v>2</v>
      </c>
      <c r="J129" s="664">
        <v>0</v>
      </c>
      <c r="K129" s="677"/>
      <c r="L129" s="664">
        <v>2</v>
      </c>
      <c r="M129" s="665">
        <v>0</v>
      </c>
    </row>
    <row r="130" spans="1:13" ht="14.4" customHeight="1" x14ac:dyDescent="0.3">
      <c r="A130" s="660" t="s">
        <v>3550</v>
      </c>
      <c r="B130" s="661" t="s">
        <v>5428</v>
      </c>
      <c r="C130" s="661" t="s">
        <v>5326</v>
      </c>
      <c r="D130" s="661" t="s">
        <v>5289</v>
      </c>
      <c r="E130" s="661" t="s">
        <v>5290</v>
      </c>
      <c r="F130" s="664"/>
      <c r="G130" s="664"/>
      <c r="H130" s="677"/>
      <c r="I130" s="664">
        <v>4</v>
      </c>
      <c r="J130" s="664">
        <v>0</v>
      </c>
      <c r="K130" s="677"/>
      <c r="L130" s="664">
        <v>4</v>
      </c>
      <c r="M130" s="665">
        <v>0</v>
      </c>
    </row>
    <row r="131" spans="1:13" ht="14.4" customHeight="1" x14ac:dyDescent="0.3">
      <c r="A131" s="660" t="s">
        <v>3550</v>
      </c>
      <c r="B131" s="661" t="s">
        <v>5423</v>
      </c>
      <c r="C131" s="661" t="s">
        <v>4206</v>
      </c>
      <c r="D131" s="661" t="s">
        <v>3961</v>
      </c>
      <c r="E131" s="661" t="s">
        <v>4207</v>
      </c>
      <c r="F131" s="664"/>
      <c r="G131" s="664"/>
      <c r="H131" s="677">
        <v>0</v>
      </c>
      <c r="I131" s="664">
        <v>7</v>
      </c>
      <c r="J131" s="664">
        <v>3446.1000000000004</v>
      </c>
      <c r="K131" s="677">
        <v>1</v>
      </c>
      <c r="L131" s="664">
        <v>7</v>
      </c>
      <c r="M131" s="665">
        <v>3446.1000000000004</v>
      </c>
    </row>
    <row r="132" spans="1:13" ht="14.4" customHeight="1" x14ac:dyDescent="0.3">
      <c r="A132" s="660" t="s">
        <v>3550</v>
      </c>
      <c r="B132" s="661" t="s">
        <v>5424</v>
      </c>
      <c r="C132" s="661" t="s">
        <v>4623</v>
      </c>
      <c r="D132" s="661" t="s">
        <v>4624</v>
      </c>
      <c r="E132" s="661" t="s">
        <v>3443</v>
      </c>
      <c r="F132" s="664"/>
      <c r="G132" s="664"/>
      <c r="H132" s="677">
        <v>0</v>
      </c>
      <c r="I132" s="664">
        <v>9</v>
      </c>
      <c r="J132" s="664">
        <v>1862.0099999999998</v>
      </c>
      <c r="K132" s="677">
        <v>1</v>
      </c>
      <c r="L132" s="664">
        <v>9</v>
      </c>
      <c r="M132" s="665">
        <v>1862.0099999999998</v>
      </c>
    </row>
    <row r="133" spans="1:13" ht="14.4" customHeight="1" x14ac:dyDescent="0.3">
      <c r="A133" s="660" t="s">
        <v>3550</v>
      </c>
      <c r="B133" s="661" t="s">
        <v>3412</v>
      </c>
      <c r="C133" s="661" t="s">
        <v>1926</v>
      </c>
      <c r="D133" s="661" t="s">
        <v>1927</v>
      </c>
      <c r="E133" s="661" t="s">
        <v>3413</v>
      </c>
      <c r="F133" s="664"/>
      <c r="G133" s="664"/>
      <c r="H133" s="677">
        <v>0</v>
      </c>
      <c r="I133" s="664">
        <v>6</v>
      </c>
      <c r="J133" s="664">
        <v>3740.76</v>
      </c>
      <c r="K133" s="677">
        <v>1</v>
      </c>
      <c r="L133" s="664">
        <v>6</v>
      </c>
      <c r="M133" s="665">
        <v>3740.76</v>
      </c>
    </row>
    <row r="134" spans="1:13" ht="14.4" customHeight="1" x14ac:dyDescent="0.3">
      <c r="A134" s="660" t="s">
        <v>3550</v>
      </c>
      <c r="B134" s="661" t="s">
        <v>3412</v>
      </c>
      <c r="C134" s="661" t="s">
        <v>4138</v>
      </c>
      <c r="D134" s="661" t="s">
        <v>1927</v>
      </c>
      <c r="E134" s="661" t="s">
        <v>3413</v>
      </c>
      <c r="F134" s="664"/>
      <c r="G134" s="664"/>
      <c r="H134" s="677"/>
      <c r="I134" s="664">
        <v>8</v>
      </c>
      <c r="J134" s="664">
        <v>0</v>
      </c>
      <c r="K134" s="677"/>
      <c r="L134" s="664">
        <v>8</v>
      </c>
      <c r="M134" s="665">
        <v>0</v>
      </c>
    </row>
    <row r="135" spans="1:13" ht="14.4" customHeight="1" x14ac:dyDescent="0.3">
      <c r="A135" s="660" t="s">
        <v>3550</v>
      </c>
      <c r="B135" s="661" t="s">
        <v>3421</v>
      </c>
      <c r="C135" s="661" t="s">
        <v>5295</v>
      </c>
      <c r="D135" s="661" t="s">
        <v>5296</v>
      </c>
      <c r="E135" s="661" t="s">
        <v>5297</v>
      </c>
      <c r="F135" s="664"/>
      <c r="G135" s="664"/>
      <c r="H135" s="677">
        <v>0</v>
      </c>
      <c r="I135" s="664">
        <v>1</v>
      </c>
      <c r="J135" s="664">
        <v>360.37</v>
      </c>
      <c r="K135" s="677">
        <v>1</v>
      </c>
      <c r="L135" s="664">
        <v>1</v>
      </c>
      <c r="M135" s="665">
        <v>360.37</v>
      </c>
    </row>
    <row r="136" spans="1:13" ht="14.4" customHeight="1" x14ac:dyDescent="0.3">
      <c r="A136" s="660" t="s">
        <v>3550</v>
      </c>
      <c r="B136" s="661" t="s">
        <v>3421</v>
      </c>
      <c r="C136" s="661" t="s">
        <v>1828</v>
      </c>
      <c r="D136" s="661" t="s">
        <v>3422</v>
      </c>
      <c r="E136" s="661" t="s">
        <v>3424</v>
      </c>
      <c r="F136" s="664"/>
      <c r="G136" s="664"/>
      <c r="H136" s="677">
        <v>0</v>
      </c>
      <c r="I136" s="664">
        <v>5</v>
      </c>
      <c r="J136" s="664">
        <v>668.19999999999993</v>
      </c>
      <c r="K136" s="677">
        <v>1</v>
      </c>
      <c r="L136" s="664">
        <v>5</v>
      </c>
      <c r="M136" s="665">
        <v>668.19999999999993</v>
      </c>
    </row>
    <row r="137" spans="1:13" ht="14.4" customHeight="1" x14ac:dyDescent="0.3">
      <c r="A137" s="660" t="s">
        <v>3550</v>
      </c>
      <c r="B137" s="661" t="s">
        <v>3433</v>
      </c>
      <c r="C137" s="661" t="s">
        <v>1852</v>
      </c>
      <c r="D137" s="661" t="s">
        <v>3436</v>
      </c>
      <c r="E137" s="661" t="s">
        <v>3437</v>
      </c>
      <c r="F137" s="664"/>
      <c r="G137" s="664"/>
      <c r="H137" s="677">
        <v>0</v>
      </c>
      <c r="I137" s="664">
        <v>1</v>
      </c>
      <c r="J137" s="664">
        <v>10.26</v>
      </c>
      <c r="K137" s="677">
        <v>1</v>
      </c>
      <c r="L137" s="664">
        <v>1</v>
      </c>
      <c r="M137" s="665">
        <v>10.26</v>
      </c>
    </row>
    <row r="138" spans="1:13" ht="14.4" customHeight="1" x14ac:dyDescent="0.3">
      <c r="A138" s="660" t="s">
        <v>3550</v>
      </c>
      <c r="B138" s="661" t="s">
        <v>5430</v>
      </c>
      <c r="C138" s="661" t="s">
        <v>5317</v>
      </c>
      <c r="D138" s="661" t="s">
        <v>4026</v>
      </c>
      <c r="E138" s="661" t="s">
        <v>1344</v>
      </c>
      <c r="F138" s="664"/>
      <c r="G138" s="664"/>
      <c r="H138" s="677"/>
      <c r="I138" s="664">
        <v>1</v>
      </c>
      <c r="J138" s="664">
        <v>0</v>
      </c>
      <c r="K138" s="677"/>
      <c r="L138" s="664">
        <v>1</v>
      </c>
      <c r="M138" s="665">
        <v>0</v>
      </c>
    </row>
    <row r="139" spans="1:13" ht="14.4" customHeight="1" x14ac:dyDescent="0.3">
      <c r="A139" s="660" t="s">
        <v>3551</v>
      </c>
      <c r="B139" s="661" t="s">
        <v>3349</v>
      </c>
      <c r="C139" s="661" t="s">
        <v>4481</v>
      </c>
      <c r="D139" s="661" t="s">
        <v>4482</v>
      </c>
      <c r="E139" s="661" t="s">
        <v>4483</v>
      </c>
      <c r="F139" s="664">
        <v>1</v>
      </c>
      <c r="G139" s="664">
        <v>0</v>
      </c>
      <c r="H139" s="677"/>
      <c r="I139" s="664"/>
      <c r="J139" s="664"/>
      <c r="K139" s="677"/>
      <c r="L139" s="664">
        <v>1</v>
      </c>
      <c r="M139" s="665">
        <v>0</v>
      </c>
    </row>
    <row r="140" spans="1:13" ht="14.4" customHeight="1" x14ac:dyDescent="0.3">
      <c r="A140" s="660" t="s">
        <v>3551</v>
      </c>
      <c r="B140" s="661" t="s">
        <v>3456</v>
      </c>
      <c r="C140" s="661" t="s">
        <v>4257</v>
      </c>
      <c r="D140" s="661" t="s">
        <v>4258</v>
      </c>
      <c r="E140" s="661" t="s">
        <v>4259</v>
      </c>
      <c r="F140" s="664"/>
      <c r="G140" s="664"/>
      <c r="H140" s="677">
        <v>0</v>
      </c>
      <c r="I140" s="664">
        <v>3</v>
      </c>
      <c r="J140" s="664">
        <v>490.09</v>
      </c>
      <c r="K140" s="677">
        <v>1</v>
      </c>
      <c r="L140" s="664">
        <v>3</v>
      </c>
      <c r="M140" s="665">
        <v>490.09</v>
      </c>
    </row>
    <row r="141" spans="1:13" ht="14.4" customHeight="1" x14ac:dyDescent="0.3">
      <c r="A141" s="660" t="s">
        <v>3551</v>
      </c>
      <c r="B141" s="661" t="s">
        <v>3352</v>
      </c>
      <c r="C141" s="661" t="s">
        <v>4459</v>
      </c>
      <c r="D141" s="661" t="s">
        <v>1849</v>
      </c>
      <c r="E141" s="661" t="s">
        <v>4460</v>
      </c>
      <c r="F141" s="664"/>
      <c r="G141" s="664"/>
      <c r="H141" s="677">
        <v>0</v>
      </c>
      <c r="I141" s="664">
        <v>1</v>
      </c>
      <c r="J141" s="664">
        <v>237.89</v>
      </c>
      <c r="K141" s="677">
        <v>1</v>
      </c>
      <c r="L141" s="664">
        <v>1</v>
      </c>
      <c r="M141" s="665">
        <v>237.89</v>
      </c>
    </row>
    <row r="142" spans="1:13" ht="14.4" customHeight="1" x14ac:dyDescent="0.3">
      <c r="A142" s="660" t="s">
        <v>3551</v>
      </c>
      <c r="B142" s="661" t="s">
        <v>3352</v>
      </c>
      <c r="C142" s="661" t="s">
        <v>1848</v>
      </c>
      <c r="D142" s="661" t="s">
        <v>1849</v>
      </c>
      <c r="E142" s="661" t="s">
        <v>1850</v>
      </c>
      <c r="F142" s="664"/>
      <c r="G142" s="664"/>
      <c r="H142" s="677">
        <v>0</v>
      </c>
      <c r="I142" s="664">
        <v>47</v>
      </c>
      <c r="J142" s="664">
        <v>22361.190000000006</v>
      </c>
      <c r="K142" s="677">
        <v>1</v>
      </c>
      <c r="L142" s="664">
        <v>47</v>
      </c>
      <c r="M142" s="665">
        <v>22361.190000000006</v>
      </c>
    </row>
    <row r="143" spans="1:13" ht="14.4" customHeight="1" x14ac:dyDescent="0.3">
      <c r="A143" s="660" t="s">
        <v>3551</v>
      </c>
      <c r="B143" s="661" t="s">
        <v>3352</v>
      </c>
      <c r="C143" s="661" t="s">
        <v>1867</v>
      </c>
      <c r="D143" s="661" t="s">
        <v>1868</v>
      </c>
      <c r="E143" s="661" t="s">
        <v>3353</v>
      </c>
      <c r="F143" s="664"/>
      <c r="G143" s="664"/>
      <c r="H143" s="677">
        <v>0</v>
      </c>
      <c r="I143" s="664">
        <v>28</v>
      </c>
      <c r="J143" s="664">
        <v>35149.82</v>
      </c>
      <c r="K143" s="677">
        <v>1</v>
      </c>
      <c r="L143" s="664">
        <v>28</v>
      </c>
      <c r="M143" s="665">
        <v>35149.82</v>
      </c>
    </row>
    <row r="144" spans="1:13" ht="14.4" customHeight="1" x14ac:dyDescent="0.3">
      <c r="A144" s="660" t="s">
        <v>3551</v>
      </c>
      <c r="B144" s="661" t="s">
        <v>3354</v>
      </c>
      <c r="C144" s="661" t="s">
        <v>1889</v>
      </c>
      <c r="D144" s="661" t="s">
        <v>1890</v>
      </c>
      <c r="E144" s="661" t="s">
        <v>3355</v>
      </c>
      <c r="F144" s="664"/>
      <c r="G144" s="664"/>
      <c r="H144" s="677">
        <v>0</v>
      </c>
      <c r="I144" s="664">
        <v>8</v>
      </c>
      <c r="J144" s="664">
        <v>5082.8</v>
      </c>
      <c r="K144" s="677">
        <v>1</v>
      </c>
      <c r="L144" s="664">
        <v>8</v>
      </c>
      <c r="M144" s="665">
        <v>5082.8</v>
      </c>
    </row>
    <row r="145" spans="1:13" ht="14.4" customHeight="1" x14ac:dyDescent="0.3">
      <c r="A145" s="660" t="s">
        <v>3551</v>
      </c>
      <c r="B145" s="661" t="s">
        <v>3354</v>
      </c>
      <c r="C145" s="661" t="s">
        <v>4373</v>
      </c>
      <c r="D145" s="661" t="s">
        <v>4374</v>
      </c>
      <c r="E145" s="661" t="s">
        <v>4375</v>
      </c>
      <c r="F145" s="664">
        <v>1</v>
      </c>
      <c r="G145" s="664">
        <v>1533.6</v>
      </c>
      <c r="H145" s="677">
        <v>1</v>
      </c>
      <c r="I145" s="664"/>
      <c r="J145" s="664"/>
      <c r="K145" s="677">
        <v>0</v>
      </c>
      <c r="L145" s="664">
        <v>1</v>
      </c>
      <c r="M145" s="665">
        <v>1533.6</v>
      </c>
    </row>
    <row r="146" spans="1:13" ht="14.4" customHeight="1" x14ac:dyDescent="0.3">
      <c r="A146" s="660" t="s">
        <v>3551</v>
      </c>
      <c r="B146" s="661" t="s">
        <v>3354</v>
      </c>
      <c r="C146" s="661" t="s">
        <v>4376</v>
      </c>
      <c r="D146" s="661" t="s">
        <v>4377</v>
      </c>
      <c r="E146" s="661" t="s">
        <v>4251</v>
      </c>
      <c r="F146" s="664">
        <v>1</v>
      </c>
      <c r="G146" s="664">
        <v>1300.49</v>
      </c>
      <c r="H146" s="677">
        <v>1</v>
      </c>
      <c r="I146" s="664"/>
      <c r="J146" s="664"/>
      <c r="K146" s="677">
        <v>0</v>
      </c>
      <c r="L146" s="664">
        <v>1</v>
      </c>
      <c r="M146" s="665">
        <v>1300.49</v>
      </c>
    </row>
    <row r="147" spans="1:13" ht="14.4" customHeight="1" x14ac:dyDescent="0.3">
      <c r="A147" s="660" t="s">
        <v>3551</v>
      </c>
      <c r="B147" s="661" t="s">
        <v>3354</v>
      </c>
      <c r="C147" s="661" t="s">
        <v>4378</v>
      </c>
      <c r="D147" s="661" t="s">
        <v>4374</v>
      </c>
      <c r="E147" s="661" t="s">
        <v>4379</v>
      </c>
      <c r="F147" s="664">
        <v>2</v>
      </c>
      <c r="G147" s="664">
        <v>0</v>
      </c>
      <c r="H147" s="677"/>
      <c r="I147" s="664"/>
      <c r="J147" s="664"/>
      <c r="K147" s="677"/>
      <c r="L147" s="664">
        <v>2</v>
      </c>
      <c r="M147" s="665">
        <v>0</v>
      </c>
    </row>
    <row r="148" spans="1:13" ht="14.4" customHeight="1" x14ac:dyDescent="0.3">
      <c r="A148" s="660" t="s">
        <v>3551</v>
      </c>
      <c r="B148" s="661" t="s">
        <v>3358</v>
      </c>
      <c r="C148" s="661" t="s">
        <v>4437</v>
      </c>
      <c r="D148" s="661" t="s">
        <v>4438</v>
      </c>
      <c r="E148" s="661" t="s">
        <v>4439</v>
      </c>
      <c r="F148" s="664">
        <v>1</v>
      </c>
      <c r="G148" s="664">
        <v>0</v>
      </c>
      <c r="H148" s="677"/>
      <c r="I148" s="664"/>
      <c r="J148" s="664"/>
      <c r="K148" s="677"/>
      <c r="L148" s="664">
        <v>1</v>
      </c>
      <c r="M148" s="665">
        <v>0</v>
      </c>
    </row>
    <row r="149" spans="1:13" ht="14.4" customHeight="1" x14ac:dyDescent="0.3">
      <c r="A149" s="660" t="s">
        <v>3551</v>
      </c>
      <c r="B149" s="661" t="s">
        <v>3361</v>
      </c>
      <c r="C149" s="661" t="s">
        <v>4451</v>
      </c>
      <c r="D149" s="661" t="s">
        <v>1714</v>
      </c>
      <c r="E149" s="661" t="s">
        <v>4452</v>
      </c>
      <c r="F149" s="664"/>
      <c r="G149" s="664"/>
      <c r="H149" s="677">
        <v>0</v>
      </c>
      <c r="I149" s="664">
        <v>25</v>
      </c>
      <c r="J149" s="664">
        <v>10188.75</v>
      </c>
      <c r="K149" s="677">
        <v>1</v>
      </c>
      <c r="L149" s="664">
        <v>25</v>
      </c>
      <c r="M149" s="665">
        <v>10188.75</v>
      </c>
    </row>
    <row r="150" spans="1:13" ht="14.4" customHeight="1" x14ac:dyDescent="0.3">
      <c r="A150" s="660" t="s">
        <v>3551</v>
      </c>
      <c r="B150" s="661" t="s">
        <v>3361</v>
      </c>
      <c r="C150" s="661" t="s">
        <v>3740</v>
      </c>
      <c r="D150" s="661" t="s">
        <v>1714</v>
      </c>
      <c r="E150" s="661" t="s">
        <v>3741</v>
      </c>
      <c r="F150" s="664"/>
      <c r="G150" s="664"/>
      <c r="H150" s="677">
        <v>0</v>
      </c>
      <c r="I150" s="664">
        <v>6</v>
      </c>
      <c r="J150" s="664">
        <v>3260.34</v>
      </c>
      <c r="K150" s="677">
        <v>1</v>
      </c>
      <c r="L150" s="664">
        <v>6</v>
      </c>
      <c r="M150" s="665">
        <v>3260.34</v>
      </c>
    </row>
    <row r="151" spans="1:13" ht="14.4" customHeight="1" x14ac:dyDescent="0.3">
      <c r="A151" s="660" t="s">
        <v>3551</v>
      </c>
      <c r="B151" s="661" t="s">
        <v>3361</v>
      </c>
      <c r="C151" s="661" t="s">
        <v>1763</v>
      </c>
      <c r="D151" s="661" t="s">
        <v>622</v>
      </c>
      <c r="E151" s="661" t="s">
        <v>623</v>
      </c>
      <c r="F151" s="664"/>
      <c r="G151" s="664"/>
      <c r="H151" s="677">
        <v>0</v>
      </c>
      <c r="I151" s="664">
        <v>43</v>
      </c>
      <c r="J151" s="664">
        <v>59581.66</v>
      </c>
      <c r="K151" s="677">
        <v>1</v>
      </c>
      <c r="L151" s="664">
        <v>43</v>
      </c>
      <c r="M151" s="665">
        <v>59581.66</v>
      </c>
    </row>
    <row r="152" spans="1:13" ht="14.4" customHeight="1" x14ac:dyDescent="0.3">
      <c r="A152" s="660" t="s">
        <v>3551</v>
      </c>
      <c r="B152" s="661" t="s">
        <v>3361</v>
      </c>
      <c r="C152" s="661" t="s">
        <v>1766</v>
      </c>
      <c r="D152" s="661" t="s">
        <v>622</v>
      </c>
      <c r="E152" s="661" t="s">
        <v>1715</v>
      </c>
      <c r="F152" s="664"/>
      <c r="G152" s="664"/>
      <c r="H152" s="677">
        <v>0</v>
      </c>
      <c r="I152" s="664">
        <v>37</v>
      </c>
      <c r="J152" s="664">
        <v>68357.13</v>
      </c>
      <c r="K152" s="677">
        <v>1</v>
      </c>
      <c r="L152" s="664">
        <v>37</v>
      </c>
      <c r="M152" s="665">
        <v>68357.13</v>
      </c>
    </row>
    <row r="153" spans="1:13" ht="14.4" customHeight="1" x14ac:dyDescent="0.3">
      <c r="A153" s="660" t="s">
        <v>3551</v>
      </c>
      <c r="B153" s="661" t="s">
        <v>3361</v>
      </c>
      <c r="C153" s="661" t="s">
        <v>1769</v>
      </c>
      <c r="D153" s="661" t="s">
        <v>622</v>
      </c>
      <c r="E153" s="661" t="s">
        <v>3363</v>
      </c>
      <c r="F153" s="664"/>
      <c r="G153" s="664"/>
      <c r="H153" s="677">
        <v>0</v>
      </c>
      <c r="I153" s="664">
        <v>10</v>
      </c>
      <c r="J153" s="664">
        <v>23093.599999999999</v>
      </c>
      <c r="K153" s="677">
        <v>1</v>
      </c>
      <c r="L153" s="664">
        <v>10</v>
      </c>
      <c r="M153" s="665">
        <v>23093.599999999999</v>
      </c>
    </row>
    <row r="154" spans="1:13" ht="14.4" customHeight="1" x14ac:dyDescent="0.3">
      <c r="A154" s="660" t="s">
        <v>3551</v>
      </c>
      <c r="B154" s="661" t="s">
        <v>5421</v>
      </c>
      <c r="C154" s="661" t="s">
        <v>4446</v>
      </c>
      <c r="D154" s="661" t="s">
        <v>4447</v>
      </c>
      <c r="E154" s="661" t="s">
        <v>4448</v>
      </c>
      <c r="F154" s="664">
        <v>2</v>
      </c>
      <c r="G154" s="664">
        <v>0</v>
      </c>
      <c r="H154" s="677"/>
      <c r="I154" s="664"/>
      <c r="J154" s="664"/>
      <c r="K154" s="677"/>
      <c r="L154" s="664">
        <v>2</v>
      </c>
      <c r="M154" s="665">
        <v>0</v>
      </c>
    </row>
    <row r="155" spans="1:13" ht="14.4" customHeight="1" x14ac:dyDescent="0.3">
      <c r="A155" s="660" t="s">
        <v>3551</v>
      </c>
      <c r="B155" s="661" t="s">
        <v>3466</v>
      </c>
      <c r="C155" s="661" t="s">
        <v>2773</v>
      </c>
      <c r="D155" s="661" t="s">
        <v>2774</v>
      </c>
      <c r="E155" s="661" t="s">
        <v>2775</v>
      </c>
      <c r="F155" s="664"/>
      <c r="G155" s="664"/>
      <c r="H155" s="677">
        <v>0</v>
      </c>
      <c r="I155" s="664">
        <v>2</v>
      </c>
      <c r="J155" s="664">
        <v>131.08000000000001</v>
      </c>
      <c r="K155" s="677">
        <v>1</v>
      </c>
      <c r="L155" s="664">
        <v>2</v>
      </c>
      <c r="M155" s="665">
        <v>131.08000000000001</v>
      </c>
    </row>
    <row r="156" spans="1:13" ht="14.4" customHeight="1" x14ac:dyDescent="0.3">
      <c r="A156" s="660" t="s">
        <v>3551</v>
      </c>
      <c r="B156" s="661" t="s">
        <v>3370</v>
      </c>
      <c r="C156" s="661" t="s">
        <v>4512</v>
      </c>
      <c r="D156" s="661" t="s">
        <v>4513</v>
      </c>
      <c r="E156" s="661" t="s">
        <v>4514</v>
      </c>
      <c r="F156" s="664">
        <v>1</v>
      </c>
      <c r="G156" s="664">
        <v>150.9</v>
      </c>
      <c r="H156" s="677">
        <v>1</v>
      </c>
      <c r="I156" s="664"/>
      <c r="J156" s="664"/>
      <c r="K156" s="677">
        <v>0</v>
      </c>
      <c r="L156" s="664">
        <v>1</v>
      </c>
      <c r="M156" s="665">
        <v>150.9</v>
      </c>
    </row>
    <row r="157" spans="1:13" ht="14.4" customHeight="1" x14ac:dyDescent="0.3">
      <c r="A157" s="660" t="s">
        <v>3551</v>
      </c>
      <c r="B157" s="661" t="s">
        <v>3371</v>
      </c>
      <c r="C157" s="661" t="s">
        <v>2812</v>
      </c>
      <c r="D157" s="661" t="s">
        <v>2813</v>
      </c>
      <c r="E157" s="661" t="s">
        <v>1086</v>
      </c>
      <c r="F157" s="664"/>
      <c r="G157" s="664"/>
      <c r="H157" s="677">
        <v>0</v>
      </c>
      <c r="I157" s="664">
        <v>2</v>
      </c>
      <c r="J157" s="664">
        <v>96.54</v>
      </c>
      <c r="K157" s="677">
        <v>1</v>
      </c>
      <c r="L157" s="664">
        <v>2</v>
      </c>
      <c r="M157" s="665">
        <v>96.54</v>
      </c>
    </row>
    <row r="158" spans="1:13" ht="14.4" customHeight="1" x14ac:dyDescent="0.3">
      <c r="A158" s="660" t="s">
        <v>3551</v>
      </c>
      <c r="B158" s="661" t="s">
        <v>3371</v>
      </c>
      <c r="C158" s="661" t="s">
        <v>1796</v>
      </c>
      <c r="D158" s="661" t="s">
        <v>1797</v>
      </c>
      <c r="E158" s="661" t="s">
        <v>3372</v>
      </c>
      <c r="F158" s="664"/>
      <c r="G158" s="664"/>
      <c r="H158" s="677">
        <v>0</v>
      </c>
      <c r="I158" s="664">
        <v>2</v>
      </c>
      <c r="J158" s="664">
        <v>193.06</v>
      </c>
      <c r="K158" s="677">
        <v>1</v>
      </c>
      <c r="L158" s="664">
        <v>2</v>
      </c>
      <c r="M158" s="665">
        <v>193.06</v>
      </c>
    </row>
    <row r="159" spans="1:13" ht="14.4" customHeight="1" x14ac:dyDescent="0.3">
      <c r="A159" s="660" t="s">
        <v>3551</v>
      </c>
      <c r="B159" s="661" t="s">
        <v>3375</v>
      </c>
      <c r="C159" s="661" t="s">
        <v>1832</v>
      </c>
      <c r="D159" s="661" t="s">
        <v>1833</v>
      </c>
      <c r="E159" s="661" t="s">
        <v>942</v>
      </c>
      <c r="F159" s="664"/>
      <c r="G159" s="664"/>
      <c r="H159" s="677">
        <v>0</v>
      </c>
      <c r="I159" s="664">
        <v>2</v>
      </c>
      <c r="J159" s="664">
        <v>307.24</v>
      </c>
      <c r="K159" s="677">
        <v>1</v>
      </c>
      <c r="L159" s="664">
        <v>2</v>
      </c>
      <c r="M159" s="665">
        <v>307.24</v>
      </c>
    </row>
    <row r="160" spans="1:13" ht="14.4" customHeight="1" x14ac:dyDescent="0.3">
      <c r="A160" s="660" t="s">
        <v>3551</v>
      </c>
      <c r="B160" s="661" t="s">
        <v>3378</v>
      </c>
      <c r="C160" s="661" t="s">
        <v>4327</v>
      </c>
      <c r="D160" s="661" t="s">
        <v>3379</v>
      </c>
      <c r="E160" s="661" t="s">
        <v>4328</v>
      </c>
      <c r="F160" s="664"/>
      <c r="G160" s="664"/>
      <c r="H160" s="677">
        <v>0</v>
      </c>
      <c r="I160" s="664">
        <v>1</v>
      </c>
      <c r="J160" s="664">
        <v>416.37</v>
      </c>
      <c r="K160" s="677">
        <v>1</v>
      </c>
      <c r="L160" s="664">
        <v>1</v>
      </c>
      <c r="M160" s="665">
        <v>416.37</v>
      </c>
    </row>
    <row r="161" spans="1:13" ht="14.4" customHeight="1" x14ac:dyDescent="0.3">
      <c r="A161" s="660" t="s">
        <v>3551</v>
      </c>
      <c r="B161" s="661" t="s">
        <v>3380</v>
      </c>
      <c r="C161" s="661" t="s">
        <v>1706</v>
      </c>
      <c r="D161" s="661" t="s">
        <v>1707</v>
      </c>
      <c r="E161" s="661" t="s">
        <v>3381</v>
      </c>
      <c r="F161" s="664"/>
      <c r="G161" s="664"/>
      <c r="H161" s="677">
        <v>0</v>
      </c>
      <c r="I161" s="664">
        <v>3</v>
      </c>
      <c r="J161" s="664">
        <v>394.62</v>
      </c>
      <c r="K161" s="677">
        <v>1</v>
      </c>
      <c r="L161" s="664">
        <v>3</v>
      </c>
      <c r="M161" s="665">
        <v>394.62</v>
      </c>
    </row>
    <row r="162" spans="1:13" ht="14.4" customHeight="1" x14ac:dyDescent="0.3">
      <c r="A162" s="660" t="s">
        <v>3551</v>
      </c>
      <c r="B162" s="661" t="s">
        <v>3385</v>
      </c>
      <c r="C162" s="661" t="s">
        <v>4419</v>
      </c>
      <c r="D162" s="661" t="s">
        <v>4420</v>
      </c>
      <c r="E162" s="661" t="s">
        <v>4421</v>
      </c>
      <c r="F162" s="664"/>
      <c r="G162" s="664"/>
      <c r="H162" s="677">
        <v>0</v>
      </c>
      <c r="I162" s="664">
        <v>1</v>
      </c>
      <c r="J162" s="664">
        <v>62.24</v>
      </c>
      <c r="K162" s="677">
        <v>1</v>
      </c>
      <c r="L162" s="664">
        <v>1</v>
      </c>
      <c r="M162" s="665">
        <v>62.24</v>
      </c>
    </row>
    <row r="163" spans="1:13" ht="14.4" customHeight="1" x14ac:dyDescent="0.3">
      <c r="A163" s="660" t="s">
        <v>3551</v>
      </c>
      <c r="B163" s="661" t="s">
        <v>3385</v>
      </c>
      <c r="C163" s="661" t="s">
        <v>4422</v>
      </c>
      <c r="D163" s="661" t="s">
        <v>4417</v>
      </c>
      <c r="E163" s="661" t="s">
        <v>4418</v>
      </c>
      <c r="F163" s="664"/>
      <c r="G163" s="664"/>
      <c r="H163" s="677">
        <v>0</v>
      </c>
      <c r="I163" s="664">
        <v>1</v>
      </c>
      <c r="J163" s="664">
        <v>124.49</v>
      </c>
      <c r="K163" s="677">
        <v>1</v>
      </c>
      <c r="L163" s="664">
        <v>1</v>
      </c>
      <c r="M163" s="665">
        <v>124.49</v>
      </c>
    </row>
    <row r="164" spans="1:13" ht="14.4" customHeight="1" x14ac:dyDescent="0.3">
      <c r="A164" s="660" t="s">
        <v>3551</v>
      </c>
      <c r="B164" s="661" t="s">
        <v>3385</v>
      </c>
      <c r="C164" s="661" t="s">
        <v>1733</v>
      </c>
      <c r="D164" s="661" t="s">
        <v>1734</v>
      </c>
      <c r="E164" s="661" t="s">
        <v>3386</v>
      </c>
      <c r="F164" s="664"/>
      <c r="G164" s="664"/>
      <c r="H164" s="677">
        <v>0</v>
      </c>
      <c r="I164" s="664">
        <v>1</v>
      </c>
      <c r="J164" s="664">
        <v>82.99</v>
      </c>
      <c r="K164" s="677">
        <v>1</v>
      </c>
      <c r="L164" s="664">
        <v>1</v>
      </c>
      <c r="M164" s="665">
        <v>82.99</v>
      </c>
    </row>
    <row r="165" spans="1:13" ht="14.4" customHeight="1" x14ac:dyDescent="0.3">
      <c r="A165" s="660" t="s">
        <v>3551</v>
      </c>
      <c r="B165" s="661" t="s">
        <v>3385</v>
      </c>
      <c r="C165" s="661" t="s">
        <v>4423</v>
      </c>
      <c r="D165" s="661" t="s">
        <v>3484</v>
      </c>
      <c r="E165" s="661" t="s">
        <v>4424</v>
      </c>
      <c r="F165" s="664"/>
      <c r="G165" s="664"/>
      <c r="H165" s="677"/>
      <c r="I165" s="664">
        <v>2</v>
      </c>
      <c r="J165" s="664">
        <v>0</v>
      </c>
      <c r="K165" s="677"/>
      <c r="L165" s="664">
        <v>2</v>
      </c>
      <c r="M165" s="665">
        <v>0</v>
      </c>
    </row>
    <row r="166" spans="1:13" ht="14.4" customHeight="1" x14ac:dyDescent="0.3">
      <c r="A166" s="660" t="s">
        <v>3551</v>
      </c>
      <c r="B166" s="661" t="s">
        <v>3385</v>
      </c>
      <c r="C166" s="661" t="s">
        <v>4263</v>
      </c>
      <c r="D166" s="661" t="s">
        <v>4264</v>
      </c>
      <c r="E166" s="661" t="s">
        <v>4265</v>
      </c>
      <c r="F166" s="664">
        <v>1</v>
      </c>
      <c r="G166" s="664">
        <v>82.99</v>
      </c>
      <c r="H166" s="677">
        <v>1</v>
      </c>
      <c r="I166" s="664"/>
      <c r="J166" s="664"/>
      <c r="K166" s="677">
        <v>0</v>
      </c>
      <c r="L166" s="664">
        <v>1</v>
      </c>
      <c r="M166" s="665">
        <v>82.99</v>
      </c>
    </row>
    <row r="167" spans="1:13" ht="14.4" customHeight="1" x14ac:dyDescent="0.3">
      <c r="A167" s="660" t="s">
        <v>3551</v>
      </c>
      <c r="B167" s="661" t="s">
        <v>3385</v>
      </c>
      <c r="C167" s="661" t="s">
        <v>4416</v>
      </c>
      <c r="D167" s="661" t="s">
        <v>4417</v>
      </c>
      <c r="E167" s="661" t="s">
        <v>4418</v>
      </c>
      <c r="F167" s="664"/>
      <c r="G167" s="664"/>
      <c r="H167" s="677">
        <v>0</v>
      </c>
      <c r="I167" s="664">
        <v>1</v>
      </c>
      <c r="J167" s="664">
        <v>124.49</v>
      </c>
      <c r="K167" s="677">
        <v>1</v>
      </c>
      <c r="L167" s="664">
        <v>1</v>
      </c>
      <c r="M167" s="665">
        <v>124.49</v>
      </c>
    </row>
    <row r="168" spans="1:13" ht="14.4" customHeight="1" x14ac:dyDescent="0.3">
      <c r="A168" s="660" t="s">
        <v>3551</v>
      </c>
      <c r="B168" s="661" t="s">
        <v>3385</v>
      </c>
      <c r="C168" s="661" t="s">
        <v>4425</v>
      </c>
      <c r="D168" s="661" t="s">
        <v>4420</v>
      </c>
      <c r="E168" s="661" t="s">
        <v>4426</v>
      </c>
      <c r="F168" s="664">
        <v>1</v>
      </c>
      <c r="G168" s="664">
        <v>0</v>
      </c>
      <c r="H168" s="677"/>
      <c r="I168" s="664"/>
      <c r="J168" s="664"/>
      <c r="K168" s="677"/>
      <c r="L168" s="664">
        <v>1</v>
      </c>
      <c r="M168" s="665">
        <v>0</v>
      </c>
    </row>
    <row r="169" spans="1:13" ht="14.4" customHeight="1" x14ac:dyDescent="0.3">
      <c r="A169" s="660" t="s">
        <v>3551</v>
      </c>
      <c r="B169" s="661" t="s">
        <v>3387</v>
      </c>
      <c r="C169" s="661" t="s">
        <v>2040</v>
      </c>
      <c r="D169" s="661" t="s">
        <v>2923</v>
      </c>
      <c r="E169" s="661" t="s">
        <v>3388</v>
      </c>
      <c r="F169" s="664"/>
      <c r="G169" s="664"/>
      <c r="H169" s="677">
        <v>0</v>
      </c>
      <c r="I169" s="664">
        <v>4</v>
      </c>
      <c r="J169" s="664">
        <v>617.44000000000005</v>
      </c>
      <c r="K169" s="677">
        <v>1</v>
      </c>
      <c r="L169" s="664">
        <v>4</v>
      </c>
      <c r="M169" s="665">
        <v>617.44000000000005</v>
      </c>
    </row>
    <row r="170" spans="1:13" ht="14.4" customHeight="1" x14ac:dyDescent="0.3">
      <c r="A170" s="660" t="s">
        <v>3551</v>
      </c>
      <c r="B170" s="661" t="s">
        <v>5422</v>
      </c>
      <c r="C170" s="661" t="s">
        <v>4119</v>
      </c>
      <c r="D170" s="661" t="s">
        <v>4120</v>
      </c>
      <c r="E170" s="661" t="s">
        <v>1599</v>
      </c>
      <c r="F170" s="664"/>
      <c r="G170" s="664"/>
      <c r="H170" s="677">
        <v>0</v>
      </c>
      <c r="I170" s="664">
        <v>3</v>
      </c>
      <c r="J170" s="664">
        <v>29432.46</v>
      </c>
      <c r="K170" s="677">
        <v>1</v>
      </c>
      <c r="L170" s="664">
        <v>3</v>
      </c>
      <c r="M170" s="665">
        <v>29432.46</v>
      </c>
    </row>
    <row r="171" spans="1:13" ht="14.4" customHeight="1" x14ac:dyDescent="0.3">
      <c r="A171" s="660" t="s">
        <v>3551</v>
      </c>
      <c r="B171" s="661" t="s">
        <v>5422</v>
      </c>
      <c r="C171" s="661" t="s">
        <v>4255</v>
      </c>
      <c r="D171" s="661" t="s">
        <v>4120</v>
      </c>
      <c r="E171" s="661" t="s">
        <v>1599</v>
      </c>
      <c r="F171" s="664"/>
      <c r="G171" s="664"/>
      <c r="H171" s="677">
        <v>0</v>
      </c>
      <c r="I171" s="664">
        <v>4</v>
      </c>
      <c r="J171" s="664">
        <v>39243.279999999999</v>
      </c>
      <c r="K171" s="677">
        <v>1</v>
      </c>
      <c r="L171" s="664">
        <v>4</v>
      </c>
      <c r="M171" s="665">
        <v>39243.279999999999</v>
      </c>
    </row>
    <row r="172" spans="1:13" ht="14.4" customHeight="1" x14ac:dyDescent="0.3">
      <c r="A172" s="660" t="s">
        <v>3551</v>
      </c>
      <c r="B172" s="661" t="s">
        <v>5422</v>
      </c>
      <c r="C172" s="661" t="s">
        <v>4399</v>
      </c>
      <c r="D172" s="661" t="s">
        <v>4400</v>
      </c>
      <c r="E172" s="661" t="s">
        <v>3346</v>
      </c>
      <c r="F172" s="664"/>
      <c r="G172" s="664"/>
      <c r="H172" s="677">
        <v>0</v>
      </c>
      <c r="I172" s="664">
        <v>1</v>
      </c>
      <c r="J172" s="664">
        <v>1471.62</v>
      </c>
      <c r="K172" s="677">
        <v>1</v>
      </c>
      <c r="L172" s="664">
        <v>1</v>
      </c>
      <c r="M172" s="665">
        <v>1471.62</v>
      </c>
    </row>
    <row r="173" spans="1:13" ht="14.4" customHeight="1" x14ac:dyDescent="0.3">
      <c r="A173" s="660" t="s">
        <v>3551</v>
      </c>
      <c r="B173" s="661" t="s">
        <v>5422</v>
      </c>
      <c r="C173" s="661" t="s">
        <v>4401</v>
      </c>
      <c r="D173" s="661" t="s">
        <v>4400</v>
      </c>
      <c r="E173" s="661" t="s">
        <v>4402</v>
      </c>
      <c r="F173" s="664"/>
      <c r="G173" s="664"/>
      <c r="H173" s="677"/>
      <c r="I173" s="664">
        <v>1</v>
      </c>
      <c r="J173" s="664">
        <v>0</v>
      </c>
      <c r="K173" s="677"/>
      <c r="L173" s="664">
        <v>1</v>
      </c>
      <c r="M173" s="665">
        <v>0</v>
      </c>
    </row>
    <row r="174" spans="1:13" ht="14.4" customHeight="1" x14ac:dyDescent="0.3">
      <c r="A174" s="660" t="s">
        <v>3551</v>
      </c>
      <c r="B174" s="661" t="s">
        <v>5423</v>
      </c>
      <c r="C174" s="661" t="s">
        <v>3960</v>
      </c>
      <c r="D174" s="661" t="s">
        <v>3961</v>
      </c>
      <c r="E174" s="661" t="s">
        <v>1172</v>
      </c>
      <c r="F174" s="664"/>
      <c r="G174" s="664"/>
      <c r="H174" s="677"/>
      <c r="I174" s="664">
        <v>17</v>
      </c>
      <c r="J174" s="664">
        <v>0</v>
      </c>
      <c r="K174" s="677"/>
      <c r="L174" s="664">
        <v>17</v>
      </c>
      <c r="M174" s="665">
        <v>0</v>
      </c>
    </row>
    <row r="175" spans="1:13" ht="14.4" customHeight="1" x14ac:dyDescent="0.3">
      <c r="A175" s="660" t="s">
        <v>3551</v>
      </c>
      <c r="B175" s="661" t="s">
        <v>5423</v>
      </c>
      <c r="C175" s="661" t="s">
        <v>4206</v>
      </c>
      <c r="D175" s="661" t="s">
        <v>3961</v>
      </c>
      <c r="E175" s="661" t="s">
        <v>4207</v>
      </c>
      <c r="F175" s="664"/>
      <c r="G175" s="664"/>
      <c r="H175" s="677">
        <v>0</v>
      </c>
      <c r="I175" s="664">
        <v>3</v>
      </c>
      <c r="J175" s="664">
        <v>1476.9</v>
      </c>
      <c r="K175" s="677">
        <v>1</v>
      </c>
      <c r="L175" s="664">
        <v>3</v>
      </c>
      <c r="M175" s="665">
        <v>1476.9</v>
      </c>
    </row>
    <row r="176" spans="1:13" ht="14.4" customHeight="1" x14ac:dyDescent="0.3">
      <c r="A176" s="660" t="s">
        <v>3551</v>
      </c>
      <c r="B176" s="661" t="s">
        <v>5425</v>
      </c>
      <c r="C176" s="661" t="s">
        <v>4067</v>
      </c>
      <c r="D176" s="661" t="s">
        <v>4068</v>
      </c>
      <c r="E176" s="661" t="s">
        <v>4069</v>
      </c>
      <c r="F176" s="664"/>
      <c r="G176" s="664"/>
      <c r="H176" s="677">
        <v>0</v>
      </c>
      <c r="I176" s="664">
        <v>6</v>
      </c>
      <c r="J176" s="664">
        <v>3959.9700000000003</v>
      </c>
      <c r="K176" s="677">
        <v>1</v>
      </c>
      <c r="L176" s="664">
        <v>6</v>
      </c>
      <c r="M176" s="665">
        <v>3959.9700000000003</v>
      </c>
    </row>
    <row r="177" spans="1:13" ht="14.4" customHeight="1" x14ac:dyDescent="0.3">
      <c r="A177" s="660" t="s">
        <v>3551</v>
      </c>
      <c r="B177" s="661" t="s">
        <v>3412</v>
      </c>
      <c r="C177" s="661" t="s">
        <v>1926</v>
      </c>
      <c r="D177" s="661" t="s">
        <v>1927</v>
      </c>
      <c r="E177" s="661" t="s">
        <v>3413</v>
      </c>
      <c r="F177" s="664"/>
      <c r="G177" s="664"/>
      <c r="H177" s="677">
        <v>0</v>
      </c>
      <c r="I177" s="664">
        <v>158</v>
      </c>
      <c r="J177" s="664">
        <v>109321.04000000001</v>
      </c>
      <c r="K177" s="677">
        <v>1</v>
      </c>
      <c r="L177" s="664">
        <v>158</v>
      </c>
      <c r="M177" s="665">
        <v>109321.04000000001</v>
      </c>
    </row>
    <row r="178" spans="1:13" ht="14.4" customHeight="1" x14ac:dyDescent="0.3">
      <c r="A178" s="660" t="s">
        <v>3551</v>
      </c>
      <c r="B178" s="661" t="s">
        <v>3412</v>
      </c>
      <c r="C178" s="661" t="s">
        <v>4138</v>
      </c>
      <c r="D178" s="661" t="s">
        <v>1927</v>
      </c>
      <c r="E178" s="661" t="s">
        <v>3413</v>
      </c>
      <c r="F178" s="664"/>
      <c r="G178" s="664"/>
      <c r="H178" s="677"/>
      <c r="I178" s="664">
        <v>2</v>
      </c>
      <c r="J178" s="664">
        <v>0</v>
      </c>
      <c r="K178" s="677"/>
      <c r="L178" s="664">
        <v>2</v>
      </c>
      <c r="M178" s="665">
        <v>0</v>
      </c>
    </row>
    <row r="179" spans="1:13" ht="14.4" customHeight="1" x14ac:dyDescent="0.3">
      <c r="A179" s="660" t="s">
        <v>3551</v>
      </c>
      <c r="B179" s="661" t="s">
        <v>5431</v>
      </c>
      <c r="C179" s="661" t="s">
        <v>4342</v>
      </c>
      <c r="D179" s="661" t="s">
        <v>4343</v>
      </c>
      <c r="E179" s="661" t="s">
        <v>4344</v>
      </c>
      <c r="F179" s="664"/>
      <c r="G179" s="664"/>
      <c r="H179" s="677">
        <v>0</v>
      </c>
      <c r="I179" s="664">
        <v>4</v>
      </c>
      <c r="J179" s="664">
        <v>3078.4</v>
      </c>
      <c r="K179" s="677">
        <v>1</v>
      </c>
      <c r="L179" s="664">
        <v>4</v>
      </c>
      <c r="M179" s="665">
        <v>3078.4</v>
      </c>
    </row>
    <row r="180" spans="1:13" ht="14.4" customHeight="1" x14ac:dyDescent="0.3">
      <c r="A180" s="660" t="s">
        <v>3551</v>
      </c>
      <c r="B180" s="661" t="s">
        <v>5432</v>
      </c>
      <c r="C180" s="661" t="s">
        <v>4435</v>
      </c>
      <c r="D180" s="661" t="s">
        <v>4436</v>
      </c>
      <c r="E180" s="661" t="s">
        <v>4308</v>
      </c>
      <c r="F180" s="664"/>
      <c r="G180" s="664"/>
      <c r="H180" s="677"/>
      <c r="I180" s="664">
        <v>2</v>
      </c>
      <c r="J180" s="664">
        <v>0</v>
      </c>
      <c r="K180" s="677"/>
      <c r="L180" s="664">
        <v>2</v>
      </c>
      <c r="M180" s="665">
        <v>0</v>
      </c>
    </row>
    <row r="181" spans="1:13" ht="14.4" customHeight="1" x14ac:dyDescent="0.3">
      <c r="A181" s="660" t="s">
        <v>3551</v>
      </c>
      <c r="B181" s="661" t="s">
        <v>3414</v>
      </c>
      <c r="C181" s="661" t="s">
        <v>1698</v>
      </c>
      <c r="D181" s="661" t="s">
        <v>1699</v>
      </c>
      <c r="E181" s="661" t="s">
        <v>3416</v>
      </c>
      <c r="F181" s="664"/>
      <c r="G181" s="664"/>
      <c r="H181" s="677">
        <v>0</v>
      </c>
      <c r="I181" s="664">
        <v>2</v>
      </c>
      <c r="J181" s="664">
        <v>96.84</v>
      </c>
      <c r="K181" s="677">
        <v>1</v>
      </c>
      <c r="L181" s="664">
        <v>2</v>
      </c>
      <c r="M181" s="665">
        <v>96.84</v>
      </c>
    </row>
    <row r="182" spans="1:13" ht="14.4" customHeight="1" x14ac:dyDescent="0.3">
      <c r="A182" s="660" t="s">
        <v>3551</v>
      </c>
      <c r="B182" s="661" t="s">
        <v>3414</v>
      </c>
      <c r="C182" s="661" t="s">
        <v>4453</v>
      </c>
      <c r="D182" s="661" t="s">
        <v>1699</v>
      </c>
      <c r="E182" s="661" t="s">
        <v>4454</v>
      </c>
      <c r="F182" s="664"/>
      <c r="G182" s="664"/>
      <c r="H182" s="677"/>
      <c r="I182" s="664">
        <v>3</v>
      </c>
      <c r="J182" s="664">
        <v>0</v>
      </c>
      <c r="K182" s="677"/>
      <c r="L182" s="664">
        <v>3</v>
      </c>
      <c r="M182" s="665">
        <v>0</v>
      </c>
    </row>
    <row r="183" spans="1:13" ht="14.4" customHeight="1" x14ac:dyDescent="0.3">
      <c r="A183" s="660" t="s">
        <v>3551</v>
      </c>
      <c r="B183" s="661" t="s">
        <v>3414</v>
      </c>
      <c r="C183" s="661" t="s">
        <v>4456</v>
      </c>
      <c r="D183" s="661" t="s">
        <v>4457</v>
      </c>
      <c r="E183" s="661" t="s">
        <v>4458</v>
      </c>
      <c r="F183" s="664">
        <v>3</v>
      </c>
      <c r="G183" s="664">
        <v>145.26</v>
      </c>
      <c r="H183" s="677">
        <v>1</v>
      </c>
      <c r="I183" s="664"/>
      <c r="J183" s="664"/>
      <c r="K183" s="677">
        <v>0</v>
      </c>
      <c r="L183" s="664">
        <v>3</v>
      </c>
      <c r="M183" s="665">
        <v>145.26</v>
      </c>
    </row>
    <row r="184" spans="1:13" ht="14.4" customHeight="1" x14ac:dyDescent="0.3">
      <c r="A184" s="660" t="s">
        <v>3551</v>
      </c>
      <c r="B184" s="661" t="s">
        <v>5427</v>
      </c>
      <c r="C184" s="661" t="s">
        <v>4330</v>
      </c>
      <c r="D184" s="661" t="s">
        <v>4331</v>
      </c>
      <c r="E184" s="661" t="s">
        <v>4332</v>
      </c>
      <c r="F184" s="664"/>
      <c r="G184" s="664"/>
      <c r="H184" s="677">
        <v>0</v>
      </c>
      <c r="I184" s="664">
        <v>3</v>
      </c>
      <c r="J184" s="664">
        <v>2262.12</v>
      </c>
      <c r="K184" s="677">
        <v>1</v>
      </c>
      <c r="L184" s="664">
        <v>3</v>
      </c>
      <c r="M184" s="665">
        <v>2262.12</v>
      </c>
    </row>
    <row r="185" spans="1:13" ht="14.4" customHeight="1" x14ac:dyDescent="0.3">
      <c r="A185" s="660" t="s">
        <v>3551</v>
      </c>
      <c r="B185" s="661" t="s">
        <v>5427</v>
      </c>
      <c r="C185" s="661" t="s">
        <v>4091</v>
      </c>
      <c r="D185" s="661" t="s">
        <v>4092</v>
      </c>
      <c r="E185" s="661" t="s">
        <v>4093</v>
      </c>
      <c r="F185" s="664"/>
      <c r="G185" s="664"/>
      <c r="H185" s="677">
        <v>0</v>
      </c>
      <c r="I185" s="664">
        <v>2</v>
      </c>
      <c r="J185" s="664">
        <v>3016.16</v>
      </c>
      <c r="K185" s="677">
        <v>1</v>
      </c>
      <c r="L185" s="664">
        <v>2</v>
      </c>
      <c r="M185" s="665">
        <v>3016.16</v>
      </c>
    </row>
    <row r="186" spans="1:13" ht="14.4" customHeight="1" x14ac:dyDescent="0.3">
      <c r="A186" s="660" t="s">
        <v>3551</v>
      </c>
      <c r="B186" s="661" t="s">
        <v>3417</v>
      </c>
      <c r="C186" s="661" t="s">
        <v>4495</v>
      </c>
      <c r="D186" s="661" t="s">
        <v>3815</v>
      </c>
      <c r="E186" s="661" t="s">
        <v>1589</v>
      </c>
      <c r="F186" s="664">
        <v>2</v>
      </c>
      <c r="G186" s="664">
        <v>187.92</v>
      </c>
      <c r="H186" s="677">
        <v>1</v>
      </c>
      <c r="I186" s="664"/>
      <c r="J186" s="664"/>
      <c r="K186" s="677">
        <v>0</v>
      </c>
      <c r="L186" s="664">
        <v>2</v>
      </c>
      <c r="M186" s="665">
        <v>187.92</v>
      </c>
    </row>
    <row r="187" spans="1:13" ht="14.4" customHeight="1" x14ac:dyDescent="0.3">
      <c r="A187" s="660" t="s">
        <v>3551</v>
      </c>
      <c r="B187" s="661" t="s">
        <v>3417</v>
      </c>
      <c r="C187" s="661" t="s">
        <v>2769</v>
      </c>
      <c r="D187" s="661" t="s">
        <v>2770</v>
      </c>
      <c r="E187" s="661" t="s">
        <v>3497</v>
      </c>
      <c r="F187" s="664"/>
      <c r="G187" s="664"/>
      <c r="H187" s="677">
        <v>0</v>
      </c>
      <c r="I187" s="664">
        <v>3</v>
      </c>
      <c r="J187" s="664">
        <v>422.84999999999997</v>
      </c>
      <c r="K187" s="677">
        <v>1</v>
      </c>
      <c r="L187" s="664">
        <v>3</v>
      </c>
      <c r="M187" s="665">
        <v>422.84999999999997</v>
      </c>
    </row>
    <row r="188" spans="1:13" ht="14.4" customHeight="1" x14ac:dyDescent="0.3">
      <c r="A188" s="660" t="s">
        <v>3551</v>
      </c>
      <c r="B188" s="661" t="s">
        <v>3417</v>
      </c>
      <c r="C188" s="661" t="s">
        <v>4496</v>
      </c>
      <c r="D188" s="661" t="s">
        <v>4497</v>
      </c>
      <c r="E188" s="661" t="s">
        <v>4498</v>
      </c>
      <c r="F188" s="664">
        <v>3</v>
      </c>
      <c r="G188" s="664">
        <v>93.960000000000008</v>
      </c>
      <c r="H188" s="677">
        <v>1</v>
      </c>
      <c r="I188" s="664"/>
      <c r="J188" s="664"/>
      <c r="K188" s="677">
        <v>0</v>
      </c>
      <c r="L188" s="664">
        <v>3</v>
      </c>
      <c r="M188" s="665">
        <v>93.960000000000008</v>
      </c>
    </row>
    <row r="189" spans="1:13" ht="14.4" customHeight="1" x14ac:dyDescent="0.3">
      <c r="A189" s="660" t="s">
        <v>3551</v>
      </c>
      <c r="B189" s="661" t="s">
        <v>3417</v>
      </c>
      <c r="C189" s="661" t="s">
        <v>3814</v>
      </c>
      <c r="D189" s="661" t="s">
        <v>3815</v>
      </c>
      <c r="E189" s="661" t="s">
        <v>3420</v>
      </c>
      <c r="F189" s="664">
        <v>2</v>
      </c>
      <c r="G189" s="664">
        <v>0</v>
      </c>
      <c r="H189" s="677"/>
      <c r="I189" s="664"/>
      <c r="J189" s="664"/>
      <c r="K189" s="677"/>
      <c r="L189" s="664">
        <v>2</v>
      </c>
      <c r="M189" s="665">
        <v>0</v>
      </c>
    </row>
    <row r="190" spans="1:13" ht="14.4" customHeight="1" x14ac:dyDescent="0.3">
      <c r="A190" s="660" t="s">
        <v>3551</v>
      </c>
      <c r="B190" s="661" t="s">
        <v>3417</v>
      </c>
      <c r="C190" s="661" t="s">
        <v>4499</v>
      </c>
      <c r="D190" s="661" t="s">
        <v>4500</v>
      </c>
      <c r="E190" s="661" t="s">
        <v>3497</v>
      </c>
      <c r="F190" s="664">
        <v>2</v>
      </c>
      <c r="G190" s="664">
        <v>281.89999999999998</v>
      </c>
      <c r="H190" s="677">
        <v>1</v>
      </c>
      <c r="I190" s="664"/>
      <c r="J190" s="664"/>
      <c r="K190" s="677">
        <v>0</v>
      </c>
      <c r="L190" s="664">
        <v>2</v>
      </c>
      <c r="M190" s="665">
        <v>281.89999999999998</v>
      </c>
    </row>
    <row r="191" spans="1:13" ht="14.4" customHeight="1" x14ac:dyDescent="0.3">
      <c r="A191" s="660" t="s">
        <v>3551</v>
      </c>
      <c r="B191" s="661" t="s">
        <v>3421</v>
      </c>
      <c r="C191" s="661" t="s">
        <v>1828</v>
      </c>
      <c r="D191" s="661" t="s">
        <v>3422</v>
      </c>
      <c r="E191" s="661" t="s">
        <v>3424</v>
      </c>
      <c r="F191" s="664"/>
      <c r="G191" s="664"/>
      <c r="H191" s="677">
        <v>0</v>
      </c>
      <c r="I191" s="664">
        <v>2</v>
      </c>
      <c r="J191" s="664">
        <v>267.27999999999997</v>
      </c>
      <c r="K191" s="677">
        <v>1</v>
      </c>
      <c r="L191" s="664">
        <v>2</v>
      </c>
      <c r="M191" s="665">
        <v>267.27999999999997</v>
      </c>
    </row>
    <row r="192" spans="1:13" ht="14.4" customHeight="1" x14ac:dyDescent="0.3">
      <c r="A192" s="660" t="s">
        <v>3551</v>
      </c>
      <c r="B192" s="661" t="s">
        <v>3425</v>
      </c>
      <c r="C192" s="661" t="s">
        <v>2887</v>
      </c>
      <c r="D192" s="661" t="s">
        <v>3500</v>
      </c>
      <c r="E192" s="661" t="s">
        <v>3501</v>
      </c>
      <c r="F192" s="664"/>
      <c r="G192" s="664"/>
      <c r="H192" s="677">
        <v>0</v>
      </c>
      <c r="I192" s="664">
        <v>1</v>
      </c>
      <c r="J192" s="664">
        <v>107.42</v>
      </c>
      <c r="K192" s="677">
        <v>1</v>
      </c>
      <c r="L192" s="664">
        <v>1</v>
      </c>
      <c r="M192" s="665">
        <v>107.42</v>
      </c>
    </row>
    <row r="193" spans="1:13" ht="14.4" customHeight="1" x14ac:dyDescent="0.3">
      <c r="A193" s="660" t="s">
        <v>3551</v>
      </c>
      <c r="B193" s="661" t="s">
        <v>3431</v>
      </c>
      <c r="C193" s="661" t="s">
        <v>2873</v>
      </c>
      <c r="D193" s="661" t="s">
        <v>1818</v>
      </c>
      <c r="E193" s="661" t="s">
        <v>3502</v>
      </c>
      <c r="F193" s="664"/>
      <c r="G193" s="664"/>
      <c r="H193" s="677">
        <v>0</v>
      </c>
      <c r="I193" s="664">
        <v>2</v>
      </c>
      <c r="J193" s="664">
        <v>2572.4</v>
      </c>
      <c r="K193" s="677">
        <v>1</v>
      </c>
      <c r="L193" s="664">
        <v>2</v>
      </c>
      <c r="M193" s="665">
        <v>2572.4</v>
      </c>
    </row>
    <row r="194" spans="1:13" ht="14.4" customHeight="1" x14ac:dyDescent="0.3">
      <c r="A194" s="660" t="s">
        <v>3551</v>
      </c>
      <c r="B194" s="661" t="s">
        <v>3431</v>
      </c>
      <c r="C194" s="661" t="s">
        <v>4185</v>
      </c>
      <c r="D194" s="661" t="s">
        <v>4186</v>
      </c>
      <c r="E194" s="661" t="s">
        <v>4187</v>
      </c>
      <c r="F194" s="664"/>
      <c r="G194" s="664"/>
      <c r="H194" s="677">
        <v>0</v>
      </c>
      <c r="I194" s="664">
        <v>23</v>
      </c>
      <c r="J194" s="664">
        <v>39456.040000000008</v>
      </c>
      <c r="K194" s="677">
        <v>1</v>
      </c>
      <c r="L194" s="664">
        <v>23</v>
      </c>
      <c r="M194" s="665">
        <v>39456.040000000008</v>
      </c>
    </row>
    <row r="195" spans="1:13" ht="14.4" customHeight="1" x14ac:dyDescent="0.3">
      <c r="A195" s="660" t="s">
        <v>3551</v>
      </c>
      <c r="B195" s="661" t="s">
        <v>3433</v>
      </c>
      <c r="C195" s="661" t="s">
        <v>4321</v>
      </c>
      <c r="D195" s="661" t="s">
        <v>4322</v>
      </c>
      <c r="E195" s="661" t="s">
        <v>3437</v>
      </c>
      <c r="F195" s="664">
        <v>7</v>
      </c>
      <c r="G195" s="664">
        <v>71.819999999999993</v>
      </c>
      <c r="H195" s="677">
        <v>1</v>
      </c>
      <c r="I195" s="664"/>
      <c r="J195" s="664"/>
      <c r="K195" s="677">
        <v>0</v>
      </c>
      <c r="L195" s="664">
        <v>7</v>
      </c>
      <c r="M195" s="665">
        <v>71.819999999999993</v>
      </c>
    </row>
    <row r="196" spans="1:13" ht="14.4" customHeight="1" x14ac:dyDescent="0.3">
      <c r="A196" s="660" t="s">
        <v>3551</v>
      </c>
      <c r="B196" s="661" t="s">
        <v>3433</v>
      </c>
      <c r="C196" s="661" t="s">
        <v>2849</v>
      </c>
      <c r="D196" s="661" t="s">
        <v>3504</v>
      </c>
      <c r="E196" s="661" t="s">
        <v>3505</v>
      </c>
      <c r="F196" s="664"/>
      <c r="G196" s="664"/>
      <c r="H196" s="677">
        <v>0</v>
      </c>
      <c r="I196" s="664">
        <v>3</v>
      </c>
      <c r="J196" s="664">
        <v>46.71</v>
      </c>
      <c r="K196" s="677">
        <v>1</v>
      </c>
      <c r="L196" s="664">
        <v>3</v>
      </c>
      <c r="M196" s="665">
        <v>46.71</v>
      </c>
    </row>
    <row r="197" spans="1:13" ht="14.4" customHeight="1" x14ac:dyDescent="0.3">
      <c r="A197" s="660" t="s">
        <v>3551</v>
      </c>
      <c r="B197" s="661" t="s">
        <v>3433</v>
      </c>
      <c r="C197" s="661" t="s">
        <v>1778</v>
      </c>
      <c r="D197" s="661" t="s">
        <v>3434</v>
      </c>
      <c r="E197" s="661" t="s">
        <v>3435</v>
      </c>
      <c r="F197" s="664"/>
      <c r="G197" s="664"/>
      <c r="H197" s="677">
        <v>0</v>
      </c>
      <c r="I197" s="664">
        <v>2</v>
      </c>
      <c r="J197" s="664">
        <v>13.36</v>
      </c>
      <c r="K197" s="677">
        <v>1</v>
      </c>
      <c r="L197" s="664">
        <v>2</v>
      </c>
      <c r="M197" s="665">
        <v>13.36</v>
      </c>
    </row>
    <row r="198" spans="1:13" ht="14.4" customHeight="1" x14ac:dyDescent="0.3">
      <c r="A198" s="660" t="s">
        <v>3551</v>
      </c>
      <c r="B198" s="661" t="s">
        <v>3433</v>
      </c>
      <c r="C198" s="661" t="s">
        <v>4323</v>
      </c>
      <c r="D198" s="661" t="s">
        <v>4324</v>
      </c>
      <c r="E198" s="661" t="s">
        <v>3435</v>
      </c>
      <c r="F198" s="664">
        <v>9</v>
      </c>
      <c r="G198" s="664">
        <v>46.26</v>
      </c>
      <c r="H198" s="677">
        <v>1</v>
      </c>
      <c r="I198" s="664"/>
      <c r="J198" s="664"/>
      <c r="K198" s="677">
        <v>0</v>
      </c>
      <c r="L198" s="664">
        <v>9</v>
      </c>
      <c r="M198" s="665">
        <v>46.26</v>
      </c>
    </row>
    <row r="199" spans="1:13" ht="14.4" customHeight="1" x14ac:dyDescent="0.3">
      <c r="A199" s="660" t="s">
        <v>3551</v>
      </c>
      <c r="B199" s="661" t="s">
        <v>3439</v>
      </c>
      <c r="C199" s="661" t="s">
        <v>1813</v>
      </c>
      <c r="D199" s="661" t="s">
        <v>1814</v>
      </c>
      <c r="E199" s="661" t="s">
        <v>3372</v>
      </c>
      <c r="F199" s="664"/>
      <c r="G199" s="664"/>
      <c r="H199" s="677">
        <v>0</v>
      </c>
      <c r="I199" s="664">
        <v>6</v>
      </c>
      <c r="J199" s="664">
        <v>395.93999999999994</v>
      </c>
      <c r="K199" s="677">
        <v>1</v>
      </c>
      <c r="L199" s="664">
        <v>6</v>
      </c>
      <c r="M199" s="665">
        <v>395.93999999999994</v>
      </c>
    </row>
    <row r="200" spans="1:13" ht="14.4" customHeight="1" x14ac:dyDescent="0.3">
      <c r="A200" s="660" t="s">
        <v>3551</v>
      </c>
      <c r="B200" s="661" t="s">
        <v>3439</v>
      </c>
      <c r="C200" s="661" t="s">
        <v>1855</v>
      </c>
      <c r="D200" s="661" t="s">
        <v>1856</v>
      </c>
      <c r="E200" s="661" t="s">
        <v>3440</v>
      </c>
      <c r="F200" s="664"/>
      <c r="G200" s="664"/>
      <c r="H200" s="677">
        <v>0</v>
      </c>
      <c r="I200" s="664">
        <v>3</v>
      </c>
      <c r="J200" s="664">
        <v>396</v>
      </c>
      <c r="K200" s="677">
        <v>1</v>
      </c>
      <c r="L200" s="664">
        <v>3</v>
      </c>
      <c r="M200" s="665">
        <v>396</v>
      </c>
    </row>
    <row r="201" spans="1:13" ht="14.4" customHeight="1" x14ac:dyDescent="0.3">
      <c r="A201" s="660" t="s">
        <v>3551</v>
      </c>
      <c r="B201" s="661" t="s">
        <v>5430</v>
      </c>
      <c r="C201" s="661" t="s">
        <v>4414</v>
      </c>
      <c r="D201" s="661" t="s">
        <v>4415</v>
      </c>
      <c r="E201" s="661" t="s">
        <v>1086</v>
      </c>
      <c r="F201" s="664">
        <v>1</v>
      </c>
      <c r="G201" s="664">
        <v>0</v>
      </c>
      <c r="H201" s="677"/>
      <c r="I201" s="664"/>
      <c r="J201" s="664"/>
      <c r="K201" s="677"/>
      <c r="L201" s="664">
        <v>1</v>
      </c>
      <c r="M201" s="665">
        <v>0</v>
      </c>
    </row>
    <row r="202" spans="1:13" ht="14.4" customHeight="1" x14ac:dyDescent="0.3">
      <c r="A202" s="660" t="s">
        <v>3551</v>
      </c>
      <c r="B202" s="661" t="s">
        <v>3450</v>
      </c>
      <c r="C202" s="661" t="s">
        <v>2966</v>
      </c>
      <c r="D202" s="661" t="s">
        <v>2967</v>
      </c>
      <c r="E202" s="661" t="s">
        <v>2936</v>
      </c>
      <c r="F202" s="664"/>
      <c r="G202" s="664"/>
      <c r="H202" s="677">
        <v>0</v>
      </c>
      <c r="I202" s="664">
        <v>8</v>
      </c>
      <c r="J202" s="664">
        <v>1554.08</v>
      </c>
      <c r="K202" s="677">
        <v>1</v>
      </c>
      <c r="L202" s="664">
        <v>8</v>
      </c>
      <c r="M202" s="665">
        <v>1554.08</v>
      </c>
    </row>
    <row r="203" spans="1:13" ht="14.4" customHeight="1" x14ac:dyDescent="0.3">
      <c r="A203" s="660" t="s">
        <v>3551</v>
      </c>
      <c r="B203" s="661" t="s">
        <v>3351</v>
      </c>
      <c r="C203" s="661" t="s">
        <v>1877</v>
      </c>
      <c r="D203" s="661" t="s">
        <v>1878</v>
      </c>
      <c r="E203" s="661" t="s">
        <v>1879</v>
      </c>
      <c r="F203" s="664"/>
      <c r="G203" s="664"/>
      <c r="H203" s="677">
        <v>0</v>
      </c>
      <c r="I203" s="664">
        <v>1</v>
      </c>
      <c r="J203" s="664">
        <v>133.94</v>
      </c>
      <c r="K203" s="677">
        <v>1</v>
      </c>
      <c r="L203" s="664">
        <v>1</v>
      </c>
      <c r="M203" s="665">
        <v>133.94</v>
      </c>
    </row>
    <row r="204" spans="1:13" ht="14.4" customHeight="1" x14ac:dyDescent="0.3">
      <c r="A204" s="660" t="s">
        <v>3552</v>
      </c>
      <c r="B204" s="661" t="s">
        <v>3352</v>
      </c>
      <c r="C204" s="661" t="s">
        <v>1867</v>
      </c>
      <c r="D204" s="661" t="s">
        <v>1868</v>
      </c>
      <c r="E204" s="661" t="s">
        <v>3353</v>
      </c>
      <c r="F204" s="664"/>
      <c r="G204" s="664"/>
      <c r="H204" s="677">
        <v>0</v>
      </c>
      <c r="I204" s="664">
        <v>6</v>
      </c>
      <c r="J204" s="664">
        <v>5907.09</v>
      </c>
      <c r="K204" s="677">
        <v>1</v>
      </c>
      <c r="L204" s="664">
        <v>6</v>
      </c>
      <c r="M204" s="665">
        <v>5907.09</v>
      </c>
    </row>
    <row r="205" spans="1:13" ht="14.4" customHeight="1" x14ac:dyDescent="0.3">
      <c r="A205" s="660" t="s">
        <v>3552</v>
      </c>
      <c r="B205" s="661" t="s">
        <v>3352</v>
      </c>
      <c r="C205" s="661" t="s">
        <v>3796</v>
      </c>
      <c r="D205" s="661" t="s">
        <v>3797</v>
      </c>
      <c r="E205" s="661" t="s">
        <v>3798</v>
      </c>
      <c r="F205" s="664"/>
      <c r="G205" s="664"/>
      <c r="H205" s="677">
        <v>0</v>
      </c>
      <c r="I205" s="664">
        <v>6</v>
      </c>
      <c r="J205" s="664">
        <v>5275.1399999999994</v>
      </c>
      <c r="K205" s="677">
        <v>1</v>
      </c>
      <c r="L205" s="664">
        <v>6</v>
      </c>
      <c r="M205" s="665">
        <v>5275.1399999999994</v>
      </c>
    </row>
    <row r="206" spans="1:13" ht="14.4" customHeight="1" x14ac:dyDescent="0.3">
      <c r="A206" s="660" t="s">
        <v>3552</v>
      </c>
      <c r="B206" s="661" t="s">
        <v>3375</v>
      </c>
      <c r="C206" s="661" t="s">
        <v>5374</v>
      </c>
      <c r="D206" s="661" t="s">
        <v>5375</v>
      </c>
      <c r="E206" s="661" t="s">
        <v>942</v>
      </c>
      <c r="F206" s="664"/>
      <c r="G206" s="664"/>
      <c r="H206" s="677">
        <v>0</v>
      </c>
      <c r="I206" s="664">
        <v>6</v>
      </c>
      <c r="J206" s="664">
        <v>1037.04</v>
      </c>
      <c r="K206" s="677">
        <v>1</v>
      </c>
      <c r="L206" s="664">
        <v>6</v>
      </c>
      <c r="M206" s="665">
        <v>1037.04</v>
      </c>
    </row>
    <row r="207" spans="1:13" ht="14.4" customHeight="1" x14ac:dyDescent="0.3">
      <c r="A207" s="660" t="s">
        <v>3552</v>
      </c>
      <c r="B207" s="661" t="s">
        <v>5428</v>
      </c>
      <c r="C207" s="661" t="s">
        <v>5284</v>
      </c>
      <c r="D207" s="661" t="s">
        <v>5285</v>
      </c>
      <c r="E207" s="661" t="s">
        <v>5286</v>
      </c>
      <c r="F207" s="664"/>
      <c r="G207" s="664"/>
      <c r="H207" s="677">
        <v>0</v>
      </c>
      <c r="I207" s="664">
        <v>3</v>
      </c>
      <c r="J207" s="664">
        <v>42641.94</v>
      </c>
      <c r="K207" s="677">
        <v>1</v>
      </c>
      <c r="L207" s="664">
        <v>3</v>
      </c>
      <c r="M207" s="665">
        <v>42641.94</v>
      </c>
    </row>
    <row r="208" spans="1:13" ht="14.4" customHeight="1" x14ac:dyDescent="0.3">
      <c r="A208" s="660" t="s">
        <v>3552</v>
      </c>
      <c r="B208" s="661" t="s">
        <v>5428</v>
      </c>
      <c r="C208" s="661" t="s">
        <v>5287</v>
      </c>
      <c r="D208" s="661" t="s">
        <v>5279</v>
      </c>
      <c r="E208" s="661" t="s">
        <v>5280</v>
      </c>
      <c r="F208" s="664"/>
      <c r="G208" s="664"/>
      <c r="H208" s="677">
        <v>0</v>
      </c>
      <c r="I208" s="664">
        <v>9</v>
      </c>
      <c r="J208" s="664">
        <v>91375.56</v>
      </c>
      <c r="K208" s="677">
        <v>1</v>
      </c>
      <c r="L208" s="664">
        <v>9</v>
      </c>
      <c r="M208" s="665">
        <v>91375.56</v>
      </c>
    </row>
    <row r="209" spans="1:13" ht="14.4" customHeight="1" x14ac:dyDescent="0.3">
      <c r="A209" s="660" t="s">
        <v>3552</v>
      </c>
      <c r="B209" s="661" t="s">
        <v>5428</v>
      </c>
      <c r="C209" s="661" t="s">
        <v>5291</v>
      </c>
      <c r="D209" s="661" t="s">
        <v>5285</v>
      </c>
      <c r="E209" s="661" t="s">
        <v>5286</v>
      </c>
      <c r="F209" s="664"/>
      <c r="G209" s="664"/>
      <c r="H209" s="677"/>
      <c r="I209" s="664">
        <v>3</v>
      </c>
      <c r="J209" s="664">
        <v>0</v>
      </c>
      <c r="K209" s="677"/>
      <c r="L209" s="664">
        <v>3</v>
      </c>
      <c r="M209" s="665">
        <v>0</v>
      </c>
    </row>
    <row r="210" spans="1:13" ht="14.4" customHeight="1" x14ac:dyDescent="0.3">
      <c r="A210" s="660" t="s">
        <v>3552</v>
      </c>
      <c r="B210" s="661" t="s">
        <v>5428</v>
      </c>
      <c r="C210" s="661" t="s">
        <v>5288</v>
      </c>
      <c r="D210" s="661" t="s">
        <v>5289</v>
      </c>
      <c r="E210" s="661" t="s">
        <v>5290</v>
      </c>
      <c r="F210" s="664"/>
      <c r="G210" s="664"/>
      <c r="H210" s="677">
        <v>0</v>
      </c>
      <c r="I210" s="664">
        <v>9</v>
      </c>
      <c r="J210" s="664">
        <v>18275.04</v>
      </c>
      <c r="K210" s="677">
        <v>1</v>
      </c>
      <c r="L210" s="664">
        <v>9</v>
      </c>
      <c r="M210" s="665">
        <v>18275.04</v>
      </c>
    </row>
    <row r="211" spans="1:13" ht="14.4" customHeight="1" x14ac:dyDescent="0.3">
      <c r="A211" s="660" t="s">
        <v>3552</v>
      </c>
      <c r="B211" s="661" t="s">
        <v>5422</v>
      </c>
      <c r="C211" s="661" t="s">
        <v>4401</v>
      </c>
      <c r="D211" s="661" t="s">
        <v>4400</v>
      </c>
      <c r="E211" s="661" t="s">
        <v>4402</v>
      </c>
      <c r="F211" s="664"/>
      <c r="G211" s="664"/>
      <c r="H211" s="677"/>
      <c r="I211" s="664">
        <v>1</v>
      </c>
      <c r="J211" s="664">
        <v>0</v>
      </c>
      <c r="K211" s="677"/>
      <c r="L211" s="664">
        <v>1</v>
      </c>
      <c r="M211" s="665">
        <v>0</v>
      </c>
    </row>
    <row r="212" spans="1:13" ht="14.4" customHeight="1" x14ac:dyDescent="0.3">
      <c r="A212" s="660" t="s">
        <v>3552</v>
      </c>
      <c r="B212" s="661" t="s">
        <v>5423</v>
      </c>
      <c r="C212" s="661" t="s">
        <v>4206</v>
      </c>
      <c r="D212" s="661" t="s">
        <v>3961</v>
      </c>
      <c r="E212" s="661" t="s">
        <v>4207</v>
      </c>
      <c r="F212" s="664"/>
      <c r="G212" s="664"/>
      <c r="H212" s="677">
        <v>0</v>
      </c>
      <c r="I212" s="664">
        <v>5</v>
      </c>
      <c r="J212" s="664">
        <v>2461.5</v>
      </c>
      <c r="K212" s="677">
        <v>1</v>
      </c>
      <c r="L212" s="664">
        <v>5</v>
      </c>
      <c r="M212" s="665">
        <v>2461.5</v>
      </c>
    </row>
    <row r="213" spans="1:13" ht="14.4" customHeight="1" x14ac:dyDescent="0.3">
      <c r="A213" s="660" t="s">
        <v>3552</v>
      </c>
      <c r="B213" s="661" t="s">
        <v>5424</v>
      </c>
      <c r="C213" s="661" t="s">
        <v>4086</v>
      </c>
      <c r="D213" s="661" t="s">
        <v>4087</v>
      </c>
      <c r="E213" s="661" t="s">
        <v>4088</v>
      </c>
      <c r="F213" s="664"/>
      <c r="G213" s="664"/>
      <c r="H213" s="677">
        <v>0</v>
      </c>
      <c r="I213" s="664">
        <v>2</v>
      </c>
      <c r="J213" s="664">
        <v>2182.1999999999998</v>
      </c>
      <c r="K213" s="677">
        <v>1</v>
      </c>
      <c r="L213" s="664">
        <v>2</v>
      </c>
      <c r="M213" s="665">
        <v>2182.1999999999998</v>
      </c>
    </row>
    <row r="214" spans="1:13" ht="14.4" customHeight="1" x14ac:dyDescent="0.3">
      <c r="A214" s="660" t="s">
        <v>3552</v>
      </c>
      <c r="B214" s="661" t="s">
        <v>3412</v>
      </c>
      <c r="C214" s="661" t="s">
        <v>1926</v>
      </c>
      <c r="D214" s="661" t="s">
        <v>1927</v>
      </c>
      <c r="E214" s="661" t="s">
        <v>3413</v>
      </c>
      <c r="F214" s="664"/>
      <c r="G214" s="664"/>
      <c r="H214" s="677">
        <v>0</v>
      </c>
      <c r="I214" s="664">
        <v>9</v>
      </c>
      <c r="J214" s="664">
        <v>6268.77</v>
      </c>
      <c r="K214" s="677">
        <v>1</v>
      </c>
      <c r="L214" s="664">
        <v>9</v>
      </c>
      <c r="M214" s="665">
        <v>6268.77</v>
      </c>
    </row>
    <row r="215" spans="1:13" ht="14.4" customHeight="1" x14ac:dyDescent="0.3">
      <c r="A215" s="660" t="s">
        <v>3552</v>
      </c>
      <c r="B215" s="661" t="s">
        <v>3417</v>
      </c>
      <c r="C215" s="661" t="s">
        <v>1859</v>
      </c>
      <c r="D215" s="661" t="s">
        <v>1860</v>
      </c>
      <c r="E215" s="661" t="s">
        <v>3418</v>
      </c>
      <c r="F215" s="664"/>
      <c r="G215" s="664"/>
      <c r="H215" s="677">
        <v>0</v>
      </c>
      <c r="I215" s="664">
        <v>1</v>
      </c>
      <c r="J215" s="664">
        <v>31.32</v>
      </c>
      <c r="K215" s="677">
        <v>1</v>
      </c>
      <c r="L215" s="664">
        <v>1</v>
      </c>
      <c r="M215" s="665">
        <v>31.32</v>
      </c>
    </row>
    <row r="216" spans="1:13" ht="14.4" customHeight="1" x14ac:dyDescent="0.3">
      <c r="A216" s="660" t="s">
        <v>3552</v>
      </c>
      <c r="B216" s="661" t="s">
        <v>3431</v>
      </c>
      <c r="C216" s="661" t="s">
        <v>4185</v>
      </c>
      <c r="D216" s="661" t="s">
        <v>4186</v>
      </c>
      <c r="E216" s="661" t="s">
        <v>4187</v>
      </c>
      <c r="F216" s="664"/>
      <c r="G216" s="664"/>
      <c r="H216" s="677">
        <v>0</v>
      </c>
      <c r="I216" s="664">
        <v>1</v>
      </c>
      <c r="J216" s="664">
        <v>1715.48</v>
      </c>
      <c r="K216" s="677">
        <v>1</v>
      </c>
      <c r="L216" s="664">
        <v>1</v>
      </c>
      <c r="M216" s="665">
        <v>1715.48</v>
      </c>
    </row>
    <row r="217" spans="1:13" ht="14.4" customHeight="1" x14ac:dyDescent="0.3">
      <c r="A217" s="660" t="s">
        <v>3552</v>
      </c>
      <c r="B217" s="661" t="s">
        <v>3433</v>
      </c>
      <c r="C217" s="661" t="s">
        <v>1778</v>
      </c>
      <c r="D217" s="661" t="s">
        <v>3434</v>
      </c>
      <c r="E217" s="661" t="s">
        <v>3435</v>
      </c>
      <c r="F217" s="664"/>
      <c r="G217" s="664"/>
      <c r="H217" s="677">
        <v>0</v>
      </c>
      <c r="I217" s="664">
        <v>3</v>
      </c>
      <c r="J217" s="664">
        <v>20.04</v>
      </c>
      <c r="K217" s="677">
        <v>1</v>
      </c>
      <c r="L217" s="664">
        <v>3</v>
      </c>
      <c r="M217" s="665">
        <v>20.04</v>
      </c>
    </row>
    <row r="218" spans="1:13" ht="14.4" customHeight="1" x14ac:dyDescent="0.3">
      <c r="A218" s="660" t="s">
        <v>3552</v>
      </c>
      <c r="B218" s="661" t="s">
        <v>3439</v>
      </c>
      <c r="C218" s="661" t="s">
        <v>1855</v>
      </c>
      <c r="D218" s="661" t="s">
        <v>1856</v>
      </c>
      <c r="E218" s="661" t="s">
        <v>3440</v>
      </c>
      <c r="F218" s="664"/>
      <c r="G218" s="664"/>
      <c r="H218" s="677">
        <v>0</v>
      </c>
      <c r="I218" s="664">
        <v>5</v>
      </c>
      <c r="J218" s="664">
        <v>660</v>
      </c>
      <c r="K218" s="677">
        <v>1</v>
      </c>
      <c r="L218" s="664">
        <v>5</v>
      </c>
      <c r="M218" s="665">
        <v>660</v>
      </c>
    </row>
    <row r="219" spans="1:13" ht="14.4" customHeight="1" x14ac:dyDescent="0.3">
      <c r="A219" s="660" t="s">
        <v>3552</v>
      </c>
      <c r="B219" s="661" t="s">
        <v>5433</v>
      </c>
      <c r="C219" s="661" t="s">
        <v>5372</v>
      </c>
      <c r="D219" s="661" t="s">
        <v>5373</v>
      </c>
      <c r="E219" s="661" t="s">
        <v>998</v>
      </c>
      <c r="F219" s="664"/>
      <c r="G219" s="664"/>
      <c r="H219" s="677">
        <v>0</v>
      </c>
      <c r="I219" s="664">
        <v>2</v>
      </c>
      <c r="J219" s="664">
        <v>264</v>
      </c>
      <c r="K219" s="677">
        <v>1</v>
      </c>
      <c r="L219" s="664">
        <v>2</v>
      </c>
      <c r="M219" s="665">
        <v>264</v>
      </c>
    </row>
    <row r="220" spans="1:13" ht="14.4" customHeight="1" x14ac:dyDescent="0.3">
      <c r="A220" s="660" t="s">
        <v>3552</v>
      </c>
      <c r="B220" s="661" t="s">
        <v>3448</v>
      </c>
      <c r="C220" s="661" t="s">
        <v>5352</v>
      </c>
      <c r="D220" s="661" t="s">
        <v>4942</v>
      </c>
      <c r="E220" s="661" t="s">
        <v>4928</v>
      </c>
      <c r="F220" s="664">
        <v>1</v>
      </c>
      <c r="G220" s="664">
        <v>340.97</v>
      </c>
      <c r="H220" s="677">
        <v>1</v>
      </c>
      <c r="I220" s="664"/>
      <c r="J220" s="664"/>
      <c r="K220" s="677">
        <v>0</v>
      </c>
      <c r="L220" s="664">
        <v>1</v>
      </c>
      <c r="M220" s="665">
        <v>340.97</v>
      </c>
    </row>
    <row r="221" spans="1:13" ht="14.4" customHeight="1" x14ac:dyDescent="0.3">
      <c r="A221" s="660" t="s">
        <v>3552</v>
      </c>
      <c r="B221" s="661" t="s">
        <v>3448</v>
      </c>
      <c r="C221" s="661" t="s">
        <v>5353</v>
      </c>
      <c r="D221" s="661" t="s">
        <v>4942</v>
      </c>
      <c r="E221" s="661" t="s">
        <v>4928</v>
      </c>
      <c r="F221" s="664">
        <v>1</v>
      </c>
      <c r="G221" s="664">
        <v>340.97</v>
      </c>
      <c r="H221" s="677">
        <v>1</v>
      </c>
      <c r="I221" s="664"/>
      <c r="J221" s="664"/>
      <c r="K221" s="677">
        <v>0</v>
      </c>
      <c r="L221" s="664">
        <v>1</v>
      </c>
      <c r="M221" s="665">
        <v>340.97</v>
      </c>
    </row>
    <row r="222" spans="1:13" ht="14.4" customHeight="1" x14ac:dyDescent="0.3">
      <c r="A222" s="660" t="s">
        <v>3553</v>
      </c>
      <c r="B222" s="661" t="s">
        <v>3349</v>
      </c>
      <c r="C222" s="661" t="s">
        <v>4564</v>
      </c>
      <c r="D222" s="661" t="s">
        <v>4565</v>
      </c>
      <c r="E222" s="661" t="s">
        <v>4566</v>
      </c>
      <c r="F222" s="664"/>
      <c r="G222" s="664"/>
      <c r="H222" s="677">
        <v>0</v>
      </c>
      <c r="I222" s="664">
        <v>1</v>
      </c>
      <c r="J222" s="664">
        <v>46.85</v>
      </c>
      <c r="K222" s="677">
        <v>1</v>
      </c>
      <c r="L222" s="664">
        <v>1</v>
      </c>
      <c r="M222" s="665">
        <v>46.85</v>
      </c>
    </row>
    <row r="223" spans="1:13" ht="14.4" customHeight="1" x14ac:dyDescent="0.3">
      <c r="A223" s="660" t="s">
        <v>3553</v>
      </c>
      <c r="B223" s="661" t="s">
        <v>3352</v>
      </c>
      <c r="C223" s="661" t="s">
        <v>1848</v>
      </c>
      <c r="D223" s="661" t="s">
        <v>1849</v>
      </c>
      <c r="E223" s="661" t="s">
        <v>1850</v>
      </c>
      <c r="F223" s="664"/>
      <c r="G223" s="664"/>
      <c r="H223" s="677">
        <v>0</v>
      </c>
      <c r="I223" s="664">
        <v>101</v>
      </c>
      <c r="J223" s="664">
        <v>48052.770000000011</v>
      </c>
      <c r="K223" s="677">
        <v>1</v>
      </c>
      <c r="L223" s="664">
        <v>101</v>
      </c>
      <c r="M223" s="665">
        <v>48052.770000000011</v>
      </c>
    </row>
    <row r="224" spans="1:13" ht="14.4" customHeight="1" x14ac:dyDescent="0.3">
      <c r="A224" s="660" t="s">
        <v>3553</v>
      </c>
      <c r="B224" s="661" t="s">
        <v>3352</v>
      </c>
      <c r="C224" s="661" t="s">
        <v>1867</v>
      </c>
      <c r="D224" s="661" t="s">
        <v>1868</v>
      </c>
      <c r="E224" s="661" t="s">
        <v>3353</v>
      </c>
      <c r="F224" s="664"/>
      <c r="G224" s="664"/>
      <c r="H224" s="677">
        <v>0</v>
      </c>
      <c r="I224" s="664">
        <v>32</v>
      </c>
      <c r="J224" s="664">
        <v>36560.079999999994</v>
      </c>
      <c r="K224" s="677">
        <v>1</v>
      </c>
      <c r="L224" s="664">
        <v>32</v>
      </c>
      <c r="M224" s="665">
        <v>36560.079999999994</v>
      </c>
    </row>
    <row r="225" spans="1:13" ht="14.4" customHeight="1" x14ac:dyDescent="0.3">
      <c r="A225" s="660" t="s">
        <v>3553</v>
      </c>
      <c r="B225" s="661" t="s">
        <v>3352</v>
      </c>
      <c r="C225" s="661" t="s">
        <v>3796</v>
      </c>
      <c r="D225" s="661" t="s">
        <v>3797</v>
      </c>
      <c r="E225" s="661" t="s">
        <v>3798</v>
      </c>
      <c r="F225" s="664"/>
      <c r="G225" s="664"/>
      <c r="H225" s="677">
        <v>0</v>
      </c>
      <c r="I225" s="664">
        <v>45</v>
      </c>
      <c r="J225" s="664">
        <v>48410.85</v>
      </c>
      <c r="K225" s="677">
        <v>1</v>
      </c>
      <c r="L225" s="664">
        <v>45</v>
      </c>
      <c r="M225" s="665">
        <v>48410.85</v>
      </c>
    </row>
    <row r="226" spans="1:13" ht="14.4" customHeight="1" x14ac:dyDescent="0.3">
      <c r="A226" s="660" t="s">
        <v>3553</v>
      </c>
      <c r="B226" s="661" t="s">
        <v>3354</v>
      </c>
      <c r="C226" s="661" t="s">
        <v>4249</v>
      </c>
      <c r="D226" s="661" t="s">
        <v>4250</v>
      </c>
      <c r="E226" s="661" t="s">
        <v>4251</v>
      </c>
      <c r="F226" s="664"/>
      <c r="G226" s="664"/>
      <c r="H226" s="677">
        <v>0</v>
      </c>
      <c r="I226" s="664">
        <v>6</v>
      </c>
      <c r="J226" s="664">
        <v>7802.9400000000005</v>
      </c>
      <c r="K226" s="677">
        <v>1</v>
      </c>
      <c r="L226" s="664">
        <v>6</v>
      </c>
      <c r="M226" s="665">
        <v>7802.9400000000005</v>
      </c>
    </row>
    <row r="227" spans="1:13" ht="14.4" customHeight="1" x14ac:dyDescent="0.3">
      <c r="A227" s="660" t="s">
        <v>3553</v>
      </c>
      <c r="B227" s="661" t="s">
        <v>3361</v>
      </c>
      <c r="C227" s="661" t="s">
        <v>3740</v>
      </c>
      <c r="D227" s="661" t="s">
        <v>1714</v>
      </c>
      <c r="E227" s="661" t="s">
        <v>3741</v>
      </c>
      <c r="F227" s="664"/>
      <c r="G227" s="664"/>
      <c r="H227" s="677">
        <v>0</v>
      </c>
      <c r="I227" s="664">
        <v>12</v>
      </c>
      <c r="J227" s="664">
        <v>6520.68</v>
      </c>
      <c r="K227" s="677">
        <v>1</v>
      </c>
      <c r="L227" s="664">
        <v>12</v>
      </c>
      <c r="M227" s="665">
        <v>6520.68</v>
      </c>
    </row>
    <row r="228" spans="1:13" ht="14.4" customHeight="1" x14ac:dyDescent="0.3">
      <c r="A228" s="660" t="s">
        <v>3553</v>
      </c>
      <c r="B228" s="661" t="s">
        <v>3361</v>
      </c>
      <c r="C228" s="661" t="s">
        <v>3792</v>
      </c>
      <c r="D228" s="661" t="s">
        <v>1714</v>
      </c>
      <c r="E228" s="661" t="s">
        <v>623</v>
      </c>
      <c r="F228" s="664"/>
      <c r="G228" s="664"/>
      <c r="H228" s="677">
        <v>0</v>
      </c>
      <c r="I228" s="664">
        <v>3</v>
      </c>
      <c r="J228" s="664">
        <v>2445.3000000000002</v>
      </c>
      <c r="K228" s="677">
        <v>1</v>
      </c>
      <c r="L228" s="664">
        <v>3</v>
      </c>
      <c r="M228" s="665">
        <v>2445.3000000000002</v>
      </c>
    </row>
    <row r="229" spans="1:13" ht="14.4" customHeight="1" x14ac:dyDescent="0.3">
      <c r="A229" s="660" t="s">
        <v>3553</v>
      </c>
      <c r="B229" s="661" t="s">
        <v>3361</v>
      </c>
      <c r="C229" s="661" t="s">
        <v>1713</v>
      </c>
      <c r="D229" s="661" t="s">
        <v>1714</v>
      </c>
      <c r="E229" s="661" t="s">
        <v>1715</v>
      </c>
      <c r="F229" s="664"/>
      <c r="G229" s="664"/>
      <c r="H229" s="677">
        <v>0</v>
      </c>
      <c r="I229" s="664">
        <v>5</v>
      </c>
      <c r="J229" s="664">
        <v>4618.7000000000007</v>
      </c>
      <c r="K229" s="677">
        <v>1</v>
      </c>
      <c r="L229" s="664">
        <v>5</v>
      </c>
      <c r="M229" s="665">
        <v>4618.7000000000007</v>
      </c>
    </row>
    <row r="230" spans="1:13" ht="14.4" customHeight="1" x14ac:dyDescent="0.3">
      <c r="A230" s="660" t="s">
        <v>3553</v>
      </c>
      <c r="B230" s="661" t="s">
        <v>3471</v>
      </c>
      <c r="C230" s="661" t="s">
        <v>4267</v>
      </c>
      <c r="D230" s="661" t="s">
        <v>2809</v>
      </c>
      <c r="E230" s="661" t="s">
        <v>4268</v>
      </c>
      <c r="F230" s="664"/>
      <c r="G230" s="664"/>
      <c r="H230" s="677"/>
      <c r="I230" s="664">
        <v>1</v>
      </c>
      <c r="J230" s="664">
        <v>0</v>
      </c>
      <c r="K230" s="677"/>
      <c r="L230" s="664">
        <v>1</v>
      </c>
      <c r="M230" s="665">
        <v>0</v>
      </c>
    </row>
    <row r="231" spans="1:13" ht="14.4" customHeight="1" x14ac:dyDescent="0.3">
      <c r="A231" s="660" t="s">
        <v>3553</v>
      </c>
      <c r="B231" s="661" t="s">
        <v>3378</v>
      </c>
      <c r="C231" s="661" t="s">
        <v>2862</v>
      </c>
      <c r="D231" s="661" t="s">
        <v>2863</v>
      </c>
      <c r="E231" s="661" t="s">
        <v>2644</v>
      </c>
      <c r="F231" s="664"/>
      <c r="G231" s="664"/>
      <c r="H231" s="677">
        <v>0</v>
      </c>
      <c r="I231" s="664">
        <v>1</v>
      </c>
      <c r="J231" s="664">
        <v>196.21</v>
      </c>
      <c r="K231" s="677">
        <v>1</v>
      </c>
      <c r="L231" s="664">
        <v>1</v>
      </c>
      <c r="M231" s="665">
        <v>196.21</v>
      </c>
    </row>
    <row r="232" spans="1:13" ht="14.4" customHeight="1" x14ac:dyDescent="0.3">
      <c r="A232" s="660" t="s">
        <v>3553</v>
      </c>
      <c r="B232" s="661" t="s">
        <v>3385</v>
      </c>
      <c r="C232" s="661" t="s">
        <v>2845</v>
      </c>
      <c r="D232" s="661" t="s">
        <v>3484</v>
      </c>
      <c r="E232" s="661" t="s">
        <v>3485</v>
      </c>
      <c r="F232" s="664"/>
      <c r="G232" s="664"/>
      <c r="H232" s="677">
        <v>0</v>
      </c>
      <c r="I232" s="664">
        <v>1</v>
      </c>
      <c r="J232" s="664">
        <v>48.37</v>
      </c>
      <c r="K232" s="677">
        <v>1</v>
      </c>
      <c r="L232" s="664">
        <v>1</v>
      </c>
      <c r="M232" s="665">
        <v>48.37</v>
      </c>
    </row>
    <row r="233" spans="1:13" ht="14.4" customHeight="1" x14ac:dyDescent="0.3">
      <c r="A233" s="660" t="s">
        <v>3553</v>
      </c>
      <c r="B233" s="661" t="s">
        <v>3387</v>
      </c>
      <c r="C233" s="661" t="s">
        <v>2040</v>
      </c>
      <c r="D233" s="661" t="s">
        <v>2923</v>
      </c>
      <c r="E233" s="661" t="s">
        <v>3388</v>
      </c>
      <c r="F233" s="664"/>
      <c r="G233" s="664"/>
      <c r="H233" s="677">
        <v>0</v>
      </c>
      <c r="I233" s="664">
        <v>1</v>
      </c>
      <c r="J233" s="664">
        <v>150.04</v>
      </c>
      <c r="K233" s="677">
        <v>1</v>
      </c>
      <c r="L233" s="664">
        <v>1</v>
      </c>
      <c r="M233" s="665">
        <v>150.04</v>
      </c>
    </row>
    <row r="234" spans="1:13" ht="14.4" customHeight="1" x14ac:dyDescent="0.3">
      <c r="A234" s="660" t="s">
        <v>3553</v>
      </c>
      <c r="B234" s="661" t="s">
        <v>3387</v>
      </c>
      <c r="C234" s="661" t="s">
        <v>3015</v>
      </c>
      <c r="D234" s="661" t="s">
        <v>3487</v>
      </c>
      <c r="E234" s="661" t="s">
        <v>3486</v>
      </c>
      <c r="F234" s="664"/>
      <c r="G234" s="664"/>
      <c r="H234" s="677">
        <v>0</v>
      </c>
      <c r="I234" s="664">
        <v>1</v>
      </c>
      <c r="J234" s="664">
        <v>149.52000000000001</v>
      </c>
      <c r="K234" s="677">
        <v>1</v>
      </c>
      <c r="L234" s="664">
        <v>1</v>
      </c>
      <c r="M234" s="665">
        <v>149.52000000000001</v>
      </c>
    </row>
    <row r="235" spans="1:13" ht="14.4" customHeight="1" x14ac:dyDescent="0.3">
      <c r="A235" s="660" t="s">
        <v>3553</v>
      </c>
      <c r="B235" s="661" t="s">
        <v>3491</v>
      </c>
      <c r="C235" s="661" t="s">
        <v>4535</v>
      </c>
      <c r="D235" s="661" t="s">
        <v>4536</v>
      </c>
      <c r="E235" s="661" t="s">
        <v>2975</v>
      </c>
      <c r="F235" s="664"/>
      <c r="G235" s="664"/>
      <c r="H235" s="677">
        <v>0</v>
      </c>
      <c r="I235" s="664">
        <v>1</v>
      </c>
      <c r="J235" s="664">
        <v>119.7</v>
      </c>
      <c r="K235" s="677">
        <v>1</v>
      </c>
      <c r="L235" s="664">
        <v>1</v>
      </c>
      <c r="M235" s="665">
        <v>119.7</v>
      </c>
    </row>
    <row r="236" spans="1:13" ht="14.4" customHeight="1" x14ac:dyDescent="0.3">
      <c r="A236" s="660" t="s">
        <v>3553</v>
      </c>
      <c r="B236" s="661" t="s">
        <v>5422</v>
      </c>
      <c r="C236" s="661" t="s">
        <v>4255</v>
      </c>
      <c r="D236" s="661" t="s">
        <v>4120</v>
      </c>
      <c r="E236" s="661" t="s">
        <v>1599</v>
      </c>
      <c r="F236" s="664"/>
      <c r="G236" s="664"/>
      <c r="H236" s="677">
        <v>0</v>
      </c>
      <c r="I236" s="664">
        <v>6</v>
      </c>
      <c r="J236" s="664">
        <v>58864.92</v>
      </c>
      <c r="K236" s="677">
        <v>1</v>
      </c>
      <c r="L236" s="664">
        <v>6</v>
      </c>
      <c r="M236" s="665">
        <v>58864.92</v>
      </c>
    </row>
    <row r="237" spans="1:13" ht="14.4" customHeight="1" x14ac:dyDescent="0.3">
      <c r="A237" s="660" t="s">
        <v>3553</v>
      </c>
      <c r="B237" s="661" t="s">
        <v>5422</v>
      </c>
      <c r="C237" s="661" t="s">
        <v>4551</v>
      </c>
      <c r="D237" s="661" t="s">
        <v>4400</v>
      </c>
      <c r="E237" s="661" t="s">
        <v>3346</v>
      </c>
      <c r="F237" s="664"/>
      <c r="G237" s="664"/>
      <c r="H237" s="677">
        <v>0</v>
      </c>
      <c r="I237" s="664">
        <v>2</v>
      </c>
      <c r="J237" s="664">
        <v>2943.24</v>
      </c>
      <c r="K237" s="677">
        <v>1</v>
      </c>
      <c r="L237" s="664">
        <v>2</v>
      </c>
      <c r="M237" s="665">
        <v>2943.24</v>
      </c>
    </row>
    <row r="238" spans="1:13" ht="14.4" customHeight="1" x14ac:dyDescent="0.3">
      <c r="A238" s="660" t="s">
        <v>3553</v>
      </c>
      <c r="B238" s="661" t="s">
        <v>5423</v>
      </c>
      <c r="C238" s="661" t="s">
        <v>4206</v>
      </c>
      <c r="D238" s="661" t="s">
        <v>3961</v>
      </c>
      <c r="E238" s="661" t="s">
        <v>4207</v>
      </c>
      <c r="F238" s="664"/>
      <c r="G238" s="664"/>
      <c r="H238" s="677">
        <v>0</v>
      </c>
      <c r="I238" s="664">
        <v>175</v>
      </c>
      <c r="J238" s="664">
        <v>86152.499999999971</v>
      </c>
      <c r="K238" s="677">
        <v>1</v>
      </c>
      <c r="L238" s="664">
        <v>175</v>
      </c>
      <c r="M238" s="665">
        <v>86152.499999999971</v>
      </c>
    </row>
    <row r="239" spans="1:13" ht="14.4" customHeight="1" x14ac:dyDescent="0.3">
      <c r="A239" s="660" t="s">
        <v>3553</v>
      </c>
      <c r="B239" s="661" t="s">
        <v>5425</v>
      </c>
      <c r="C239" s="661" t="s">
        <v>4067</v>
      </c>
      <c r="D239" s="661" t="s">
        <v>4068</v>
      </c>
      <c r="E239" s="661" t="s">
        <v>4069</v>
      </c>
      <c r="F239" s="664"/>
      <c r="G239" s="664"/>
      <c r="H239" s="677">
        <v>0</v>
      </c>
      <c r="I239" s="664">
        <v>75</v>
      </c>
      <c r="J239" s="664">
        <v>55747.11</v>
      </c>
      <c r="K239" s="677">
        <v>1</v>
      </c>
      <c r="L239" s="664">
        <v>75</v>
      </c>
      <c r="M239" s="665">
        <v>55747.11</v>
      </c>
    </row>
    <row r="240" spans="1:13" ht="14.4" customHeight="1" x14ac:dyDescent="0.3">
      <c r="A240" s="660" t="s">
        <v>3553</v>
      </c>
      <c r="B240" s="661" t="s">
        <v>5425</v>
      </c>
      <c r="C240" s="661" t="s">
        <v>4070</v>
      </c>
      <c r="D240" s="661" t="s">
        <v>4068</v>
      </c>
      <c r="E240" s="661" t="s">
        <v>4071</v>
      </c>
      <c r="F240" s="664"/>
      <c r="G240" s="664"/>
      <c r="H240" s="677"/>
      <c r="I240" s="664">
        <v>3</v>
      </c>
      <c r="J240" s="664">
        <v>0</v>
      </c>
      <c r="K240" s="677"/>
      <c r="L240" s="664">
        <v>3</v>
      </c>
      <c r="M240" s="665">
        <v>0</v>
      </c>
    </row>
    <row r="241" spans="1:13" ht="14.4" customHeight="1" x14ac:dyDescent="0.3">
      <c r="A241" s="660" t="s">
        <v>3553</v>
      </c>
      <c r="B241" s="661" t="s">
        <v>5425</v>
      </c>
      <c r="C241" s="661" t="s">
        <v>4072</v>
      </c>
      <c r="D241" s="661" t="s">
        <v>4073</v>
      </c>
      <c r="E241" s="661" t="s">
        <v>4074</v>
      </c>
      <c r="F241" s="664">
        <v>10</v>
      </c>
      <c r="G241" s="664">
        <v>6569.2</v>
      </c>
      <c r="H241" s="677">
        <v>1</v>
      </c>
      <c r="I241" s="664"/>
      <c r="J241" s="664"/>
      <c r="K241" s="677">
        <v>0</v>
      </c>
      <c r="L241" s="664">
        <v>10</v>
      </c>
      <c r="M241" s="665">
        <v>6569.2</v>
      </c>
    </row>
    <row r="242" spans="1:13" ht="14.4" customHeight="1" x14ac:dyDescent="0.3">
      <c r="A242" s="660" t="s">
        <v>3553</v>
      </c>
      <c r="B242" s="661" t="s">
        <v>5425</v>
      </c>
      <c r="C242" s="661" t="s">
        <v>4533</v>
      </c>
      <c r="D242" s="661" t="s">
        <v>4073</v>
      </c>
      <c r="E242" s="661" t="s">
        <v>4074</v>
      </c>
      <c r="F242" s="664">
        <v>3</v>
      </c>
      <c r="G242" s="664">
        <v>0</v>
      </c>
      <c r="H242" s="677"/>
      <c r="I242" s="664"/>
      <c r="J242" s="664"/>
      <c r="K242" s="677"/>
      <c r="L242" s="664">
        <v>3</v>
      </c>
      <c r="M242" s="665">
        <v>0</v>
      </c>
    </row>
    <row r="243" spans="1:13" ht="14.4" customHeight="1" x14ac:dyDescent="0.3">
      <c r="A243" s="660" t="s">
        <v>3553</v>
      </c>
      <c r="B243" s="661" t="s">
        <v>3412</v>
      </c>
      <c r="C243" s="661" t="s">
        <v>1926</v>
      </c>
      <c r="D243" s="661" t="s">
        <v>1927</v>
      </c>
      <c r="E243" s="661" t="s">
        <v>3413</v>
      </c>
      <c r="F243" s="664"/>
      <c r="G243" s="664"/>
      <c r="H243" s="677">
        <v>0</v>
      </c>
      <c r="I243" s="664">
        <v>1062</v>
      </c>
      <c r="J243" s="664">
        <v>727658.30999999971</v>
      </c>
      <c r="K243" s="677">
        <v>1</v>
      </c>
      <c r="L243" s="664">
        <v>1062</v>
      </c>
      <c r="M243" s="665">
        <v>727658.30999999971</v>
      </c>
    </row>
    <row r="244" spans="1:13" ht="14.4" customHeight="1" x14ac:dyDescent="0.3">
      <c r="A244" s="660" t="s">
        <v>3553</v>
      </c>
      <c r="B244" s="661" t="s">
        <v>5431</v>
      </c>
      <c r="C244" s="661" t="s">
        <v>4342</v>
      </c>
      <c r="D244" s="661" t="s">
        <v>4343</v>
      </c>
      <c r="E244" s="661" t="s">
        <v>4344</v>
      </c>
      <c r="F244" s="664"/>
      <c r="G244" s="664"/>
      <c r="H244" s="677">
        <v>0</v>
      </c>
      <c r="I244" s="664">
        <v>15</v>
      </c>
      <c r="J244" s="664">
        <v>10886.37</v>
      </c>
      <c r="K244" s="677">
        <v>1</v>
      </c>
      <c r="L244" s="664">
        <v>15</v>
      </c>
      <c r="M244" s="665">
        <v>10886.37</v>
      </c>
    </row>
    <row r="245" spans="1:13" ht="14.4" customHeight="1" x14ac:dyDescent="0.3">
      <c r="A245" s="660" t="s">
        <v>3553</v>
      </c>
      <c r="B245" s="661" t="s">
        <v>5426</v>
      </c>
      <c r="C245" s="661" t="s">
        <v>4116</v>
      </c>
      <c r="D245" s="661" t="s">
        <v>4117</v>
      </c>
      <c r="E245" s="661" t="s">
        <v>4118</v>
      </c>
      <c r="F245" s="664"/>
      <c r="G245" s="664"/>
      <c r="H245" s="677">
        <v>0</v>
      </c>
      <c r="I245" s="664">
        <v>3</v>
      </c>
      <c r="J245" s="664">
        <v>6539.7899999999991</v>
      </c>
      <c r="K245" s="677">
        <v>1</v>
      </c>
      <c r="L245" s="664">
        <v>3</v>
      </c>
      <c r="M245" s="665">
        <v>6539.7899999999991</v>
      </c>
    </row>
    <row r="246" spans="1:13" ht="14.4" customHeight="1" x14ac:dyDescent="0.3">
      <c r="A246" s="660" t="s">
        <v>3553</v>
      </c>
      <c r="B246" s="661" t="s">
        <v>5434</v>
      </c>
      <c r="C246" s="661" t="s">
        <v>4553</v>
      </c>
      <c r="D246" s="661" t="s">
        <v>4554</v>
      </c>
      <c r="E246" s="661" t="s">
        <v>4555</v>
      </c>
      <c r="F246" s="664"/>
      <c r="G246" s="664"/>
      <c r="H246" s="677">
        <v>0</v>
      </c>
      <c r="I246" s="664">
        <v>1</v>
      </c>
      <c r="J246" s="664">
        <v>206.53</v>
      </c>
      <c r="K246" s="677">
        <v>1</v>
      </c>
      <c r="L246" s="664">
        <v>1</v>
      </c>
      <c r="M246" s="665">
        <v>206.53</v>
      </c>
    </row>
    <row r="247" spans="1:13" ht="14.4" customHeight="1" x14ac:dyDescent="0.3">
      <c r="A247" s="660" t="s">
        <v>3553</v>
      </c>
      <c r="B247" s="661" t="s">
        <v>5434</v>
      </c>
      <c r="C247" s="661" t="s">
        <v>4556</v>
      </c>
      <c r="D247" s="661" t="s">
        <v>4554</v>
      </c>
      <c r="E247" s="661" t="s">
        <v>4557</v>
      </c>
      <c r="F247" s="664"/>
      <c r="G247" s="664"/>
      <c r="H247" s="677">
        <v>0</v>
      </c>
      <c r="I247" s="664">
        <v>1</v>
      </c>
      <c r="J247" s="664">
        <v>619.6</v>
      </c>
      <c r="K247" s="677">
        <v>1</v>
      </c>
      <c r="L247" s="664">
        <v>1</v>
      </c>
      <c r="M247" s="665">
        <v>619.6</v>
      </c>
    </row>
    <row r="248" spans="1:13" ht="14.4" customHeight="1" x14ac:dyDescent="0.3">
      <c r="A248" s="660" t="s">
        <v>3553</v>
      </c>
      <c r="B248" s="661" t="s">
        <v>5427</v>
      </c>
      <c r="C248" s="661" t="s">
        <v>4330</v>
      </c>
      <c r="D248" s="661" t="s">
        <v>4331</v>
      </c>
      <c r="E248" s="661" t="s">
        <v>4332</v>
      </c>
      <c r="F248" s="664"/>
      <c r="G248" s="664"/>
      <c r="H248" s="677">
        <v>0</v>
      </c>
      <c r="I248" s="664">
        <v>3</v>
      </c>
      <c r="J248" s="664">
        <v>2262.12</v>
      </c>
      <c r="K248" s="677">
        <v>1</v>
      </c>
      <c r="L248" s="664">
        <v>3</v>
      </c>
      <c r="M248" s="665">
        <v>2262.12</v>
      </c>
    </row>
    <row r="249" spans="1:13" ht="14.4" customHeight="1" x14ac:dyDescent="0.3">
      <c r="A249" s="660" t="s">
        <v>3553</v>
      </c>
      <c r="B249" s="661" t="s">
        <v>3417</v>
      </c>
      <c r="C249" s="661" t="s">
        <v>1859</v>
      </c>
      <c r="D249" s="661" t="s">
        <v>1860</v>
      </c>
      <c r="E249" s="661" t="s">
        <v>3418</v>
      </c>
      <c r="F249" s="664"/>
      <c r="G249" s="664"/>
      <c r="H249" s="677">
        <v>0</v>
      </c>
      <c r="I249" s="664">
        <v>2</v>
      </c>
      <c r="J249" s="664">
        <v>62.64</v>
      </c>
      <c r="K249" s="677">
        <v>1</v>
      </c>
      <c r="L249" s="664">
        <v>2</v>
      </c>
      <c r="M249" s="665">
        <v>62.64</v>
      </c>
    </row>
    <row r="250" spans="1:13" ht="14.4" customHeight="1" x14ac:dyDescent="0.3">
      <c r="A250" s="660" t="s">
        <v>3553</v>
      </c>
      <c r="B250" s="661" t="s">
        <v>3417</v>
      </c>
      <c r="C250" s="661" t="s">
        <v>3962</v>
      </c>
      <c r="D250" s="661" t="s">
        <v>1860</v>
      </c>
      <c r="E250" s="661" t="s">
        <v>3963</v>
      </c>
      <c r="F250" s="664"/>
      <c r="G250" s="664"/>
      <c r="H250" s="677">
        <v>0</v>
      </c>
      <c r="I250" s="664">
        <v>1</v>
      </c>
      <c r="J250" s="664">
        <v>300.68</v>
      </c>
      <c r="K250" s="677">
        <v>1</v>
      </c>
      <c r="L250" s="664">
        <v>1</v>
      </c>
      <c r="M250" s="665">
        <v>300.68</v>
      </c>
    </row>
    <row r="251" spans="1:13" ht="14.4" customHeight="1" x14ac:dyDescent="0.3">
      <c r="A251" s="660" t="s">
        <v>3553</v>
      </c>
      <c r="B251" s="661" t="s">
        <v>3425</v>
      </c>
      <c r="C251" s="661" t="s">
        <v>1772</v>
      </c>
      <c r="D251" s="661" t="s">
        <v>3427</v>
      </c>
      <c r="E251" s="661" t="s">
        <v>3428</v>
      </c>
      <c r="F251" s="664"/>
      <c r="G251" s="664"/>
      <c r="H251" s="677">
        <v>0</v>
      </c>
      <c r="I251" s="664">
        <v>1</v>
      </c>
      <c r="J251" s="664">
        <v>424.24</v>
      </c>
      <c r="K251" s="677">
        <v>1</v>
      </c>
      <c r="L251" s="664">
        <v>1</v>
      </c>
      <c r="M251" s="665">
        <v>424.24</v>
      </c>
    </row>
    <row r="252" spans="1:13" ht="14.4" customHeight="1" x14ac:dyDescent="0.3">
      <c r="A252" s="660" t="s">
        <v>3553</v>
      </c>
      <c r="B252" s="661" t="s">
        <v>3431</v>
      </c>
      <c r="C252" s="661" t="s">
        <v>4185</v>
      </c>
      <c r="D252" s="661" t="s">
        <v>4186</v>
      </c>
      <c r="E252" s="661" t="s">
        <v>4187</v>
      </c>
      <c r="F252" s="664"/>
      <c r="G252" s="664"/>
      <c r="H252" s="677">
        <v>0</v>
      </c>
      <c r="I252" s="664">
        <v>4</v>
      </c>
      <c r="J252" s="664">
        <v>6861.92</v>
      </c>
      <c r="K252" s="677">
        <v>1</v>
      </c>
      <c r="L252" s="664">
        <v>4</v>
      </c>
      <c r="M252" s="665">
        <v>6861.92</v>
      </c>
    </row>
    <row r="253" spans="1:13" ht="14.4" customHeight="1" x14ac:dyDescent="0.3">
      <c r="A253" s="660" t="s">
        <v>3553</v>
      </c>
      <c r="B253" s="661" t="s">
        <v>3441</v>
      </c>
      <c r="C253" s="661" t="s">
        <v>1863</v>
      </c>
      <c r="D253" s="661" t="s">
        <v>3442</v>
      </c>
      <c r="E253" s="661" t="s">
        <v>3443</v>
      </c>
      <c r="F253" s="664"/>
      <c r="G253" s="664"/>
      <c r="H253" s="677">
        <v>0</v>
      </c>
      <c r="I253" s="664">
        <v>1</v>
      </c>
      <c r="J253" s="664">
        <v>123.2</v>
      </c>
      <c r="K253" s="677">
        <v>1</v>
      </c>
      <c r="L253" s="664">
        <v>1</v>
      </c>
      <c r="M253" s="665">
        <v>123.2</v>
      </c>
    </row>
    <row r="254" spans="1:13" ht="14.4" customHeight="1" x14ac:dyDescent="0.3">
      <c r="A254" s="660" t="s">
        <v>3553</v>
      </c>
      <c r="B254" s="661" t="s">
        <v>3445</v>
      </c>
      <c r="C254" s="661" t="s">
        <v>4576</v>
      </c>
      <c r="D254" s="661" t="s">
        <v>2747</v>
      </c>
      <c r="E254" s="661" t="s">
        <v>4577</v>
      </c>
      <c r="F254" s="664"/>
      <c r="G254" s="664"/>
      <c r="H254" s="677"/>
      <c r="I254" s="664">
        <v>6</v>
      </c>
      <c r="J254" s="664">
        <v>0</v>
      </c>
      <c r="K254" s="677"/>
      <c r="L254" s="664">
        <v>6</v>
      </c>
      <c r="M254" s="665">
        <v>0</v>
      </c>
    </row>
    <row r="255" spans="1:13" ht="14.4" customHeight="1" x14ac:dyDescent="0.3">
      <c r="A255" s="660" t="s">
        <v>3553</v>
      </c>
      <c r="B255" s="661" t="s">
        <v>3445</v>
      </c>
      <c r="C255" s="661" t="s">
        <v>4578</v>
      </c>
      <c r="D255" s="661" t="s">
        <v>2747</v>
      </c>
      <c r="E255" s="661" t="s">
        <v>4577</v>
      </c>
      <c r="F255" s="664"/>
      <c r="G255" s="664"/>
      <c r="H255" s="677"/>
      <c r="I255" s="664">
        <v>1</v>
      </c>
      <c r="J255" s="664">
        <v>0</v>
      </c>
      <c r="K255" s="677"/>
      <c r="L255" s="664">
        <v>1</v>
      </c>
      <c r="M255" s="665">
        <v>0</v>
      </c>
    </row>
    <row r="256" spans="1:13" ht="14.4" customHeight="1" x14ac:dyDescent="0.3">
      <c r="A256" s="660" t="s">
        <v>3554</v>
      </c>
      <c r="B256" s="661" t="s">
        <v>3352</v>
      </c>
      <c r="C256" s="661" t="s">
        <v>1867</v>
      </c>
      <c r="D256" s="661" t="s">
        <v>1868</v>
      </c>
      <c r="E256" s="661" t="s">
        <v>3353</v>
      </c>
      <c r="F256" s="664"/>
      <c r="G256" s="664"/>
      <c r="H256" s="677">
        <v>0</v>
      </c>
      <c r="I256" s="664">
        <v>6</v>
      </c>
      <c r="J256" s="664">
        <v>7170.99</v>
      </c>
      <c r="K256" s="677">
        <v>1</v>
      </c>
      <c r="L256" s="664">
        <v>6</v>
      </c>
      <c r="M256" s="665">
        <v>7170.99</v>
      </c>
    </row>
    <row r="257" spans="1:13" ht="14.4" customHeight="1" x14ac:dyDescent="0.3">
      <c r="A257" s="660" t="s">
        <v>3554</v>
      </c>
      <c r="B257" s="661" t="s">
        <v>3361</v>
      </c>
      <c r="C257" s="661" t="s">
        <v>1763</v>
      </c>
      <c r="D257" s="661" t="s">
        <v>622</v>
      </c>
      <c r="E257" s="661" t="s">
        <v>623</v>
      </c>
      <c r="F257" s="664"/>
      <c r="G257" s="664"/>
      <c r="H257" s="677">
        <v>0</v>
      </c>
      <c r="I257" s="664">
        <v>4</v>
      </c>
      <c r="J257" s="664">
        <v>5542.48</v>
      </c>
      <c r="K257" s="677">
        <v>1</v>
      </c>
      <c r="L257" s="664">
        <v>4</v>
      </c>
      <c r="M257" s="665">
        <v>5542.48</v>
      </c>
    </row>
    <row r="258" spans="1:13" ht="14.4" customHeight="1" x14ac:dyDescent="0.3">
      <c r="A258" s="660" t="s">
        <v>3554</v>
      </c>
      <c r="B258" s="661" t="s">
        <v>3375</v>
      </c>
      <c r="C258" s="661" t="s">
        <v>1835</v>
      </c>
      <c r="D258" s="661" t="s">
        <v>1836</v>
      </c>
      <c r="E258" s="661" t="s">
        <v>942</v>
      </c>
      <c r="F258" s="664"/>
      <c r="G258" s="664"/>
      <c r="H258" s="677">
        <v>0</v>
      </c>
      <c r="I258" s="664">
        <v>1</v>
      </c>
      <c r="J258" s="664">
        <v>204.76</v>
      </c>
      <c r="K258" s="677">
        <v>1</v>
      </c>
      <c r="L258" s="664">
        <v>1</v>
      </c>
      <c r="M258" s="665">
        <v>204.76</v>
      </c>
    </row>
    <row r="259" spans="1:13" ht="14.4" customHeight="1" x14ac:dyDescent="0.3">
      <c r="A259" s="660" t="s">
        <v>3554</v>
      </c>
      <c r="B259" s="661" t="s">
        <v>3387</v>
      </c>
      <c r="C259" s="661" t="s">
        <v>2040</v>
      </c>
      <c r="D259" s="661" t="s">
        <v>2923</v>
      </c>
      <c r="E259" s="661" t="s">
        <v>3388</v>
      </c>
      <c r="F259" s="664"/>
      <c r="G259" s="664"/>
      <c r="H259" s="677">
        <v>0</v>
      </c>
      <c r="I259" s="664">
        <v>1</v>
      </c>
      <c r="J259" s="664">
        <v>154.36000000000001</v>
      </c>
      <c r="K259" s="677">
        <v>1</v>
      </c>
      <c r="L259" s="664">
        <v>1</v>
      </c>
      <c r="M259" s="665">
        <v>154.36000000000001</v>
      </c>
    </row>
    <row r="260" spans="1:13" ht="14.4" customHeight="1" x14ac:dyDescent="0.3">
      <c r="A260" s="660" t="s">
        <v>3554</v>
      </c>
      <c r="B260" s="661" t="s">
        <v>5435</v>
      </c>
      <c r="C260" s="661" t="s">
        <v>3636</v>
      </c>
      <c r="D260" s="661" t="s">
        <v>3637</v>
      </c>
      <c r="E260" s="661" t="s">
        <v>1608</v>
      </c>
      <c r="F260" s="664">
        <v>2</v>
      </c>
      <c r="G260" s="664">
        <v>104.8</v>
      </c>
      <c r="H260" s="677">
        <v>1</v>
      </c>
      <c r="I260" s="664"/>
      <c r="J260" s="664"/>
      <c r="K260" s="677">
        <v>0</v>
      </c>
      <c r="L260" s="664">
        <v>2</v>
      </c>
      <c r="M260" s="665">
        <v>104.8</v>
      </c>
    </row>
    <row r="261" spans="1:13" ht="14.4" customHeight="1" x14ac:dyDescent="0.3">
      <c r="A261" s="660" t="s">
        <v>3554</v>
      </c>
      <c r="B261" s="661" t="s">
        <v>3414</v>
      </c>
      <c r="C261" s="661" t="s">
        <v>1698</v>
      </c>
      <c r="D261" s="661" t="s">
        <v>1699</v>
      </c>
      <c r="E261" s="661" t="s">
        <v>3416</v>
      </c>
      <c r="F261" s="664"/>
      <c r="G261" s="664"/>
      <c r="H261" s="677">
        <v>0</v>
      </c>
      <c r="I261" s="664">
        <v>1</v>
      </c>
      <c r="J261" s="664">
        <v>48.42</v>
      </c>
      <c r="K261" s="677">
        <v>1</v>
      </c>
      <c r="L261" s="664">
        <v>1</v>
      </c>
      <c r="M261" s="665">
        <v>48.42</v>
      </c>
    </row>
    <row r="262" spans="1:13" ht="14.4" customHeight="1" x14ac:dyDescent="0.3">
      <c r="A262" s="660" t="s">
        <v>3554</v>
      </c>
      <c r="B262" s="661" t="s">
        <v>3417</v>
      </c>
      <c r="C262" s="661" t="s">
        <v>1717</v>
      </c>
      <c r="D262" s="661" t="s">
        <v>1718</v>
      </c>
      <c r="E262" s="661" t="s">
        <v>1719</v>
      </c>
      <c r="F262" s="664"/>
      <c r="G262" s="664"/>
      <c r="H262" s="677">
        <v>0</v>
      </c>
      <c r="I262" s="664">
        <v>1</v>
      </c>
      <c r="J262" s="664">
        <v>31.32</v>
      </c>
      <c r="K262" s="677">
        <v>1</v>
      </c>
      <c r="L262" s="664">
        <v>1</v>
      </c>
      <c r="M262" s="665">
        <v>31.32</v>
      </c>
    </row>
    <row r="263" spans="1:13" ht="14.4" customHeight="1" x14ac:dyDescent="0.3">
      <c r="A263" s="660" t="s">
        <v>3554</v>
      </c>
      <c r="B263" s="661" t="s">
        <v>3425</v>
      </c>
      <c r="C263" s="661" t="s">
        <v>1772</v>
      </c>
      <c r="D263" s="661" t="s">
        <v>3427</v>
      </c>
      <c r="E263" s="661" t="s">
        <v>3428</v>
      </c>
      <c r="F263" s="664"/>
      <c r="G263" s="664"/>
      <c r="H263" s="677">
        <v>0</v>
      </c>
      <c r="I263" s="664">
        <v>1</v>
      </c>
      <c r="J263" s="664">
        <v>424.24</v>
      </c>
      <c r="K263" s="677">
        <v>1</v>
      </c>
      <c r="L263" s="664">
        <v>1</v>
      </c>
      <c r="M263" s="665">
        <v>424.24</v>
      </c>
    </row>
    <row r="264" spans="1:13" ht="14.4" customHeight="1" x14ac:dyDescent="0.3">
      <c r="A264" s="660" t="s">
        <v>3554</v>
      </c>
      <c r="B264" s="661" t="s">
        <v>3425</v>
      </c>
      <c r="C264" s="661" t="s">
        <v>3648</v>
      </c>
      <c r="D264" s="661" t="s">
        <v>3427</v>
      </c>
      <c r="E264" s="661" t="s">
        <v>3649</v>
      </c>
      <c r="F264" s="664"/>
      <c r="G264" s="664"/>
      <c r="H264" s="677">
        <v>0</v>
      </c>
      <c r="I264" s="664">
        <v>2</v>
      </c>
      <c r="J264" s="664">
        <v>1696.98</v>
      </c>
      <c r="K264" s="677">
        <v>1</v>
      </c>
      <c r="L264" s="664">
        <v>2</v>
      </c>
      <c r="M264" s="665">
        <v>1696.98</v>
      </c>
    </row>
    <row r="265" spans="1:13" ht="14.4" customHeight="1" x14ac:dyDescent="0.3">
      <c r="A265" s="660" t="s">
        <v>3554</v>
      </c>
      <c r="B265" s="661" t="s">
        <v>3431</v>
      </c>
      <c r="C265" s="661" t="s">
        <v>2873</v>
      </c>
      <c r="D265" s="661" t="s">
        <v>1818</v>
      </c>
      <c r="E265" s="661" t="s">
        <v>3502</v>
      </c>
      <c r="F265" s="664"/>
      <c r="G265" s="664"/>
      <c r="H265" s="677">
        <v>0</v>
      </c>
      <c r="I265" s="664">
        <v>1</v>
      </c>
      <c r="J265" s="664">
        <v>1286.2</v>
      </c>
      <c r="K265" s="677">
        <v>1</v>
      </c>
      <c r="L265" s="664">
        <v>1</v>
      </c>
      <c r="M265" s="665">
        <v>1286.2</v>
      </c>
    </row>
    <row r="266" spans="1:13" ht="14.4" customHeight="1" x14ac:dyDescent="0.3">
      <c r="A266" s="660" t="s">
        <v>3554</v>
      </c>
      <c r="B266" s="661" t="s">
        <v>3506</v>
      </c>
      <c r="C266" s="661" t="s">
        <v>2752</v>
      </c>
      <c r="D266" s="661" t="s">
        <v>3507</v>
      </c>
      <c r="E266" s="661" t="s">
        <v>3508</v>
      </c>
      <c r="F266" s="664"/>
      <c r="G266" s="664"/>
      <c r="H266" s="677"/>
      <c r="I266" s="664">
        <v>2</v>
      </c>
      <c r="J266" s="664">
        <v>0</v>
      </c>
      <c r="K266" s="677"/>
      <c r="L266" s="664">
        <v>2</v>
      </c>
      <c r="M266" s="665">
        <v>0</v>
      </c>
    </row>
    <row r="267" spans="1:13" ht="14.4" customHeight="1" x14ac:dyDescent="0.3">
      <c r="A267" s="660" t="s">
        <v>3554</v>
      </c>
      <c r="B267" s="661" t="s">
        <v>3439</v>
      </c>
      <c r="C267" s="661" t="s">
        <v>3639</v>
      </c>
      <c r="D267" s="661" t="s">
        <v>1856</v>
      </c>
      <c r="E267" s="661" t="s">
        <v>998</v>
      </c>
      <c r="F267" s="664"/>
      <c r="G267" s="664"/>
      <c r="H267" s="677">
        <v>0</v>
      </c>
      <c r="I267" s="664">
        <v>1</v>
      </c>
      <c r="J267" s="664">
        <v>132</v>
      </c>
      <c r="K267" s="677">
        <v>1</v>
      </c>
      <c r="L267" s="664">
        <v>1</v>
      </c>
      <c r="M267" s="665">
        <v>132</v>
      </c>
    </row>
    <row r="268" spans="1:13" ht="14.4" customHeight="1" x14ac:dyDescent="0.3">
      <c r="A268" s="660" t="s">
        <v>3554</v>
      </c>
      <c r="B268" s="661" t="s">
        <v>3450</v>
      </c>
      <c r="C268" s="661" t="s">
        <v>2943</v>
      </c>
      <c r="D268" s="661" t="s">
        <v>2944</v>
      </c>
      <c r="E268" s="661" t="s">
        <v>2945</v>
      </c>
      <c r="F268" s="664"/>
      <c r="G268" s="664"/>
      <c r="H268" s="677">
        <v>0</v>
      </c>
      <c r="I268" s="664">
        <v>14</v>
      </c>
      <c r="J268" s="664">
        <v>1782.76</v>
      </c>
      <c r="K268" s="677">
        <v>1</v>
      </c>
      <c r="L268" s="664">
        <v>14</v>
      </c>
      <c r="M268" s="665">
        <v>1782.76</v>
      </c>
    </row>
    <row r="269" spans="1:13" ht="14.4" customHeight="1" x14ac:dyDescent="0.3">
      <c r="A269" s="660" t="s">
        <v>3554</v>
      </c>
      <c r="B269" s="661" t="s">
        <v>3351</v>
      </c>
      <c r="C269" s="661" t="s">
        <v>2792</v>
      </c>
      <c r="D269" s="661" t="s">
        <v>1878</v>
      </c>
      <c r="E269" s="661" t="s">
        <v>2793</v>
      </c>
      <c r="F269" s="664"/>
      <c r="G269" s="664"/>
      <c r="H269" s="677">
        <v>0</v>
      </c>
      <c r="I269" s="664">
        <v>1</v>
      </c>
      <c r="J269" s="664">
        <v>53.57</v>
      </c>
      <c r="K269" s="677">
        <v>1</v>
      </c>
      <c r="L269" s="664">
        <v>1</v>
      </c>
      <c r="M269" s="665">
        <v>53.57</v>
      </c>
    </row>
    <row r="270" spans="1:13" ht="14.4" customHeight="1" x14ac:dyDescent="0.3">
      <c r="A270" s="660" t="s">
        <v>3555</v>
      </c>
      <c r="B270" s="661" t="s">
        <v>3349</v>
      </c>
      <c r="C270" s="661" t="s">
        <v>4691</v>
      </c>
      <c r="D270" s="661" t="s">
        <v>1745</v>
      </c>
      <c r="E270" s="661" t="s">
        <v>4692</v>
      </c>
      <c r="F270" s="664"/>
      <c r="G270" s="664"/>
      <c r="H270" s="677">
        <v>0</v>
      </c>
      <c r="I270" s="664">
        <v>1</v>
      </c>
      <c r="J270" s="664">
        <v>334.66</v>
      </c>
      <c r="K270" s="677">
        <v>1</v>
      </c>
      <c r="L270" s="664">
        <v>1</v>
      </c>
      <c r="M270" s="665">
        <v>334.66</v>
      </c>
    </row>
    <row r="271" spans="1:13" ht="14.4" customHeight="1" x14ac:dyDescent="0.3">
      <c r="A271" s="660" t="s">
        <v>3555</v>
      </c>
      <c r="B271" s="661" t="s">
        <v>3349</v>
      </c>
      <c r="C271" s="661" t="s">
        <v>4693</v>
      </c>
      <c r="D271" s="661" t="s">
        <v>1745</v>
      </c>
      <c r="E271" s="661" t="s">
        <v>4694</v>
      </c>
      <c r="F271" s="664"/>
      <c r="G271" s="664"/>
      <c r="H271" s="677"/>
      <c r="I271" s="664">
        <v>1</v>
      </c>
      <c r="J271" s="664">
        <v>0</v>
      </c>
      <c r="K271" s="677"/>
      <c r="L271" s="664">
        <v>1</v>
      </c>
      <c r="M271" s="665">
        <v>0</v>
      </c>
    </row>
    <row r="272" spans="1:13" ht="14.4" customHeight="1" x14ac:dyDescent="0.3">
      <c r="A272" s="660" t="s">
        <v>3555</v>
      </c>
      <c r="B272" s="661" t="s">
        <v>3352</v>
      </c>
      <c r="C272" s="661" t="s">
        <v>1848</v>
      </c>
      <c r="D272" s="661" t="s">
        <v>1849</v>
      </c>
      <c r="E272" s="661" t="s">
        <v>1850</v>
      </c>
      <c r="F272" s="664"/>
      <c r="G272" s="664"/>
      <c r="H272" s="677">
        <v>0</v>
      </c>
      <c r="I272" s="664">
        <v>17</v>
      </c>
      <c r="J272" s="664">
        <v>8088.090000000002</v>
      </c>
      <c r="K272" s="677">
        <v>1</v>
      </c>
      <c r="L272" s="664">
        <v>17</v>
      </c>
      <c r="M272" s="665">
        <v>8088.090000000002</v>
      </c>
    </row>
    <row r="273" spans="1:13" ht="14.4" customHeight="1" x14ac:dyDescent="0.3">
      <c r="A273" s="660" t="s">
        <v>3555</v>
      </c>
      <c r="B273" s="661" t="s">
        <v>3352</v>
      </c>
      <c r="C273" s="661" t="s">
        <v>3796</v>
      </c>
      <c r="D273" s="661" t="s">
        <v>3797</v>
      </c>
      <c r="E273" s="661" t="s">
        <v>3798</v>
      </c>
      <c r="F273" s="664"/>
      <c r="G273" s="664"/>
      <c r="H273" s="677">
        <v>0</v>
      </c>
      <c r="I273" s="664">
        <v>12</v>
      </c>
      <c r="J273" s="664">
        <v>13710.03</v>
      </c>
      <c r="K273" s="677">
        <v>1</v>
      </c>
      <c r="L273" s="664">
        <v>12</v>
      </c>
      <c r="M273" s="665">
        <v>13710.03</v>
      </c>
    </row>
    <row r="274" spans="1:13" ht="14.4" customHeight="1" x14ac:dyDescent="0.3">
      <c r="A274" s="660" t="s">
        <v>3555</v>
      </c>
      <c r="B274" s="661" t="s">
        <v>3352</v>
      </c>
      <c r="C274" s="661" t="s">
        <v>4686</v>
      </c>
      <c r="D274" s="661" t="s">
        <v>4687</v>
      </c>
      <c r="E274" s="661" t="s">
        <v>4688</v>
      </c>
      <c r="F274" s="664">
        <v>22</v>
      </c>
      <c r="G274" s="664">
        <v>10466.94</v>
      </c>
      <c r="H274" s="677">
        <v>1</v>
      </c>
      <c r="I274" s="664"/>
      <c r="J274" s="664"/>
      <c r="K274" s="677">
        <v>0</v>
      </c>
      <c r="L274" s="664">
        <v>22</v>
      </c>
      <c r="M274" s="665">
        <v>10466.94</v>
      </c>
    </row>
    <row r="275" spans="1:13" ht="14.4" customHeight="1" x14ac:dyDescent="0.3">
      <c r="A275" s="660" t="s">
        <v>3555</v>
      </c>
      <c r="B275" s="661" t="s">
        <v>3352</v>
      </c>
      <c r="C275" s="661" t="s">
        <v>4683</v>
      </c>
      <c r="D275" s="661" t="s">
        <v>4684</v>
      </c>
      <c r="E275" s="661" t="s">
        <v>4685</v>
      </c>
      <c r="F275" s="664">
        <v>11</v>
      </c>
      <c r="G275" s="664">
        <v>0</v>
      </c>
      <c r="H275" s="677"/>
      <c r="I275" s="664"/>
      <c r="J275" s="664"/>
      <c r="K275" s="677"/>
      <c r="L275" s="664">
        <v>11</v>
      </c>
      <c r="M275" s="665">
        <v>0</v>
      </c>
    </row>
    <row r="276" spans="1:13" ht="14.4" customHeight="1" x14ac:dyDescent="0.3">
      <c r="A276" s="660" t="s">
        <v>3555</v>
      </c>
      <c r="B276" s="661" t="s">
        <v>3356</v>
      </c>
      <c r="C276" s="661" t="s">
        <v>1821</v>
      </c>
      <c r="D276" s="661" t="s">
        <v>1730</v>
      </c>
      <c r="E276" s="661" t="s">
        <v>1822</v>
      </c>
      <c r="F276" s="664"/>
      <c r="G276" s="664"/>
      <c r="H276" s="677"/>
      <c r="I276" s="664">
        <v>10</v>
      </c>
      <c r="J276" s="664">
        <v>0</v>
      </c>
      <c r="K276" s="677"/>
      <c r="L276" s="664">
        <v>10</v>
      </c>
      <c r="M276" s="665">
        <v>0</v>
      </c>
    </row>
    <row r="277" spans="1:13" ht="14.4" customHeight="1" x14ac:dyDescent="0.3">
      <c r="A277" s="660" t="s">
        <v>3555</v>
      </c>
      <c r="B277" s="661" t="s">
        <v>3356</v>
      </c>
      <c r="C277" s="661" t="s">
        <v>1729</v>
      </c>
      <c r="D277" s="661" t="s">
        <v>1730</v>
      </c>
      <c r="E277" s="661" t="s">
        <v>1731</v>
      </c>
      <c r="F277" s="664"/>
      <c r="G277" s="664"/>
      <c r="H277" s="677"/>
      <c r="I277" s="664">
        <v>1</v>
      </c>
      <c r="J277" s="664">
        <v>0</v>
      </c>
      <c r="K277" s="677"/>
      <c r="L277" s="664">
        <v>1</v>
      </c>
      <c r="M277" s="665">
        <v>0</v>
      </c>
    </row>
    <row r="278" spans="1:13" ht="14.4" customHeight="1" x14ac:dyDescent="0.3">
      <c r="A278" s="660" t="s">
        <v>3555</v>
      </c>
      <c r="B278" s="661" t="s">
        <v>5436</v>
      </c>
      <c r="C278" s="661" t="s">
        <v>4045</v>
      </c>
      <c r="D278" s="661" t="s">
        <v>4046</v>
      </c>
      <c r="E278" s="661" t="s">
        <v>1028</v>
      </c>
      <c r="F278" s="664"/>
      <c r="G278" s="664"/>
      <c r="H278" s="677">
        <v>0</v>
      </c>
      <c r="I278" s="664">
        <v>2</v>
      </c>
      <c r="J278" s="664">
        <v>369.48</v>
      </c>
      <c r="K278" s="677">
        <v>1</v>
      </c>
      <c r="L278" s="664">
        <v>2</v>
      </c>
      <c r="M278" s="665">
        <v>369.48</v>
      </c>
    </row>
    <row r="279" spans="1:13" ht="14.4" customHeight="1" x14ac:dyDescent="0.3">
      <c r="A279" s="660" t="s">
        <v>3555</v>
      </c>
      <c r="B279" s="661" t="s">
        <v>3361</v>
      </c>
      <c r="C279" s="661" t="s">
        <v>4451</v>
      </c>
      <c r="D279" s="661" t="s">
        <v>1714</v>
      </c>
      <c r="E279" s="661" t="s">
        <v>4452</v>
      </c>
      <c r="F279" s="664"/>
      <c r="G279" s="664"/>
      <c r="H279" s="677">
        <v>0</v>
      </c>
      <c r="I279" s="664">
        <v>3</v>
      </c>
      <c r="J279" s="664">
        <v>1222.6500000000001</v>
      </c>
      <c r="K279" s="677">
        <v>1</v>
      </c>
      <c r="L279" s="664">
        <v>3</v>
      </c>
      <c r="M279" s="665">
        <v>1222.6500000000001</v>
      </c>
    </row>
    <row r="280" spans="1:13" ht="14.4" customHeight="1" x14ac:dyDescent="0.3">
      <c r="A280" s="660" t="s">
        <v>3555</v>
      </c>
      <c r="B280" s="661" t="s">
        <v>3361</v>
      </c>
      <c r="C280" s="661" t="s">
        <v>3792</v>
      </c>
      <c r="D280" s="661" t="s">
        <v>1714</v>
      </c>
      <c r="E280" s="661" t="s">
        <v>623</v>
      </c>
      <c r="F280" s="664"/>
      <c r="G280" s="664"/>
      <c r="H280" s="677">
        <v>0</v>
      </c>
      <c r="I280" s="664">
        <v>3</v>
      </c>
      <c r="J280" s="664">
        <v>2445.3000000000002</v>
      </c>
      <c r="K280" s="677">
        <v>1</v>
      </c>
      <c r="L280" s="664">
        <v>3</v>
      </c>
      <c r="M280" s="665">
        <v>2445.3000000000002</v>
      </c>
    </row>
    <row r="281" spans="1:13" ht="14.4" customHeight="1" x14ac:dyDescent="0.3">
      <c r="A281" s="660" t="s">
        <v>3555</v>
      </c>
      <c r="B281" s="661" t="s">
        <v>3361</v>
      </c>
      <c r="C281" s="661" t="s">
        <v>1904</v>
      </c>
      <c r="D281" s="661" t="s">
        <v>622</v>
      </c>
      <c r="E281" s="661" t="s">
        <v>1905</v>
      </c>
      <c r="F281" s="664"/>
      <c r="G281" s="664"/>
      <c r="H281" s="677">
        <v>0</v>
      </c>
      <c r="I281" s="664">
        <v>1</v>
      </c>
      <c r="J281" s="664">
        <v>277.12</v>
      </c>
      <c r="K281" s="677">
        <v>1</v>
      </c>
      <c r="L281" s="664">
        <v>1</v>
      </c>
      <c r="M281" s="665">
        <v>277.12</v>
      </c>
    </row>
    <row r="282" spans="1:13" ht="14.4" customHeight="1" x14ac:dyDescent="0.3">
      <c r="A282" s="660" t="s">
        <v>3555</v>
      </c>
      <c r="B282" s="661" t="s">
        <v>3361</v>
      </c>
      <c r="C282" s="661" t="s">
        <v>1763</v>
      </c>
      <c r="D282" s="661" t="s">
        <v>622</v>
      </c>
      <c r="E282" s="661" t="s">
        <v>623</v>
      </c>
      <c r="F282" s="664"/>
      <c r="G282" s="664"/>
      <c r="H282" s="677">
        <v>0</v>
      </c>
      <c r="I282" s="664">
        <v>21</v>
      </c>
      <c r="J282" s="664">
        <v>29098.019999999997</v>
      </c>
      <c r="K282" s="677">
        <v>1</v>
      </c>
      <c r="L282" s="664">
        <v>21</v>
      </c>
      <c r="M282" s="665">
        <v>29098.019999999997</v>
      </c>
    </row>
    <row r="283" spans="1:13" ht="14.4" customHeight="1" x14ac:dyDescent="0.3">
      <c r="A283" s="660" t="s">
        <v>3555</v>
      </c>
      <c r="B283" s="661" t="s">
        <v>3361</v>
      </c>
      <c r="C283" s="661" t="s">
        <v>1766</v>
      </c>
      <c r="D283" s="661" t="s">
        <v>622</v>
      </c>
      <c r="E283" s="661" t="s">
        <v>1715</v>
      </c>
      <c r="F283" s="664"/>
      <c r="G283" s="664"/>
      <c r="H283" s="677">
        <v>0</v>
      </c>
      <c r="I283" s="664">
        <v>13</v>
      </c>
      <c r="J283" s="664">
        <v>24017.370000000003</v>
      </c>
      <c r="K283" s="677">
        <v>1</v>
      </c>
      <c r="L283" s="664">
        <v>13</v>
      </c>
      <c r="M283" s="665">
        <v>24017.370000000003</v>
      </c>
    </row>
    <row r="284" spans="1:13" ht="14.4" customHeight="1" x14ac:dyDescent="0.3">
      <c r="A284" s="660" t="s">
        <v>3555</v>
      </c>
      <c r="B284" s="661" t="s">
        <v>3361</v>
      </c>
      <c r="C284" s="661" t="s">
        <v>1769</v>
      </c>
      <c r="D284" s="661" t="s">
        <v>622</v>
      </c>
      <c r="E284" s="661" t="s">
        <v>3363</v>
      </c>
      <c r="F284" s="664"/>
      <c r="G284" s="664"/>
      <c r="H284" s="677">
        <v>0</v>
      </c>
      <c r="I284" s="664">
        <v>30</v>
      </c>
      <c r="J284" s="664">
        <v>69280.800000000003</v>
      </c>
      <c r="K284" s="677">
        <v>1</v>
      </c>
      <c r="L284" s="664">
        <v>30</v>
      </c>
      <c r="M284" s="665">
        <v>69280.800000000003</v>
      </c>
    </row>
    <row r="285" spans="1:13" ht="14.4" customHeight="1" x14ac:dyDescent="0.3">
      <c r="A285" s="660" t="s">
        <v>3555</v>
      </c>
      <c r="B285" s="661" t="s">
        <v>3368</v>
      </c>
      <c r="C285" s="661" t="s">
        <v>1737</v>
      </c>
      <c r="D285" s="661" t="s">
        <v>1738</v>
      </c>
      <c r="E285" s="661" t="s">
        <v>1086</v>
      </c>
      <c r="F285" s="664"/>
      <c r="G285" s="664"/>
      <c r="H285" s="677">
        <v>0</v>
      </c>
      <c r="I285" s="664">
        <v>1</v>
      </c>
      <c r="J285" s="664">
        <v>35.11</v>
      </c>
      <c r="K285" s="677">
        <v>1</v>
      </c>
      <c r="L285" s="664">
        <v>1</v>
      </c>
      <c r="M285" s="665">
        <v>35.11</v>
      </c>
    </row>
    <row r="286" spans="1:13" ht="14.4" customHeight="1" x14ac:dyDescent="0.3">
      <c r="A286" s="660" t="s">
        <v>3555</v>
      </c>
      <c r="B286" s="661" t="s">
        <v>3371</v>
      </c>
      <c r="C286" s="661" t="s">
        <v>2812</v>
      </c>
      <c r="D286" s="661" t="s">
        <v>2813</v>
      </c>
      <c r="E286" s="661" t="s">
        <v>1086</v>
      </c>
      <c r="F286" s="664"/>
      <c r="G286" s="664"/>
      <c r="H286" s="677">
        <v>0</v>
      </c>
      <c r="I286" s="664">
        <v>2</v>
      </c>
      <c r="J286" s="664">
        <v>96.54</v>
      </c>
      <c r="K286" s="677">
        <v>1</v>
      </c>
      <c r="L286" s="664">
        <v>2</v>
      </c>
      <c r="M286" s="665">
        <v>96.54</v>
      </c>
    </row>
    <row r="287" spans="1:13" ht="14.4" customHeight="1" x14ac:dyDescent="0.3">
      <c r="A287" s="660" t="s">
        <v>3555</v>
      </c>
      <c r="B287" s="661" t="s">
        <v>3371</v>
      </c>
      <c r="C287" s="661" t="s">
        <v>4695</v>
      </c>
      <c r="D287" s="661" t="s">
        <v>2813</v>
      </c>
      <c r="E287" s="661" t="s">
        <v>4696</v>
      </c>
      <c r="F287" s="664"/>
      <c r="G287" s="664"/>
      <c r="H287" s="677">
        <v>0</v>
      </c>
      <c r="I287" s="664">
        <v>1</v>
      </c>
      <c r="J287" s="664">
        <v>144.81</v>
      </c>
      <c r="K287" s="677">
        <v>1</v>
      </c>
      <c r="L287" s="664">
        <v>1</v>
      </c>
      <c r="M287" s="665">
        <v>144.81</v>
      </c>
    </row>
    <row r="288" spans="1:13" ht="14.4" customHeight="1" x14ac:dyDescent="0.3">
      <c r="A288" s="660" t="s">
        <v>3555</v>
      </c>
      <c r="B288" s="661" t="s">
        <v>3468</v>
      </c>
      <c r="C288" s="661" t="s">
        <v>4700</v>
      </c>
      <c r="D288" s="661" t="s">
        <v>2743</v>
      </c>
      <c r="E288" s="661" t="s">
        <v>3655</v>
      </c>
      <c r="F288" s="664"/>
      <c r="G288" s="664"/>
      <c r="H288" s="677">
        <v>0</v>
      </c>
      <c r="I288" s="664">
        <v>1</v>
      </c>
      <c r="J288" s="664">
        <v>24.14</v>
      </c>
      <c r="K288" s="677">
        <v>1</v>
      </c>
      <c r="L288" s="664">
        <v>1</v>
      </c>
      <c r="M288" s="665">
        <v>24.14</v>
      </c>
    </row>
    <row r="289" spans="1:13" ht="14.4" customHeight="1" x14ac:dyDescent="0.3">
      <c r="A289" s="660" t="s">
        <v>3555</v>
      </c>
      <c r="B289" s="661" t="s">
        <v>3378</v>
      </c>
      <c r="C289" s="661" t="s">
        <v>1790</v>
      </c>
      <c r="D289" s="661" t="s">
        <v>3379</v>
      </c>
      <c r="E289" s="661" t="s">
        <v>998</v>
      </c>
      <c r="F289" s="664"/>
      <c r="G289" s="664"/>
      <c r="H289" s="677">
        <v>0</v>
      </c>
      <c r="I289" s="664">
        <v>3</v>
      </c>
      <c r="J289" s="664">
        <v>374.73</v>
      </c>
      <c r="K289" s="677">
        <v>1</v>
      </c>
      <c r="L289" s="664">
        <v>3</v>
      </c>
      <c r="M289" s="665">
        <v>374.73</v>
      </c>
    </row>
    <row r="290" spans="1:13" ht="14.4" customHeight="1" x14ac:dyDescent="0.3">
      <c r="A290" s="660" t="s">
        <v>3555</v>
      </c>
      <c r="B290" s="661" t="s">
        <v>3387</v>
      </c>
      <c r="C290" s="661" t="s">
        <v>2040</v>
      </c>
      <c r="D290" s="661" t="s">
        <v>2923</v>
      </c>
      <c r="E290" s="661" t="s">
        <v>3388</v>
      </c>
      <c r="F290" s="664"/>
      <c r="G290" s="664"/>
      <c r="H290" s="677">
        <v>0</v>
      </c>
      <c r="I290" s="664">
        <v>18</v>
      </c>
      <c r="J290" s="664">
        <v>2730.96</v>
      </c>
      <c r="K290" s="677">
        <v>1</v>
      </c>
      <c r="L290" s="664">
        <v>18</v>
      </c>
      <c r="M290" s="665">
        <v>2730.96</v>
      </c>
    </row>
    <row r="291" spans="1:13" ht="14.4" customHeight="1" x14ac:dyDescent="0.3">
      <c r="A291" s="660" t="s">
        <v>3555</v>
      </c>
      <c r="B291" s="661" t="s">
        <v>5422</v>
      </c>
      <c r="C291" s="661" t="s">
        <v>4119</v>
      </c>
      <c r="D291" s="661" t="s">
        <v>4120</v>
      </c>
      <c r="E291" s="661" t="s">
        <v>1599</v>
      </c>
      <c r="F291" s="664"/>
      <c r="G291" s="664"/>
      <c r="H291" s="677">
        <v>0</v>
      </c>
      <c r="I291" s="664">
        <v>17</v>
      </c>
      <c r="J291" s="664">
        <v>166783.94</v>
      </c>
      <c r="K291" s="677">
        <v>1</v>
      </c>
      <c r="L291" s="664">
        <v>17</v>
      </c>
      <c r="M291" s="665">
        <v>166783.94</v>
      </c>
    </row>
    <row r="292" spans="1:13" ht="14.4" customHeight="1" x14ac:dyDescent="0.3">
      <c r="A292" s="660" t="s">
        <v>3555</v>
      </c>
      <c r="B292" s="661" t="s">
        <v>5422</v>
      </c>
      <c r="C292" s="661" t="s">
        <v>4255</v>
      </c>
      <c r="D292" s="661" t="s">
        <v>4120</v>
      </c>
      <c r="E292" s="661" t="s">
        <v>1599</v>
      </c>
      <c r="F292" s="664"/>
      <c r="G292" s="664"/>
      <c r="H292" s="677">
        <v>0</v>
      </c>
      <c r="I292" s="664">
        <v>5</v>
      </c>
      <c r="J292" s="664">
        <v>49054.1</v>
      </c>
      <c r="K292" s="677">
        <v>1</v>
      </c>
      <c r="L292" s="664">
        <v>5</v>
      </c>
      <c r="M292" s="665">
        <v>49054.1</v>
      </c>
    </row>
    <row r="293" spans="1:13" ht="14.4" customHeight="1" x14ac:dyDescent="0.3">
      <c r="A293" s="660" t="s">
        <v>3555</v>
      </c>
      <c r="B293" s="661" t="s">
        <v>5422</v>
      </c>
      <c r="C293" s="661" t="s">
        <v>4654</v>
      </c>
      <c r="D293" s="661" t="s">
        <v>4655</v>
      </c>
      <c r="E293" s="661" t="s">
        <v>4656</v>
      </c>
      <c r="F293" s="664"/>
      <c r="G293" s="664"/>
      <c r="H293" s="677">
        <v>0</v>
      </c>
      <c r="I293" s="664">
        <v>1</v>
      </c>
      <c r="J293" s="664">
        <v>5886.49</v>
      </c>
      <c r="K293" s="677">
        <v>1</v>
      </c>
      <c r="L293" s="664">
        <v>1</v>
      </c>
      <c r="M293" s="665">
        <v>5886.49</v>
      </c>
    </row>
    <row r="294" spans="1:13" ht="14.4" customHeight="1" x14ac:dyDescent="0.3">
      <c r="A294" s="660" t="s">
        <v>3555</v>
      </c>
      <c r="B294" s="661" t="s">
        <v>5422</v>
      </c>
      <c r="C294" s="661" t="s">
        <v>4399</v>
      </c>
      <c r="D294" s="661" t="s">
        <v>4400</v>
      </c>
      <c r="E294" s="661" t="s">
        <v>3346</v>
      </c>
      <c r="F294" s="664"/>
      <c r="G294" s="664"/>
      <c r="H294" s="677">
        <v>0</v>
      </c>
      <c r="I294" s="664">
        <v>2</v>
      </c>
      <c r="J294" s="664">
        <v>2943.24</v>
      </c>
      <c r="K294" s="677">
        <v>1</v>
      </c>
      <c r="L294" s="664">
        <v>2</v>
      </c>
      <c r="M294" s="665">
        <v>2943.24</v>
      </c>
    </row>
    <row r="295" spans="1:13" ht="14.4" customHeight="1" x14ac:dyDescent="0.3">
      <c r="A295" s="660" t="s">
        <v>3555</v>
      </c>
      <c r="B295" s="661" t="s">
        <v>5422</v>
      </c>
      <c r="C295" s="661" t="s">
        <v>4657</v>
      </c>
      <c r="D295" s="661" t="s">
        <v>4400</v>
      </c>
      <c r="E295" s="661" t="s">
        <v>3348</v>
      </c>
      <c r="F295" s="664"/>
      <c r="G295" s="664"/>
      <c r="H295" s="677"/>
      <c r="I295" s="664">
        <v>1</v>
      </c>
      <c r="J295" s="664">
        <v>0</v>
      </c>
      <c r="K295" s="677"/>
      <c r="L295" s="664">
        <v>1</v>
      </c>
      <c r="M295" s="665">
        <v>0</v>
      </c>
    </row>
    <row r="296" spans="1:13" ht="14.4" customHeight="1" x14ac:dyDescent="0.3">
      <c r="A296" s="660" t="s">
        <v>3555</v>
      </c>
      <c r="B296" s="661" t="s">
        <v>5422</v>
      </c>
      <c r="C296" s="661" t="s">
        <v>4658</v>
      </c>
      <c r="D296" s="661" t="s">
        <v>4120</v>
      </c>
      <c r="E296" s="661" t="s">
        <v>4439</v>
      </c>
      <c r="F296" s="664"/>
      <c r="G296" s="664"/>
      <c r="H296" s="677"/>
      <c r="I296" s="664">
        <v>1</v>
      </c>
      <c r="J296" s="664">
        <v>0</v>
      </c>
      <c r="K296" s="677"/>
      <c r="L296" s="664">
        <v>1</v>
      </c>
      <c r="M296" s="665">
        <v>0</v>
      </c>
    </row>
    <row r="297" spans="1:13" ht="14.4" customHeight="1" x14ac:dyDescent="0.3">
      <c r="A297" s="660" t="s">
        <v>3555</v>
      </c>
      <c r="B297" s="661" t="s">
        <v>5423</v>
      </c>
      <c r="C297" s="661" t="s">
        <v>3960</v>
      </c>
      <c r="D297" s="661" t="s">
        <v>3961</v>
      </c>
      <c r="E297" s="661" t="s">
        <v>1172</v>
      </c>
      <c r="F297" s="664"/>
      <c r="G297" s="664"/>
      <c r="H297" s="677"/>
      <c r="I297" s="664">
        <v>55</v>
      </c>
      <c r="J297" s="664">
        <v>0</v>
      </c>
      <c r="K297" s="677"/>
      <c r="L297" s="664">
        <v>55</v>
      </c>
      <c r="M297" s="665">
        <v>0</v>
      </c>
    </row>
    <row r="298" spans="1:13" ht="14.4" customHeight="1" x14ac:dyDescent="0.3">
      <c r="A298" s="660" t="s">
        <v>3555</v>
      </c>
      <c r="B298" s="661" t="s">
        <v>5423</v>
      </c>
      <c r="C298" s="661" t="s">
        <v>4206</v>
      </c>
      <c r="D298" s="661" t="s">
        <v>3961</v>
      </c>
      <c r="E298" s="661" t="s">
        <v>4207</v>
      </c>
      <c r="F298" s="664"/>
      <c r="G298" s="664"/>
      <c r="H298" s="677">
        <v>0</v>
      </c>
      <c r="I298" s="664">
        <v>4</v>
      </c>
      <c r="J298" s="664">
        <v>1969.2</v>
      </c>
      <c r="K298" s="677">
        <v>1</v>
      </c>
      <c r="L298" s="664">
        <v>4</v>
      </c>
      <c r="M298" s="665">
        <v>1969.2</v>
      </c>
    </row>
    <row r="299" spans="1:13" ht="14.4" customHeight="1" x14ac:dyDescent="0.3">
      <c r="A299" s="660" t="s">
        <v>3555</v>
      </c>
      <c r="B299" s="661" t="s">
        <v>5424</v>
      </c>
      <c r="C299" s="661" t="s">
        <v>4623</v>
      </c>
      <c r="D299" s="661" t="s">
        <v>4624</v>
      </c>
      <c r="E299" s="661" t="s">
        <v>3443</v>
      </c>
      <c r="F299" s="664"/>
      <c r="G299" s="664"/>
      <c r="H299" s="677">
        <v>0</v>
      </c>
      <c r="I299" s="664">
        <v>1</v>
      </c>
      <c r="J299" s="664">
        <v>206.89</v>
      </c>
      <c r="K299" s="677">
        <v>1</v>
      </c>
      <c r="L299" s="664">
        <v>1</v>
      </c>
      <c r="M299" s="665">
        <v>206.89</v>
      </c>
    </row>
    <row r="300" spans="1:13" ht="14.4" customHeight="1" x14ac:dyDescent="0.3">
      <c r="A300" s="660" t="s">
        <v>3555</v>
      </c>
      <c r="B300" s="661" t="s">
        <v>5425</v>
      </c>
      <c r="C300" s="661" t="s">
        <v>4067</v>
      </c>
      <c r="D300" s="661" t="s">
        <v>4068</v>
      </c>
      <c r="E300" s="661" t="s">
        <v>4069</v>
      </c>
      <c r="F300" s="664"/>
      <c r="G300" s="664"/>
      <c r="H300" s="677">
        <v>0</v>
      </c>
      <c r="I300" s="664">
        <v>3</v>
      </c>
      <c r="J300" s="664">
        <v>2308.8000000000002</v>
      </c>
      <c r="K300" s="677">
        <v>1</v>
      </c>
      <c r="L300" s="664">
        <v>3</v>
      </c>
      <c r="M300" s="665">
        <v>2308.8000000000002</v>
      </c>
    </row>
    <row r="301" spans="1:13" ht="14.4" customHeight="1" x14ac:dyDescent="0.3">
      <c r="A301" s="660" t="s">
        <v>3555</v>
      </c>
      <c r="B301" s="661" t="s">
        <v>3412</v>
      </c>
      <c r="C301" s="661" t="s">
        <v>1926</v>
      </c>
      <c r="D301" s="661" t="s">
        <v>1927</v>
      </c>
      <c r="E301" s="661" t="s">
        <v>3413</v>
      </c>
      <c r="F301" s="664"/>
      <c r="G301" s="664"/>
      <c r="H301" s="677">
        <v>0</v>
      </c>
      <c r="I301" s="664">
        <v>86</v>
      </c>
      <c r="J301" s="664">
        <v>60486.14</v>
      </c>
      <c r="K301" s="677">
        <v>1</v>
      </c>
      <c r="L301" s="664">
        <v>86</v>
      </c>
      <c r="M301" s="665">
        <v>60486.14</v>
      </c>
    </row>
    <row r="302" spans="1:13" ht="14.4" customHeight="1" x14ac:dyDescent="0.3">
      <c r="A302" s="660" t="s">
        <v>3555</v>
      </c>
      <c r="B302" s="661" t="s">
        <v>5431</v>
      </c>
      <c r="C302" s="661" t="s">
        <v>4342</v>
      </c>
      <c r="D302" s="661" t="s">
        <v>4343</v>
      </c>
      <c r="E302" s="661" t="s">
        <v>4344</v>
      </c>
      <c r="F302" s="664"/>
      <c r="G302" s="664"/>
      <c r="H302" s="677">
        <v>0</v>
      </c>
      <c r="I302" s="664">
        <v>3</v>
      </c>
      <c r="J302" s="664">
        <v>2308.8000000000002</v>
      </c>
      <c r="K302" s="677">
        <v>1</v>
      </c>
      <c r="L302" s="664">
        <v>3</v>
      </c>
      <c r="M302" s="665">
        <v>2308.8000000000002</v>
      </c>
    </row>
    <row r="303" spans="1:13" ht="14.4" customHeight="1" x14ac:dyDescent="0.3">
      <c r="A303" s="660" t="s">
        <v>3555</v>
      </c>
      <c r="B303" s="661" t="s">
        <v>5431</v>
      </c>
      <c r="C303" s="661" t="s">
        <v>4638</v>
      </c>
      <c r="D303" s="661" t="s">
        <v>4343</v>
      </c>
      <c r="E303" s="661" t="s">
        <v>4639</v>
      </c>
      <c r="F303" s="664"/>
      <c r="G303" s="664"/>
      <c r="H303" s="677">
        <v>0</v>
      </c>
      <c r="I303" s="664">
        <v>1</v>
      </c>
      <c r="J303" s="664">
        <v>2308.8200000000002</v>
      </c>
      <c r="K303" s="677">
        <v>1</v>
      </c>
      <c r="L303" s="664">
        <v>1</v>
      </c>
      <c r="M303" s="665">
        <v>2308.8200000000002</v>
      </c>
    </row>
    <row r="304" spans="1:13" ht="14.4" customHeight="1" x14ac:dyDescent="0.3">
      <c r="A304" s="660" t="s">
        <v>3555</v>
      </c>
      <c r="B304" s="661" t="s">
        <v>3414</v>
      </c>
      <c r="C304" s="661" t="s">
        <v>4453</v>
      </c>
      <c r="D304" s="661" t="s">
        <v>1699</v>
      </c>
      <c r="E304" s="661" t="s">
        <v>4454</v>
      </c>
      <c r="F304" s="664"/>
      <c r="G304" s="664"/>
      <c r="H304" s="677"/>
      <c r="I304" s="664">
        <v>3</v>
      </c>
      <c r="J304" s="664">
        <v>0</v>
      </c>
      <c r="K304" s="677"/>
      <c r="L304" s="664">
        <v>3</v>
      </c>
      <c r="M304" s="665">
        <v>0</v>
      </c>
    </row>
    <row r="305" spans="1:13" ht="14.4" customHeight="1" x14ac:dyDescent="0.3">
      <c r="A305" s="660" t="s">
        <v>3555</v>
      </c>
      <c r="B305" s="661" t="s">
        <v>3417</v>
      </c>
      <c r="C305" s="661" t="s">
        <v>1717</v>
      </c>
      <c r="D305" s="661" t="s">
        <v>1718</v>
      </c>
      <c r="E305" s="661" t="s">
        <v>1719</v>
      </c>
      <c r="F305" s="664"/>
      <c r="G305" s="664"/>
      <c r="H305" s="677">
        <v>0</v>
      </c>
      <c r="I305" s="664">
        <v>55</v>
      </c>
      <c r="J305" s="664">
        <v>1722.6000000000001</v>
      </c>
      <c r="K305" s="677">
        <v>1</v>
      </c>
      <c r="L305" s="664">
        <v>55</v>
      </c>
      <c r="M305" s="665">
        <v>1722.6000000000001</v>
      </c>
    </row>
    <row r="306" spans="1:13" ht="14.4" customHeight="1" x14ac:dyDescent="0.3">
      <c r="A306" s="660" t="s">
        <v>3555</v>
      </c>
      <c r="B306" s="661" t="s">
        <v>3417</v>
      </c>
      <c r="C306" s="661" t="s">
        <v>1756</v>
      </c>
      <c r="D306" s="661" t="s">
        <v>1757</v>
      </c>
      <c r="E306" s="661" t="s">
        <v>1589</v>
      </c>
      <c r="F306" s="664"/>
      <c r="G306" s="664"/>
      <c r="H306" s="677">
        <v>0</v>
      </c>
      <c r="I306" s="664">
        <v>4</v>
      </c>
      <c r="J306" s="664">
        <v>375.84</v>
      </c>
      <c r="K306" s="677">
        <v>1</v>
      </c>
      <c r="L306" s="664">
        <v>4</v>
      </c>
      <c r="M306" s="665">
        <v>375.84</v>
      </c>
    </row>
    <row r="307" spans="1:13" ht="14.4" customHeight="1" x14ac:dyDescent="0.3">
      <c r="A307" s="660" t="s">
        <v>3555</v>
      </c>
      <c r="B307" s="661" t="s">
        <v>3433</v>
      </c>
      <c r="C307" s="661" t="s">
        <v>1852</v>
      </c>
      <c r="D307" s="661" t="s">
        <v>3436</v>
      </c>
      <c r="E307" s="661" t="s">
        <v>3437</v>
      </c>
      <c r="F307" s="664"/>
      <c r="G307" s="664"/>
      <c r="H307" s="677">
        <v>0</v>
      </c>
      <c r="I307" s="664">
        <v>5</v>
      </c>
      <c r="J307" s="664">
        <v>51.3</v>
      </c>
      <c r="K307" s="677">
        <v>1</v>
      </c>
      <c r="L307" s="664">
        <v>5</v>
      </c>
      <c r="M307" s="665">
        <v>51.3</v>
      </c>
    </row>
    <row r="308" spans="1:13" ht="14.4" customHeight="1" x14ac:dyDescent="0.3">
      <c r="A308" s="660" t="s">
        <v>3555</v>
      </c>
      <c r="B308" s="661" t="s">
        <v>3439</v>
      </c>
      <c r="C308" s="661" t="s">
        <v>1813</v>
      </c>
      <c r="D308" s="661" t="s">
        <v>1814</v>
      </c>
      <c r="E308" s="661" t="s">
        <v>3372</v>
      </c>
      <c r="F308" s="664"/>
      <c r="G308" s="664"/>
      <c r="H308" s="677">
        <v>0</v>
      </c>
      <c r="I308" s="664">
        <v>4</v>
      </c>
      <c r="J308" s="664">
        <v>263.95999999999998</v>
      </c>
      <c r="K308" s="677">
        <v>1</v>
      </c>
      <c r="L308" s="664">
        <v>4</v>
      </c>
      <c r="M308" s="665">
        <v>263.95999999999998</v>
      </c>
    </row>
    <row r="309" spans="1:13" ht="14.4" customHeight="1" x14ac:dyDescent="0.3">
      <c r="A309" s="660" t="s">
        <v>3555</v>
      </c>
      <c r="B309" s="661" t="s">
        <v>3439</v>
      </c>
      <c r="C309" s="661" t="s">
        <v>1855</v>
      </c>
      <c r="D309" s="661" t="s">
        <v>1856</v>
      </c>
      <c r="E309" s="661" t="s">
        <v>3440</v>
      </c>
      <c r="F309" s="664"/>
      <c r="G309" s="664"/>
      <c r="H309" s="677">
        <v>0</v>
      </c>
      <c r="I309" s="664">
        <v>1</v>
      </c>
      <c r="J309" s="664">
        <v>132</v>
      </c>
      <c r="K309" s="677">
        <v>1</v>
      </c>
      <c r="L309" s="664">
        <v>1</v>
      </c>
      <c r="M309" s="665">
        <v>132</v>
      </c>
    </row>
    <row r="310" spans="1:13" ht="14.4" customHeight="1" x14ac:dyDescent="0.3">
      <c r="A310" s="660" t="s">
        <v>3555</v>
      </c>
      <c r="B310" s="661" t="s">
        <v>3510</v>
      </c>
      <c r="C310" s="661" t="s">
        <v>2891</v>
      </c>
      <c r="D310" s="661" t="s">
        <v>2892</v>
      </c>
      <c r="E310" s="661" t="s">
        <v>2893</v>
      </c>
      <c r="F310" s="664"/>
      <c r="G310" s="664"/>
      <c r="H310" s="677">
        <v>0</v>
      </c>
      <c r="I310" s="664">
        <v>1</v>
      </c>
      <c r="J310" s="664">
        <v>400.18</v>
      </c>
      <c r="K310" s="677">
        <v>1</v>
      </c>
      <c r="L310" s="664">
        <v>1</v>
      </c>
      <c r="M310" s="665">
        <v>400.18</v>
      </c>
    </row>
    <row r="311" spans="1:13" ht="14.4" customHeight="1" x14ac:dyDescent="0.3">
      <c r="A311" s="660" t="s">
        <v>3555</v>
      </c>
      <c r="B311" s="661" t="s">
        <v>3510</v>
      </c>
      <c r="C311" s="661" t="s">
        <v>4675</v>
      </c>
      <c r="D311" s="661" t="s">
        <v>4676</v>
      </c>
      <c r="E311" s="661" t="s">
        <v>4677</v>
      </c>
      <c r="F311" s="664"/>
      <c r="G311" s="664"/>
      <c r="H311" s="677">
        <v>0</v>
      </c>
      <c r="I311" s="664">
        <v>3</v>
      </c>
      <c r="J311" s="664">
        <v>533.46</v>
      </c>
      <c r="K311" s="677">
        <v>1</v>
      </c>
      <c r="L311" s="664">
        <v>3</v>
      </c>
      <c r="M311" s="665">
        <v>533.46</v>
      </c>
    </row>
    <row r="312" spans="1:13" ht="14.4" customHeight="1" x14ac:dyDescent="0.3">
      <c r="A312" s="660" t="s">
        <v>3555</v>
      </c>
      <c r="B312" s="661" t="s">
        <v>3448</v>
      </c>
      <c r="C312" s="661" t="s">
        <v>3824</v>
      </c>
      <c r="D312" s="661" t="s">
        <v>1691</v>
      </c>
      <c r="E312" s="661" t="s">
        <v>3825</v>
      </c>
      <c r="F312" s="664"/>
      <c r="G312" s="664"/>
      <c r="H312" s="677"/>
      <c r="I312" s="664">
        <v>2</v>
      </c>
      <c r="J312" s="664">
        <v>0</v>
      </c>
      <c r="K312" s="677"/>
      <c r="L312" s="664">
        <v>2</v>
      </c>
      <c r="M312" s="665">
        <v>0</v>
      </c>
    </row>
    <row r="313" spans="1:13" ht="14.4" customHeight="1" x14ac:dyDescent="0.3">
      <c r="A313" s="660" t="s">
        <v>3555</v>
      </c>
      <c r="B313" s="661" t="s">
        <v>3448</v>
      </c>
      <c r="C313" s="661" t="s">
        <v>2791</v>
      </c>
      <c r="D313" s="661" t="s">
        <v>1691</v>
      </c>
      <c r="E313" s="661" t="s">
        <v>1742</v>
      </c>
      <c r="F313" s="664"/>
      <c r="G313" s="664"/>
      <c r="H313" s="677">
        <v>0</v>
      </c>
      <c r="I313" s="664">
        <v>3</v>
      </c>
      <c r="J313" s="664">
        <v>340.98</v>
      </c>
      <c r="K313" s="677">
        <v>1</v>
      </c>
      <c r="L313" s="664">
        <v>3</v>
      </c>
      <c r="M313" s="665">
        <v>340.98</v>
      </c>
    </row>
    <row r="314" spans="1:13" ht="14.4" customHeight="1" x14ac:dyDescent="0.3">
      <c r="A314" s="660" t="s">
        <v>3555</v>
      </c>
      <c r="B314" s="661" t="s">
        <v>3450</v>
      </c>
      <c r="C314" s="661" t="s">
        <v>2934</v>
      </c>
      <c r="D314" s="661" t="s">
        <v>2935</v>
      </c>
      <c r="E314" s="661" t="s">
        <v>2936</v>
      </c>
      <c r="F314" s="664"/>
      <c r="G314" s="664"/>
      <c r="H314" s="677">
        <v>0</v>
      </c>
      <c r="I314" s="664">
        <v>1</v>
      </c>
      <c r="J314" s="664">
        <v>194.26</v>
      </c>
      <c r="K314" s="677">
        <v>1</v>
      </c>
      <c r="L314" s="664">
        <v>1</v>
      </c>
      <c r="M314" s="665">
        <v>194.26</v>
      </c>
    </row>
    <row r="315" spans="1:13" ht="14.4" customHeight="1" x14ac:dyDescent="0.3">
      <c r="A315" s="660" t="s">
        <v>3555</v>
      </c>
      <c r="B315" s="661" t="s">
        <v>3450</v>
      </c>
      <c r="C315" s="661" t="s">
        <v>3608</v>
      </c>
      <c r="D315" s="661" t="s">
        <v>3609</v>
      </c>
      <c r="E315" s="661" t="s">
        <v>2945</v>
      </c>
      <c r="F315" s="664"/>
      <c r="G315" s="664"/>
      <c r="H315" s="677">
        <v>0</v>
      </c>
      <c r="I315" s="664">
        <v>4</v>
      </c>
      <c r="J315" s="664">
        <v>328.16</v>
      </c>
      <c r="K315" s="677">
        <v>1</v>
      </c>
      <c r="L315" s="664">
        <v>4</v>
      </c>
      <c r="M315" s="665">
        <v>328.16</v>
      </c>
    </row>
    <row r="316" spans="1:13" ht="14.4" customHeight="1" x14ac:dyDescent="0.3">
      <c r="A316" s="660" t="s">
        <v>3555</v>
      </c>
      <c r="B316" s="661" t="s">
        <v>3450</v>
      </c>
      <c r="C316" s="661" t="s">
        <v>2966</v>
      </c>
      <c r="D316" s="661" t="s">
        <v>2967</v>
      </c>
      <c r="E316" s="661" t="s">
        <v>2936</v>
      </c>
      <c r="F316" s="664"/>
      <c r="G316" s="664"/>
      <c r="H316" s="677">
        <v>0</v>
      </c>
      <c r="I316" s="664">
        <v>22</v>
      </c>
      <c r="J316" s="664">
        <v>4273.7199999999993</v>
      </c>
      <c r="K316" s="677">
        <v>1</v>
      </c>
      <c r="L316" s="664">
        <v>22</v>
      </c>
      <c r="M316" s="665">
        <v>4273.7199999999993</v>
      </c>
    </row>
    <row r="317" spans="1:13" ht="14.4" customHeight="1" x14ac:dyDescent="0.3">
      <c r="A317" s="660" t="s">
        <v>3555</v>
      </c>
      <c r="B317" s="661" t="s">
        <v>3450</v>
      </c>
      <c r="C317" s="661" t="s">
        <v>4697</v>
      </c>
      <c r="D317" s="661" t="s">
        <v>4698</v>
      </c>
      <c r="E317" s="661" t="s">
        <v>1969</v>
      </c>
      <c r="F317" s="664"/>
      <c r="G317" s="664"/>
      <c r="H317" s="677">
        <v>0</v>
      </c>
      <c r="I317" s="664">
        <v>1</v>
      </c>
      <c r="J317" s="664">
        <v>126.35</v>
      </c>
      <c r="K317" s="677">
        <v>1</v>
      </c>
      <c r="L317" s="664">
        <v>1</v>
      </c>
      <c r="M317" s="665">
        <v>126.35</v>
      </c>
    </row>
    <row r="318" spans="1:13" ht="14.4" customHeight="1" x14ac:dyDescent="0.3">
      <c r="A318" s="660" t="s">
        <v>3555</v>
      </c>
      <c r="B318" s="661" t="s">
        <v>3351</v>
      </c>
      <c r="C318" s="661" t="s">
        <v>1877</v>
      </c>
      <c r="D318" s="661" t="s">
        <v>1878</v>
      </c>
      <c r="E318" s="661" t="s">
        <v>1879</v>
      </c>
      <c r="F318" s="664"/>
      <c r="G318" s="664"/>
      <c r="H318" s="677">
        <v>0</v>
      </c>
      <c r="I318" s="664">
        <v>2</v>
      </c>
      <c r="J318" s="664">
        <v>267.88</v>
      </c>
      <c r="K318" s="677">
        <v>1</v>
      </c>
      <c r="L318" s="664">
        <v>2</v>
      </c>
      <c r="M318" s="665">
        <v>267.88</v>
      </c>
    </row>
    <row r="319" spans="1:13" ht="14.4" customHeight="1" x14ac:dyDescent="0.3">
      <c r="A319" s="660" t="s">
        <v>3556</v>
      </c>
      <c r="B319" s="661" t="s">
        <v>3352</v>
      </c>
      <c r="C319" s="661" t="s">
        <v>1848</v>
      </c>
      <c r="D319" s="661" t="s">
        <v>1849</v>
      </c>
      <c r="E319" s="661" t="s">
        <v>1850</v>
      </c>
      <c r="F319" s="664"/>
      <c r="G319" s="664"/>
      <c r="H319" s="677">
        <v>0</v>
      </c>
      <c r="I319" s="664">
        <v>1</v>
      </c>
      <c r="J319" s="664">
        <v>475.77</v>
      </c>
      <c r="K319" s="677">
        <v>1</v>
      </c>
      <c r="L319" s="664">
        <v>1</v>
      </c>
      <c r="M319" s="665">
        <v>475.77</v>
      </c>
    </row>
    <row r="320" spans="1:13" ht="14.4" customHeight="1" x14ac:dyDescent="0.3">
      <c r="A320" s="660" t="s">
        <v>3556</v>
      </c>
      <c r="B320" s="661" t="s">
        <v>3352</v>
      </c>
      <c r="C320" s="661" t="s">
        <v>1867</v>
      </c>
      <c r="D320" s="661" t="s">
        <v>1868</v>
      </c>
      <c r="E320" s="661" t="s">
        <v>3353</v>
      </c>
      <c r="F320" s="664"/>
      <c r="G320" s="664"/>
      <c r="H320" s="677">
        <v>0</v>
      </c>
      <c r="I320" s="664">
        <v>5</v>
      </c>
      <c r="J320" s="664">
        <v>6502.45</v>
      </c>
      <c r="K320" s="677">
        <v>1</v>
      </c>
      <c r="L320" s="664">
        <v>5</v>
      </c>
      <c r="M320" s="665">
        <v>6502.45</v>
      </c>
    </row>
    <row r="321" spans="1:13" ht="14.4" customHeight="1" x14ac:dyDescent="0.3">
      <c r="A321" s="660" t="s">
        <v>3556</v>
      </c>
      <c r="B321" s="661" t="s">
        <v>3361</v>
      </c>
      <c r="C321" s="661" t="s">
        <v>3740</v>
      </c>
      <c r="D321" s="661" t="s">
        <v>1714</v>
      </c>
      <c r="E321" s="661" t="s">
        <v>3741</v>
      </c>
      <c r="F321" s="664"/>
      <c r="G321" s="664"/>
      <c r="H321" s="677">
        <v>0</v>
      </c>
      <c r="I321" s="664">
        <v>4</v>
      </c>
      <c r="J321" s="664">
        <v>2173.56</v>
      </c>
      <c r="K321" s="677">
        <v>1</v>
      </c>
      <c r="L321" s="664">
        <v>4</v>
      </c>
      <c r="M321" s="665">
        <v>2173.56</v>
      </c>
    </row>
    <row r="322" spans="1:13" ht="14.4" customHeight="1" x14ac:dyDescent="0.3">
      <c r="A322" s="660" t="s">
        <v>3556</v>
      </c>
      <c r="B322" s="661" t="s">
        <v>3361</v>
      </c>
      <c r="C322" s="661" t="s">
        <v>1763</v>
      </c>
      <c r="D322" s="661" t="s">
        <v>622</v>
      </c>
      <c r="E322" s="661" t="s">
        <v>623</v>
      </c>
      <c r="F322" s="664"/>
      <c r="G322" s="664"/>
      <c r="H322" s="677">
        <v>0</v>
      </c>
      <c r="I322" s="664">
        <v>2</v>
      </c>
      <c r="J322" s="664">
        <v>2771.24</v>
      </c>
      <c r="K322" s="677">
        <v>1</v>
      </c>
      <c r="L322" s="664">
        <v>2</v>
      </c>
      <c r="M322" s="665">
        <v>2771.24</v>
      </c>
    </row>
    <row r="323" spans="1:13" ht="14.4" customHeight="1" x14ac:dyDescent="0.3">
      <c r="A323" s="660" t="s">
        <v>3556</v>
      </c>
      <c r="B323" s="661" t="s">
        <v>3361</v>
      </c>
      <c r="C323" s="661" t="s">
        <v>1766</v>
      </c>
      <c r="D323" s="661" t="s">
        <v>622</v>
      </c>
      <c r="E323" s="661" t="s">
        <v>1715</v>
      </c>
      <c r="F323" s="664"/>
      <c r="G323" s="664"/>
      <c r="H323" s="677">
        <v>0</v>
      </c>
      <c r="I323" s="664">
        <v>1</v>
      </c>
      <c r="J323" s="664">
        <v>1847.49</v>
      </c>
      <c r="K323" s="677">
        <v>1</v>
      </c>
      <c r="L323" s="664">
        <v>1</v>
      </c>
      <c r="M323" s="665">
        <v>1847.49</v>
      </c>
    </row>
    <row r="324" spans="1:13" ht="14.4" customHeight="1" x14ac:dyDescent="0.3">
      <c r="A324" s="660" t="s">
        <v>3556</v>
      </c>
      <c r="B324" s="661" t="s">
        <v>3387</v>
      </c>
      <c r="C324" s="661" t="s">
        <v>2040</v>
      </c>
      <c r="D324" s="661" t="s">
        <v>2923</v>
      </c>
      <c r="E324" s="661" t="s">
        <v>3388</v>
      </c>
      <c r="F324" s="664"/>
      <c r="G324" s="664"/>
      <c r="H324" s="677">
        <v>0</v>
      </c>
      <c r="I324" s="664">
        <v>3</v>
      </c>
      <c r="J324" s="664">
        <v>463.08000000000004</v>
      </c>
      <c r="K324" s="677">
        <v>1</v>
      </c>
      <c r="L324" s="664">
        <v>3</v>
      </c>
      <c r="M324" s="665">
        <v>463.08000000000004</v>
      </c>
    </row>
    <row r="325" spans="1:13" ht="14.4" customHeight="1" x14ac:dyDescent="0.3">
      <c r="A325" s="660" t="s">
        <v>3556</v>
      </c>
      <c r="B325" s="661" t="s">
        <v>3412</v>
      </c>
      <c r="C325" s="661" t="s">
        <v>4138</v>
      </c>
      <c r="D325" s="661" t="s">
        <v>1927</v>
      </c>
      <c r="E325" s="661" t="s">
        <v>3413</v>
      </c>
      <c r="F325" s="664"/>
      <c r="G325" s="664"/>
      <c r="H325" s="677"/>
      <c r="I325" s="664">
        <v>6</v>
      </c>
      <c r="J325" s="664">
        <v>0</v>
      </c>
      <c r="K325" s="677"/>
      <c r="L325" s="664">
        <v>6</v>
      </c>
      <c r="M325" s="665">
        <v>0</v>
      </c>
    </row>
    <row r="326" spans="1:13" ht="14.4" customHeight="1" x14ac:dyDescent="0.3">
      <c r="A326" s="660" t="s">
        <v>3556</v>
      </c>
      <c r="B326" s="661" t="s">
        <v>3417</v>
      </c>
      <c r="C326" s="661" t="s">
        <v>1859</v>
      </c>
      <c r="D326" s="661" t="s">
        <v>1860</v>
      </c>
      <c r="E326" s="661" t="s">
        <v>3418</v>
      </c>
      <c r="F326" s="664"/>
      <c r="G326" s="664"/>
      <c r="H326" s="677">
        <v>0</v>
      </c>
      <c r="I326" s="664">
        <v>1</v>
      </c>
      <c r="J326" s="664">
        <v>31.32</v>
      </c>
      <c r="K326" s="677">
        <v>1</v>
      </c>
      <c r="L326" s="664">
        <v>1</v>
      </c>
      <c r="M326" s="665">
        <v>31.32</v>
      </c>
    </row>
    <row r="327" spans="1:13" ht="14.4" customHeight="1" x14ac:dyDescent="0.3">
      <c r="A327" s="660" t="s">
        <v>3557</v>
      </c>
      <c r="B327" s="661" t="s">
        <v>3414</v>
      </c>
      <c r="C327" s="661" t="s">
        <v>1698</v>
      </c>
      <c r="D327" s="661" t="s">
        <v>1699</v>
      </c>
      <c r="E327" s="661" t="s">
        <v>3416</v>
      </c>
      <c r="F327" s="664"/>
      <c r="G327" s="664"/>
      <c r="H327" s="677">
        <v>0</v>
      </c>
      <c r="I327" s="664">
        <v>1</v>
      </c>
      <c r="J327" s="664">
        <v>48.42</v>
      </c>
      <c r="K327" s="677">
        <v>1</v>
      </c>
      <c r="L327" s="664">
        <v>1</v>
      </c>
      <c r="M327" s="665">
        <v>48.42</v>
      </c>
    </row>
    <row r="328" spans="1:13" ht="14.4" customHeight="1" x14ac:dyDescent="0.3">
      <c r="A328" s="660" t="s">
        <v>3572</v>
      </c>
      <c r="B328" s="661" t="s">
        <v>3352</v>
      </c>
      <c r="C328" s="661" t="s">
        <v>1867</v>
      </c>
      <c r="D328" s="661" t="s">
        <v>1868</v>
      </c>
      <c r="E328" s="661" t="s">
        <v>3353</v>
      </c>
      <c r="F328" s="664"/>
      <c r="G328" s="664"/>
      <c r="H328" s="677">
        <v>0</v>
      </c>
      <c r="I328" s="664">
        <v>3</v>
      </c>
      <c r="J328" s="664">
        <v>3901.4700000000003</v>
      </c>
      <c r="K328" s="677">
        <v>1</v>
      </c>
      <c r="L328" s="664">
        <v>3</v>
      </c>
      <c r="M328" s="665">
        <v>3901.4700000000003</v>
      </c>
    </row>
    <row r="329" spans="1:13" ht="14.4" customHeight="1" x14ac:dyDescent="0.3">
      <c r="A329" s="660" t="s">
        <v>3572</v>
      </c>
      <c r="B329" s="661" t="s">
        <v>3352</v>
      </c>
      <c r="C329" s="661" t="s">
        <v>4034</v>
      </c>
      <c r="D329" s="661" t="s">
        <v>4035</v>
      </c>
      <c r="E329" s="661" t="s">
        <v>4036</v>
      </c>
      <c r="F329" s="664"/>
      <c r="G329" s="664"/>
      <c r="H329" s="677">
        <v>0</v>
      </c>
      <c r="I329" s="664">
        <v>2</v>
      </c>
      <c r="J329" s="664">
        <v>1949.6</v>
      </c>
      <c r="K329" s="677">
        <v>1</v>
      </c>
      <c r="L329" s="664">
        <v>2</v>
      </c>
      <c r="M329" s="665">
        <v>1949.6</v>
      </c>
    </row>
    <row r="330" spans="1:13" ht="14.4" customHeight="1" x14ac:dyDescent="0.3">
      <c r="A330" s="660" t="s">
        <v>3572</v>
      </c>
      <c r="B330" s="661" t="s">
        <v>3358</v>
      </c>
      <c r="C330" s="661" t="s">
        <v>2780</v>
      </c>
      <c r="D330" s="661" t="s">
        <v>2781</v>
      </c>
      <c r="E330" s="661" t="s">
        <v>3462</v>
      </c>
      <c r="F330" s="664"/>
      <c r="G330" s="664"/>
      <c r="H330" s="677">
        <v>0</v>
      </c>
      <c r="I330" s="664">
        <v>1</v>
      </c>
      <c r="J330" s="664">
        <v>50.85</v>
      </c>
      <c r="K330" s="677">
        <v>1</v>
      </c>
      <c r="L330" s="664">
        <v>1</v>
      </c>
      <c r="M330" s="665">
        <v>50.85</v>
      </c>
    </row>
    <row r="331" spans="1:13" ht="14.4" customHeight="1" x14ac:dyDescent="0.3">
      <c r="A331" s="660" t="s">
        <v>3572</v>
      </c>
      <c r="B331" s="661" t="s">
        <v>5436</v>
      </c>
      <c r="C331" s="661" t="s">
        <v>4045</v>
      </c>
      <c r="D331" s="661" t="s">
        <v>4046</v>
      </c>
      <c r="E331" s="661" t="s">
        <v>1028</v>
      </c>
      <c r="F331" s="664"/>
      <c r="G331" s="664"/>
      <c r="H331" s="677">
        <v>0</v>
      </c>
      <c r="I331" s="664">
        <v>1</v>
      </c>
      <c r="J331" s="664">
        <v>184.74</v>
      </c>
      <c r="K331" s="677">
        <v>1</v>
      </c>
      <c r="L331" s="664">
        <v>1</v>
      </c>
      <c r="M331" s="665">
        <v>184.74</v>
      </c>
    </row>
    <row r="332" spans="1:13" ht="14.4" customHeight="1" x14ac:dyDescent="0.3">
      <c r="A332" s="660" t="s">
        <v>3572</v>
      </c>
      <c r="B332" s="661" t="s">
        <v>3361</v>
      </c>
      <c r="C332" s="661" t="s">
        <v>3792</v>
      </c>
      <c r="D332" s="661" t="s">
        <v>1714</v>
      </c>
      <c r="E332" s="661" t="s">
        <v>623</v>
      </c>
      <c r="F332" s="664"/>
      <c r="G332" s="664"/>
      <c r="H332" s="677">
        <v>0</v>
      </c>
      <c r="I332" s="664">
        <v>2</v>
      </c>
      <c r="J332" s="664">
        <v>1630.2</v>
      </c>
      <c r="K332" s="677">
        <v>1</v>
      </c>
      <c r="L332" s="664">
        <v>2</v>
      </c>
      <c r="M332" s="665">
        <v>1630.2</v>
      </c>
    </row>
    <row r="333" spans="1:13" ht="14.4" customHeight="1" x14ac:dyDescent="0.3">
      <c r="A333" s="660" t="s">
        <v>3572</v>
      </c>
      <c r="B333" s="661" t="s">
        <v>3361</v>
      </c>
      <c r="C333" s="661" t="s">
        <v>4030</v>
      </c>
      <c r="D333" s="661" t="s">
        <v>1714</v>
      </c>
      <c r="E333" s="661" t="s">
        <v>4031</v>
      </c>
      <c r="F333" s="664"/>
      <c r="G333" s="664"/>
      <c r="H333" s="677"/>
      <c r="I333" s="664">
        <v>1</v>
      </c>
      <c r="J333" s="664">
        <v>0</v>
      </c>
      <c r="K333" s="677"/>
      <c r="L333" s="664">
        <v>1</v>
      </c>
      <c r="M333" s="665">
        <v>0</v>
      </c>
    </row>
    <row r="334" spans="1:13" ht="14.4" customHeight="1" x14ac:dyDescent="0.3">
      <c r="A334" s="660" t="s">
        <v>3572</v>
      </c>
      <c r="B334" s="661" t="s">
        <v>3361</v>
      </c>
      <c r="C334" s="661" t="s">
        <v>1763</v>
      </c>
      <c r="D334" s="661" t="s">
        <v>622</v>
      </c>
      <c r="E334" s="661" t="s">
        <v>623</v>
      </c>
      <c r="F334" s="664"/>
      <c r="G334" s="664"/>
      <c r="H334" s="677">
        <v>0</v>
      </c>
      <c r="I334" s="664">
        <v>4</v>
      </c>
      <c r="J334" s="664">
        <v>5542.48</v>
      </c>
      <c r="K334" s="677">
        <v>1</v>
      </c>
      <c r="L334" s="664">
        <v>4</v>
      </c>
      <c r="M334" s="665">
        <v>5542.48</v>
      </c>
    </row>
    <row r="335" spans="1:13" ht="14.4" customHeight="1" x14ac:dyDescent="0.3">
      <c r="A335" s="660" t="s">
        <v>3572</v>
      </c>
      <c r="B335" s="661" t="s">
        <v>3361</v>
      </c>
      <c r="C335" s="661" t="s">
        <v>1766</v>
      </c>
      <c r="D335" s="661" t="s">
        <v>622</v>
      </c>
      <c r="E335" s="661" t="s">
        <v>1715</v>
      </c>
      <c r="F335" s="664"/>
      <c r="G335" s="664"/>
      <c r="H335" s="677">
        <v>0</v>
      </c>
      <c r="I335" s="664">
        <v>3</v>
      </c>
      <c r="J335" s="664">
        <v>5542.47</v>
      </c>
      <c r="K335" s="677">
        <v>1</v>
      </c>
      <c r="L335" s="664">
        <v>3</v>
      </c>
      <c r="M335" s="665">
        <v>5542.47</v>
      </c>
    </row>
    <row r="336" spans="1:13" ht="14.4" customHeight="1" x14ac:dyDescent="0.3">
      <c r="A336" s="660" t="s">
        <v>3572</v>
      </c>
      <c r="B336" s="661" t="s">
        <v>3361</v>
      </c>
      <c r="C336" s="661" t="s">
        <v>1769</v>
      </c>
      <c r="D336" s="661" t="s">
        <v>622</v>
      </c>
      <c r="E336" s="661" t="s">
        <v>3363</v>
      </c>
      <c r="F336" s="664"/>
      <c r="G336" s="664"/>
      <c r="H336" s="677">
        <v>0</v>
      </c>
      <c r="I336" s="664">
        <v>1</v>
      </c>
      <c r="J336" s="664">
        <v>2309.36</v>
      </c>
      <c r="K336" s="677">
        <v>1</v>
      </c>
      <c r="L336" s="664">
        <v>1</v>
      </c>
      <c r="M336" s="665">
        <v>2309.36</v>
      </c>
    </row>
    <row r="337" spans="1:13" ht="14.4" customHeight="1" x14ac:dyDescent="0.3">
      <c r="A337" s="660" t="s">
        <v>3572</v>
      </c>
      <c r="B337" s="661" t="s">
        <v>5437</v>
      </c>
      <c r="C337" s="661" t="s">
        <v>4021</v>
      </c>
      <c r="D337" s="661" t="s">
        <v>4022</v>
      </c>
      <c r="E337" s="661" t="s">
        <v>4023</v>
      </c>
      <c r="F337" s="664"/>
      <c r="G337" s="664"/>
      <c r="H337" s="677">
        <v>0</v>
      </c>
      <c r="I337" s="664">
        <v>1</v>
      </c>
      <c r="J337" s="664">
        <v>29.27</v>
      </c>
      <c r="K337" s="677">
        <v>1</v>
      </c>
      <c r="L337" s="664">
        <v>1</v>
      </c>
      <c r="M337" s="665">
        <v>29.27</v>
      </c>
    </row>
    <row r="338" spans="1:13" ht="14.4" customHeight="1" x14ac:dyDescent="0.3">
      <c r="A338" s="660" t="s">
        <v>3572</v>
      </c>
      <c r="B338" s="661" t="s">
        <v>3385</v>
      </c>
      <c r="C338" s="661" t="s">
        <v>4027</v>
      </c>
      <c r="D338" s="661" t="s">
        <v>1930</v>
      </c>
      <c r="E338" s="661" t="s">
        <v>4028</v>
      </c>
      <c r="F338" s="664"/>
      <c r="G338" s="664"/>
      <c r="H338" s="677">
        <v>0</v>
      </c>
      <c r="I338" s="664">
        <v>1</v>
      </c>
      <c r="J338" s="664">
        <v>48.37</v>
      </c>
      <c r="K338" s="677">
        <v>1</v>
      </c>
      <c r="L338" s="664">
        <v>1</v>
      </c>
      <c r="M338" s="665">
        <v>48.37</v>
      </c>
    </row>
    <row r="339" spans="1:13" ht="14.4" customHeight="1" x14ac:dyDescent="0.3">
      <c r="A339" s="660" t="s">
        <v>3572</v>
      </c>
      <c r="B339" s="661" t="s">
        <v>3387</v>
      </c>
      <c r="C339" s="661" t="s">
        <v>2040</v>
      </c>
      <c r="D339" s="661" t="s">
        <v>2923</v>
      </c>
      <c r="E339" s="661" t="s">
        <v>3388</v>
      </c>
      <c r="F339" s="664"/>
      <c r="G339" s="664"/>
      <c r="H339" s="677">
        <v>0</v>
      </c>
      <c r="I339" s="664">
        <v>1</v>
      </c>
      <c r="J339" s="664">
        <v>154.36000000000001</v>
      </c>
      <c r="K339" s="677">
        <v>1</v>
      </c>
      <c r="L339" s="664">
        <v>1</v>
      </c>
      <c r="M339" s="665">
        <v>154.36000000000001</v>
      </c>
    </row>
    <row r="340" spans="1:13" ht="14.4" customHeight="1" x14ac:dyDescent="0.3">
      <c r="A340" s="660" t="s">
        <v>3572</v>
      </c>
      <c r="B340" s="661" t="s">
        <v>5438</v>
      </c>
      <c r="C340" s="661" t="s">
        <v>1987</v>
      </c>
      <c r="D340" s="661" t="s">
        <v>1988</v>
      </c>
      <c r="E340" s="661" t="s">
        <v>3597</v>
      </c>
      <c r="F340" s="664"/>
      <c r="G340" s="664"/>
      <c r="H340" s="677">
        <v>0</v>
      </c>
      <c r="I340" s="664">
        <v>2</v>
      </c>
      <c r="J340" s="664">
        <v>341.04</v>
      </c>
      <c r="K340" s="677">
        <v>1</v>
      </c>
      <c r="L340" s="664">
        <v>2</v>
      </c>
      <c r="M340" s="665">
        <v>341.04</v>
      </c>
    </row>
    <row r="341" spans="1:13" ht="14.4" customHeight="1" x14ac:dyDescent="0.3">
      <c r="A341" s="660" t="s">
        <v>3572</v>
      </c>
      <c r="B341" s="661" t="s">
        <v>3417</v>
      </c>
      <c r="C341" s="661" t="s">
        <v>1760</v>
      </c>
      <c r="D341" s="661" t="s">
        <v>1757</v>
      </c>
      <c r="E341" s="661" t="s">
        <v>3420</v>
      </c>
      <c r="F341" s="664"/>
      <c r="G341" s="664"/>
      <c r="H341" s="677">
        <v>0</v>
      </c>
      <c r="I341" s="664">
        <v>1</v>
      </c>
      <c r="J341" s="664">
        <v>156.61000000000001</v>
      </c>
      <c r="K341" s="677">
        <v>1</v>
      </c>
      <c r="L341" s="664">
        <v>1</v>
      </c>
      <c r="M341" s="665">
        <v>156.61000000000001</v>
      </c>
    </row>
    <row r="342" spans="1:13" ht="14.4" customHeight="1" x14ac:dyDescent="0.3">
      <c r="A342" s="660" t="s">
        <v>3572</v>
      </c>
      <c r="B342" s="661" t="s">
        <v>5430</v>
      </c>
      <c r="C342" s="661" t="s">
        <v>4025</v>
      </c>
      <c r="D342" s="661" t="s">
        <v>4026</v>
      </c>
      <c r="E342" s="661" t="s">
        <v>1086</v>
      </c>
      <c r="F342" s="664"/>
      <c r="G342" s="664"/>
      <c r="H342" s="677">
        <v>0</v>
      </c>
      <c r="I342" s="664">
        <v>1</v>
      </c>
      <c r="J342" s="664">
        <v>113.66</v>
      </c>
      <c r="K342" s="677">
        <v>1</v>
      </c>
      <c r="L342" s="664">
        <v>1</v>
      </c>
      <c r="M342" s="665">
        <v>113.66</v>
      </c>
    </row>
    <row r="343" spans="1:13" ht="14.4" customHeight="1" x14ac:dyDescent="0.3">
      <c r="A343" s="660" t="s">
        <v>3558</v>
      </c>
      <c r="B343" s="661" t="s">
        <v>3352</v>
      </c>
      <c r="C343" s="661" t="s">
        <v>1848</v>
      </c>
      <c r="D343" s="661" t="s">
        <v>1849</v>
      </c>
      <c r="E343" s="661" t="s">
        <v>1850</v>
      </c>
      <c r="F343" s="664"/>
      <c r="G343" s="664"/>
      <c r="H343" s="677">
        <v>0</v>
      </c>
      <c r="I343" s="664">
        <v>66</v>
      </c>
      <c r="J343" s="664">
        <v>31400.820000000007</v>
      </c>
      <c r="K343" s="677">
        <v>1</v>
      </c>
      <c r="L343" s="664">
        <v>66</v>
      </c>
      <c r="M343" s="665">
        <v>31400.820000000007</v>
      </c>
    </row>
    <row r="344" spans="1:13" ht="14.4" customHeight="1" x14ac:dyDescent="0.3">
      <c r="A344" s="660" t="s">
        <v>3558</v>
      </c>
      <c r="B344" s="661" t="s">
        <v>3352</v>
      </c>
      <c r="C344" s="661" t="s">
        <v>1867</v>
      </c>
      <c r="D344" s="661" t="s">
        <v>1868</v>
      </c>
      <c r="E344" s="661" t="s">
        <v>3353</v>
      </c>
      <c r="F344" s="664"/>
      <c r="G344" s="664"/>
      <c r="H344" s="677">
        <v>0</v>
      </c>
      <c r="I344" s="664">
        <v>27</v>
      </c>
      <c r="J344" s="664">
        <v>31321.53</v>
      </c>
      <c r="K344" s="677">
        <v>1</v>
      </c>
      <c r="L344" s="664">
        <v>27</v>
      </c>
      <c r="M344" s="665">
        <v>31321.53</v>
      </c>
    </row>
    <row r="345" spans="1:13" ht="14.4" customHeight="1" x14ac:dyDescent="0.3">
      <c r="A345" s="660" t="s">
        <v>3558</v>
      </c>
      <c r="B345" s="661" t="s">
        <v>3354</v>
      </c>
      <c r="C345" s="661" t="s">
        <v>4249</v>
      </c>
      <c r="D345" s="661" t="s">
        <v>4250</v>
      </c>
      <c r="E345" s="661" t="s">
        <v>4251</v>
      </c>
      <c r="F345" s="664"/>
      <c r="G345" s="664"/>
      <c r="H345" s="677">
        <v>0</v>
      </c>
      <c r="I345" s="664">
        <v>12</v>
      </c>
      <c r="J345" s="664">
        <v>15605.88</v>
      </c>
      <c r="K345" s="677">
        <v>1</v>
      </c>
      <c r="L345" s="664">
        <v>12</v>
      </c>
      <c r="M345" s="665">
        <v>15605.88</v>
      </c>
    </row>
    <row r="346" spans="1:13" ht="14.4" customHeight="1" x14ac:dyDescent="0.3">
      <c r="A346" s="660" t="s">
        <v>3558</v>
      </c>
      <c r="B346" s="661" t="s">
        <v>3361</v>
      </c>
      <c r="C346" s="661" t="s">
        <v>3740</v>
      </c>
      <c r="D346" s="661" t="s">
        <v>1714</v>
      </c>
      <c r="E346" s="661" t="s">
        <v>3741</v>
      </c>
      <c r="F346" s="664"/>
      <c r="G346" s="664"/>
      <c r="H346" s="677">
        <v>0</v>
      </c>
      <c r="I346" s="664">
        <v>6</v>
      </c>
      <c r="J346" s="664">
        <v>3260.34</v>
      </c>
      <c r="K346" s="677">
        <v>1</v>
      </c>
      <c r="L346" s="664">
        <v>6</v>
      </c>
      <c r="M346" s="665">
        <v>3260.34</v>
      </c>
    </row>
    <row r="347" spans="1:13" ht="14.4" customHeight="1" x14ac:dyDescent="0.3">
      <c r="A347" s="660" t="s">
        <v>3558</v>
      </c>
      <c r="B347" s="661" t="s">
        <v>3361</v>
      </c>
      <c r="C347" s="661" t="s">
        <v>3792</v>
      </c>
      <c r="D347" s="661" t="s">
        <v>1714</v>
      </c>
      <c r="E347" s="661" t="s">
        <v>623</v>
      </c>
      <c r="F347" s="664"/>
      <c r="G347" s="664"/>
      <c r="H347" s="677">
        <v>0</v>
      </c>
      <c r="I347" s="664">
        <v>13</v>
      </c>
      <c r="J347" s="664">
        <v>10596.300000000001</v>
      </c>
      <c r="K347" s="677">
        <v>1</v>
      </c>
      <c r="L347" s="664">
        <v>13</v>
      </c>
      <c r="M347" s="665">
        <v>10596.300000000001</v>
      </c>
    </row>
    <row r="348" spans="1:13" ht="14.4" customHeight="1" x14ac:dyDescent="0.3">
      <c r="A348" s="660" t="s">
        <v>3558</v>
      </c>
      <c r="B348" s="661" t="s">
        <v>3361</v>
      </c>
      <c r="C348" s="661" t="s">
        <v>1713</v>
      </c>
      <c r="D348" s="661" t="s">
        <v>1714</v>
      </c>
      <c r="E348" s="661" t="s">
        <v>1715</v>
      </c>
      <c r="F348" s="664"/>
      <c r="G348" s="664"/>
      <c r="H348" s="677">
        <v>0</v>
      </c>
      <c r="I348" s="664">
        <v>4</v>
      </c>
      <c r="J348" s="664">
        <v>3694.96</v>
      </c>
      <c r="K348" s="677">
        <v>1</v>
      </c>
      <c r="L348" s="664">
        <v>4</v>
      </c>
      <c r="M348" s="665">
        <v>3694.96</v>
      </c>
    </row>
    <row r="349" spans="1:13" ht="14.4" customHeight="1" x14ac:dyDescent="0.3">
      <c r="A349" s="660" t="s">
        <v>3558</v>
      </c>
      <c r="B349" s="661" t="s">
        <v>3385</v>
      </c>
      <c r="C349" s="661" t="s">
        <v>4027</v>
      </c>
      <c r="D349" s="661" t="s">
        <v>1930</v>
      </c>
      <c r="E349" s="661" t="s">
        <v>4028</v>
      </c>
      <c r="F349" s="664"/>
      <c r="G349" s="664"/>
      <c r="H349" s="677">
        <v>0</v>
      </c>
      <c r="I349" s="664">
        <v>1</v>
      </c>
      <c r="J349" s="664">
        <v>48.37</v>
      </c>
      <c r="K349" s="677">
        <v>1</v>
      </c>
      <c r="L349" s="664">
        <v>1</v>
      </c>
      <c r="M349" s="665">
        <v>48.37</v>
      </c>
    </row>
    <row r="350" spans="1:13" ht="14.4" customHeight="1" x14ac:dyDescent="0.3">
      <c r="A350" s="660" t="s">
        <v>3558</v>
      </c>
      <c r="B350" s="661" t="s">
        <v>3387</v>
      </c>
      <c r="C350" s="661" t="s">
        <v>2040</v>
      </c>
      <c r="D350" s="661" t="s">
        <v>2923</v>
      </c>
      <c r="E350" s="661" t="s">
        <v>3388</v>
      </c>
      <c r="F350" s="664"/>
      <c r="G350" s="664"/>
      <c r="H350" s="677">
        <v>0</v>
      </c>
      <c r="I350" s="664">
        <v>2</v>
      </c>
      <c r="J350" s="664">
        <v>308.72000000000003</v>
      </c>
      <c r="K350" s="677">
        <v>1</v>
      </c>
      <c r="L350" s="664">
        <v>2</v>
      </c>
      <c r="M350" s="665">
        <v>308.72000000000003</v>
      </c>
    </row>
    <row r="351" spans="1:13" ht="14.4" customHeight="1" x14ac:dyDescent="0.3">
      <c r="A351" s="660" t="s">
        <v>3558</v>
      </c>
      <c r="B351" s="661" t="s">
        <v>3398</v>
      </c>
      <c r="C351" s="661" t="s">
        <v>2987</v>
      </c>
      <c r="D351" s="661" t="s">
        <v>2988</v>
      </c>
      <c r="E351" s="661" t="s">
        <v>4561</v>
      </c>
      <c r="F351" s="664"/>
      <c r="G351" s="664"/>
      <c r="H351" s="677">
        <v>0</v>
      </c>
      <c r="I351" s="664">
        <v>1</v>
      </c>
      <c r="J351" s="664">
        <v>66.819999999999993</v>
      </c>
      <c r="K351" s="677">
        <v>1</v>
      </c>
      <c r="L351" s="664">
        <v>1</v>
      </c>
      <c r="M351" s="665">
        <v>66.819999999999993</v>
      </c>
    </row>
    <row r="352" spans="1:13" ht="14.4" customHeight="1" x14ac:dyDescent="0.3">
      <c r="A352" s="660" t="s">
        <v>3558</v>
      </c>
      <c r="B352" s="661" t="s">
        <v>3406</v>
      </c>
      <c r="C352" s="661" t="s">
        <v>4766</v>
      </c>
      <c r="D352" s="661" t="s">
        <v>4767</v>
      </c>
      <c r="E352" s="661" t="s">
        <v>4768</v>
      </c>
      <c r="F352" s="664">
        <v>2</v>
      </c>
      <c r="G352" s="664">
        <v>8194.4</v>
      </c>
      <c r="H352" s="677">
        <v>1</v>
      </c>
      <c r="I352" s="664"/>
      <c r="J352" s="664"/>
      <c r="K352" s="677">
        <v>0</v>
      </c>
      <c r="L352" s="664">
        <v>2</v>
      </c>
      <c r="M352" s="665">
        <v>8194.4</v>
      </c>
    </row>
    <row r="353" spans="1:13" ht="14.4" customHeight="1" x14ac:dyDescent="0.3">
      <c r="A353" s="660" t="s">
        <v>3558</v>
      </c>
      <c r="B353" s="661" t="s">
        <v>5423</v>
      </c>
      <c r="C353" s="661" t="s">
        <v>3960</v>
      </c>
      <c r="D353" s="661" t="s">
        <v>3961</v>
      </c>
      <c r="E353" s="661" t="s">
        <v>1172</v>
      </c>
      <c r="F353" s="664"/>
      <c r="G353" s="664"/>
      <c r="H353" s="677"/>
      <c r="I353" s="664">
        <v>18</v>
      </c>
      <c r="J353" s="664">
        <v>0</v>
      </c>
      <c r="K353" s="677"/>
      <c r="L353" s="664">
        <v>18</v>
      </c>
      <c r="M353" s="665">
        <v>0</v>
      </c>
    </row>
    <row r="354" spans="1:13" ht="14.4" customHeight="1" x14ac:dyDescent="0.3">
      <c r="A354" s="660" t="s">
        <v>3558</v>
      </c>
      <c r="B354" s="661" t="s">
        <v>5423</v>
      </c>
      <c r="C354" s="661" t="s">
        <v>4206</v>
      </c>
      <c r="D354" s="661" t="s">
        <v>3961</v>
      </c>
      <c r="E354" s="661" t="s">
        <v>4207</v>
      </c>
      <c r="F354" s="664"/>
      <c r="G354" s="664"/>
      <c r="H354" s="677">
        <v>0</v>
      </c>
      <c r="I354" s="664">
        <v>5</v>
      </c>
      <c r="J354" s="664">
        <v>2461.5</v>
      </c>
      <c r="K354" s="677">
        <v>1</v>
      </c>
      <c r="L354" s="664">
        <v>5</v>
      </c>
      <c r="M354" s="665">
        <v>2461.5</v>
      </c>
    </row>
    <row r="355" spans="1:13" ht="14.4" customHeight="1" x14ac:dyDescent="0.3">
      <c r="A355" s="660" t="s">
        <v>3558</v>
      </c>
      <c r="B355" s="661" t="s">
        <v>5424</v>
      </c>
      <c r="C355" s="661" t="s">
        <v>4623</v>
      </c>
      <c r="D355" s="661" t="s">
        <v>4624</v>
      </c>
      <c r="E355" s="661" t="s">
        <v>3443</v>
      </c>
      <c r="F355" s="664"/>
      <c r="G355" s="664"/>
      <c r="H355" s="677">
        <v>0</v>
      </c>
      <c r="I355" s="664">
        <v>4</v>
      </c>
      <c r="J355" s="664">
        <v>827.53</v>
      </c>
      <c r="K355" s="677">
        <v>1</v>
      </c>
      <c r="L355" s="664">
        <v>4</v>
      </c>
      <c r="M355" s="665">
        <v>827.53</v>
      </c>
    </row>
    <row r="356" spans="1:13" ht="14.4" customHeight="1" x14ac:dyDescent="0.3">
      <c r="A356" s="660" t="s">
        <v>3558</v>
      </c>
      <c r="B356" s="661" t="s">
        <v>3412</v>
      </c>
      <c r="C356" s="661" t="s">
        <v>1926</v>
      </c>
      <c r="D356" s="661" t="s">
        <v>1927</v>
      </c>
      <c r="E356" s="661" t="s">
        <v>3413</v>
      </c>
      <c r="F356" s="664"/>
      <c r="G356" s="664"/>
      <c r="H356" s="677">
        <v>0</v>
      </c>
      <c r="I356" s="664">
        <v>60</v>
      </c>
      <c r="J356" s="664">
        <v>41572.590000000004</v>
      </c>
      <c r="K356" s="677">
        <v>1</v>
      </c>
      <c r="L356" s="664">
        <v>60</v>
      </c>
      <c r="M356" s="665">
        <v>41572.590000000004</v>
      </c>
    </row>
    <row r="357" spans="1:13" ht="14.4" customHeight="1" x14ac:dyDescent="0.3">
      <c r="A357" s="660" t="s">
        <v>3558</v>
      </c>
      <c r="B357" s="661" t="s">
        <v>3412</v>
      </c>
      <c r="C357" s="661" t="s">
        <v>4138</v>
      </c>
      <c r="D357" s="661" t="s">
        <v>1927</v>
      </c>
      <c r="E357" s="661" t="s">
        <v>3413</v>
      </c>
      <c r="F357" s="664"/>
      <c r="G357" s="664"/>
      <c r="H357" s="677"/>
      <c r="I357" s="664">
        <v>15</v>
      </c>
      <c r="J357" s="664">
        <v>0</v>
      </c>
      <c r="K357" s="677"/>
      <c r="L357" s="664">
        <v>15</v>
      </c>
      <c r="M357" s="665">
        <v>0</v>
      </c>
    </row>
    <row r="358" spans="1:13" ht="14.4" customHeight="1" x14ac:dyDescent="0.3">
      <c r="A358" s="660" t="s">
        <v>3558</v>
      </c>
      <c r="B358" s="661" t="s">
        <v>3414</v>
      </c>
      <c r="C358" s="661" t="s">
        <v>4453</v>
      </c>
      <c r="D358" s="661" t="s">
        <v>1699</v>
      </c>
      <c r="E358" s="661" t="s">
        <v>4454</v>
      </c>
      <c r="F358" s="664"/>
      <c r="G358" s="664"/>
      <c r="H358" s="677"/>
      <c r="I358" s="664">
        <v>2</v>
      </c>
      <c r="J358" s="664">
        <v>0</v>
      </c>
      <c r="K358" s="677"/>
      <c r="L358" s="664">
        <v>2</v>
      </c>
      <c r="M358" s="665">
        <v>0</v>
      </c>
    </row>
    <row r="359" spans="1:13" ht="14.4" customHeight="1" x14ac:dyDescent="0.3">
      <c r="A359" s="660" t="s">
        <v>3558</v>
      </c>
      <c r="B359" s="661" t="s">
        <v>3417</v>
      </c>
      <c r="C359" s="661" t="s">
        <v>3962</v>
      </c>
      <c r="D359" s="661" t="s">
        <v>1860</v>
      </c>
      <c r="E359" s="661" t="s">
        <v>3963</v>
      </c>
      <c r="F359" s="664"/>
      <c r="G359" s="664"/>
      <c r="H359" s="677">
        <v>0</v>
      </c>
      <c r="I359" s="664">
        <v>2</v>
      </c>
      <c r="J359" s="664">
        <v>601.36</v>
      </c>
      <c r="K359" s="677">
        <v>1</v>
      </c>
      <c r="L359" s="664">
        <v>2</v>
      </c>
      <c r="M359" s="665">
        <v>601.36</v>
      </c>
    </row>
    <row r="360" spans="1:13" ht="14.4" customHeight="1" x14ac:dyDescent="0.3">
      <c r="A360" s="660" t="s">
        <v>3558</v>
      </c>
      <c r="B360" s="661" t="s">
        <v>3431</v>
      </c>
      <c r="C360" s="661" t="s">
        <v>1817</v>
      </c>
      <c r="D360" s="661" t="s">
        <v>1818</v>
      </c>
      <c r="E360" s="661" t="s">
        <v>3432</v>
      </c>
      <c r="F360" s="664"/>
      <c r="G360" s="664"/>
      <c r="H360" s="677">
        <v>0</v>
      </c>
      <c r="I360" s="664">
        <v>3</v>
      </c>
      <c r="J360" s="664">
        <v>964.65000000000009</v>
      </c>
      <c r="K360" s="677">
        <v>1</v>
      </c>
      <c r="L360" s="664">
        <v>3</v>
      </c>
      <c r="M360" s="665">
        <v>964.65000000000009</v>
      </c>
    </row>
    <row r="361" spans="1:13" ht="14.4" customHeight="1" x14ac:dyDescent="0.3">
      <c r="A361" s="660" t="s">
        <v>3558</v>
      </c>
      <c r="B361" s="661" t="s">
        <v>3439</v>
      </c>
      <c r="C361" s="661" t="s">
        <v>4763</v>
      </c>
      <c r="D361" s="661" t="s">
        <v>1856</v>
      </c>
      <c r="E361" s="661" t="s">
        <v>2760</v>
      </c>
      <c r="F361" s="664"/>
      <c r="G361" s="664"/>
      <c r="H361" s="677">
        <v>0</v>
      </c>
      <c r="I361" s="664">
        <v>5</v>
      </c>
      <c r="J361" s="664">
        <v>1320</v>
      </c>
      <c r="K361" s="677">
        <v>1</v>
      </c>
      <c r="L361" s="664">
        <v>5</v>
      </c>
      <c r="M361" s="665">
        <v>1320</v>
      </c>
    </row>
    <row r="362" spans="1:13" ht="14.4" customHeight="1" x14ac:dyDescent="0.3">
      <c r="A362" s="660" t="s">
        <v>3558</v>
      </c>
      <c r="B362" s="661" t="s">
        <v>3439</v>
      </c>
      <c r="C362" s="661" t="s">
        <v>1813</v>
      </c>
      <c r="D362" s="661" t="s">
        <v>1814</v>
      </c>
      <c r="E362" s="661" t="s">
        <v>3372</v>
      </c>
      <c r="F362" s="664"/>
      <c r="G362" s="664"/>
      <c r="H362" s="677">
        <v>0</v>
      </c>
      <c r="I362" s="664">
        <v>2</v>
      </c>
      <c r="J362" s="664">
        <v>131.97999999999999</v>
      </c>
      <c r="K362" s="677">
        <v>1</v>
      </c>
      <c r="L362" s="664">
        <v>2</v>
      </c>
      <c r="M362" s="665">
        <v>131.97999999999999</v>
      </c>
    </row>
    <row r="363" spans="1:13" ht="14.4" customHeight="1" x14ac:dyDescent="0.3">
      <c r="A363" s="660" t="s">
        <v>3558</v>
      </c>
      <c r="B363" s="661" t="s">
        <v>3439</v>
      </c>
      <c r="C363" s="661" t="s">
        <v>1855</v>
      </c>
      <c r="D363" s="661" t="s">
        <v>1856</v>
      </c>
      <c r="E363" s="661" t="s">
        <v>3440</v>
      </c>
      <c r="F363" s="664"/>
      <c r="G363" s="664"/>
      <c r="H363" s="677">
        <v>0</v>
      </c>
      <c r="I363" s="664">
        <v>6</v>
      </c>
      <c r="J363" s="664">
        <v>792</v>
      </c>
      <c r="K363" s="677">
        <v>1</v>
      </c>
      <c r="L363" s="664">
        <v>6</v>
      </c>
      <c r="M363" s="665">
        <v>792</v>
      </c>
    </row>
    <row r="364" spans="1:13" ht="14.4" customHeight="1" x14ac:dyDescent="0.3">
      <c r="A364" s="660" t="s">
        <v>3558</v>
      </c>
      <c r="B364" s="661" t="s">
        <v>3448</v>
      </c>
      <c r="C364" s="661" t="s">
        <v>1690</v>
      </c>
      <c r="D364" s="661" t="s">
        <v>1691</v>
      </c>
      <c r="E364" s="661" t="s">
        <v>3449</v>
      </c>
      <c r="F364" s="664"/>
      <c r="G364" s="664"/>
      <c r="H364" s="677">
        <v>0</v>
      </c>
      <c r="I364" s="664">
        <v>1</v>
      </c>
      <c r="J364" s="664">
        <v>227.32</v>
      </c>
      <c r="K364" s="677">
        <v>1</v>
      </c>
      <c r="L364" s="664">
        <v>1</v>
      </c>
      <c r="M364" s="665">
        <v>227.32</v>
      </c>
    </row>
    <row r="365" spans="1:13" ht="14.4" customHeight="1" x14ac:dyDescent="0.3">
      <c r="A365" s="660" t="s">
        <v>3559</v>
      </c>
      <c r="B365" s="661" t="s">
        <v>3352</v>
      </c>
      <c r="C365" s="661" t="s">
        <v>1867</v>
      </c>
      <c r="D365" s="661" t="s">
        <v>1868</v>
      </c>
      <c r="E365" s="661" t="s">
        <v>3353</v>
      </c>
      <c r="F365" s="664"/>
      <c r="G365" s="664"/>
      <c r="H365" s="677">
        <v>0</v>
      </c>
      <c r="I365" s="664">
        <v>1</v>
      </c>
      <c r="J365" s="664">
        <v>1300.49</v>
      </c>
      <c r="K365" s="677">
        <v>1</v>
      </c>
      <c r="L365" s="664">
        <v>1</v>
      </c>
      <c r="M365" s="665">
        <v>1300.49</v>
      </c>
    </row>
    <row r="366" spans="1:13" ht="14.4" customHeight="1" x14ac:dyDescent="0.3">
      <c r="A366" s="660" t="s">
        <v>3559</v>
      </c>
      <c r="B366" s="661" t="s">
        <v>3352</v>
      </c>
      <c r="C366" s="661" t="s">
        <v>3796</v>
      </c>
      <c r="D366" s="661" t="s">
        <v>3797</v>
      </c>
      <c r="E366" s="661" t="s">
        <v>3798</v>
      </c>
      <c r="F366" s="664"/>
      <c r="G366" s="664"/>
      <c r="H366" s="677">
        <v>0</v>
      </c>
      <c r="I366" s="664">
        <v>1</v>
      </c>
      <c r="J366" s="664">
        <v>1300.49</v>
      </c>
      <c r="K366" s="677">
        <v>1</v>
      </c>
      <c r="L366" s="664">
        <v>1</v>
      </c>
      <c r="M366" s="665">
        <v>1300.49</v>
      </c>
    </row>
    <row r="367" spans="1:13" ht="14.4" customHeight="1" x14ac:dyDescent="0.3">
      <c r="A367" s="660" t="s">
        <v>3559</v>
      </c>
      <c r="B367" s="661" t="s">
        <v>3361</v>
      </c>
      <c r="C367" s="661" t="s">
        <v>3740</v>
      </c>
      <c r="D367" s="661" t="s">
        <v>1714</v>
      </c>
      <c r="E367" s="661" t="s">
        <v>3741</v>
      </c>
      <c r="F367" s="664"/>
      <c r="G367" s="664"/>
      <c r="H367" s="677">
        <v>0</v>
      </c>
      <c r="I367" s="664">
        <v>3</v>
      </c>
      <c r="J367" s="664">
        <v>1630.17</v>
      </c>
      <c r="K367" s="677">
        <v>1</v>
      </c>
      <c r="L367" s="664">
        <v>3</v>
      </c>
      <c r="M367" s="665">
        <v>1630.17</v>
      </c>
    </row>
    <row r="368" spans="1:13" ht="14.4" customHeight="1" x14ac:dyDescent="0.3">
      <c r="A368" s="660" t="s">
        <v>3559</v>
      </c>
      <c r="B368" s="661" t="s">
        <v>3361</v>
      </c>
      <c r="C368" s="661" t="s">
        <v>3792</v>
      </c>
      <c r="D368" s="661" t="s">
        <v>1714</v>
      </c>
      <c r="E368" s="661" t="s">
        <v>623</v>
      </c>
      <c r="F368" s="664"/>
      <c r="G368" s="664"/>
      <c r="H368" s="677">
        <v>0</v>
      </c>
      <c r="I368" s="664">
        <v>6</v>
      </c>
      <c r="J368" s="664">
        <v>4890.6000000000004</v>
      </c>
      <c r="K368" s="677">
        <v>1</v>
      </c>
      <c r="L368" s="664">
        <v>6</v>
      </c>
      <c r="M368" s="665">
        <v>4890.6000000000004</v>
      </c>
    </row>
    <row r="369" spans="1:13" ht="14.4" customHeight="1" x14ac:dyDescent="0.3">
      <c r="A369" s="660" t="s">
        <v>3559</v>
      </c>
      <c r="B369" s="661" t="s">
        <v>3361</v>
      </c>
      <c r="C369" s="661" t="s">
        <v>3793</v>
      </c>
      <c r="D369" s="661" t="s">
        <v>1714</v>
      </c>
      <c r="E369" s="661" t="s">
        <v>3363</v>
      </c>
      <c r="F369" s="664"/>
      <c r="G369" s="664"/>
      <c r="H369" s="677">
        <v>0</v>
      </c>
      <c r="I369" s="664">
        <v>1</v>
      </c>
      <c r="J369" s="664">
        <v>1154.68</v>
      </c>
      <c r="K369" s="677">
        <v>1</v>
      </c>
      <c r="L369" s="664">
        <v>1</v>
      </c>
      <c r="M369" s="665">
        <v>1154.68</v>
      </c>
    </row>
    <row r="370" spans="1:13" ht="14.4" customHeight="1" x14ac:dyDescent="0.3">
      <c r="A370" s="660" t="s">
        <v>3559</v>
      </c>
      <c r="B370" s="661" t="s">
        <v>3361</v>
      </c>
      <c r="C370" s="661" t="s">
        <v>1763</v>
      </c>
      <c r="D370" s="661" t="s">
        <v>622</v>
      </c>
      <c r="E370" s="661" t="s">
        <v>623</v>
      </c>
      <c r="F370" s="664"/>
      <c r="G370" s="664"/>
      <c r="H370" s="677">
        <v>0</v>
      </c>
      <c r="I370" s="664">
        <v>1</v>
      </c>
      <c r="J370" s="664">
        <v>1385.62</v>
      </c>
      <c r="K370" s="677">
        <v>1</v>
      </c>
      <c r="L370" s="664">
        <v>1</v>
      </c>
      <c r="M370" s="665">
        <v>1385.62</v>
      </c>
    </row>
    <row r="371" spans="1:13" ht="14.4" customHeight="1" x14ac:dyDescent="0.3">
      <c r="A371" s="660" t="s">
        <v>3559</v>
      </c>
      <c r="B371" s="661" t="s">
        <v>3376</v>
      </c>
      <c r="C371" s="661" t="s">
        <v>3805</v>
      </c>
      <c r="D371" s="661" t="s">
        <v>3806</v>
      </c>
      <c r="E371" s="661" t="s">
        <v>3807</v>
      </c>
      <c r="F371" s="664">
        <v>1</v>
      </c>
      <c r="G371" s="664">
        <v>0</v>
      </c>
      <c r="H371" s="677"/>
      <c r="I371" s="664"/>
      <c r="J371" s="664"/>
      <c r="K371" s="677"/>
      <c r="L371" s="664">
        <v>1</v>
      </c>
      <c r="M371" s="665">
        <v>0</v>
      </c>
    </row>
    <row r="372" spans="1:13" ht="14.4" customHeight="1" x14ac:dyDescent="0.3">
      <c r="A372" s="660" t="s">
        <v>3559</v>
      </c>
      <c r="B372" s="661" t="s">
        <v>3387</v>
      </c>
      <c r="C372" s="661" t="s">
        <v>2040</v>
      </c>
      <c r="D372" s="661" t="s">
        <v>2923</v>
      </c>
      <c r="E372" s="661" t="s">
        <v>3388</v>
      </c>
      <c r="F372" s="664"/>
      <c r="G372" s="664"/>
      <c r="H372" s="677">
        <v>0</v>
      </c>
      <c r="I372" s="664">
        <v>1</v>
      </c>
      <c r="J372" s="664">
        <v>154.36000000000001</v>
      </c>
      <c r="K372" s="677">
        <v>1</v>
      </c>
      <c r="L372" s="664">
        <v>1</v>
      </c>
      <c r="M372" s="665">
        <v>154.36000000000001</v>
      </c>
    </row>
    <row r="373" spans="1:13" ht="14.4" customHeight="1" x14ac:dyDescent="0.3">
      <c r="A373" s="660" t="s">
        <v>3559</v>
      </c>
      <c r="B373" s="661" t="s">
        <v>3431</v>
      </c>
      <c r="C373" s="661" t="s">
        <v>2873</v>
      </c>
      <c r="D373" s="661" t="s">
        <v>1818</v>
      </c>
      <c r="E373" s="661" t="s">
        <v>3502</v>
      </c>
      <c r="F373" s="664"/>
      <c r="G373" s="664"/>
      <c r="H373" s="677">
        <v>0</v>
      </c>
      <c r="I373" s="664">
        <v>1</v>
      </c>
      <c r="J373" s="664">
        <v>1286.2</v>
      </c>
      <c r="K373" s="677">
        <v>1</v>
      </c>
      <c r="L373" s="664">
        <v>1</v>
      </c>
      <c r="M373" s="665">
        <v>1286.2</v>
      </c>
    </row>
    <row r="374" spans="1:13" ht="14.4" customHeight="1" x14ac:dyDescent="0.3">
      <c r="A374" s="660" t="s">
        <v>3559</v>
      </c>
      <c r="B374" s="661" t="s">
        <v>3433</v>
      </c>
      <c r="C374" s="661" t="s">
        <v>1852</v>
      </c>
      <c r="D374" s="661" t="s">
        <v>3436</v>
      </c>
      <c r="E374" s="661" t="s">
        <v>3437</v>
      </c>
      <c r="F374" s="664"/>
      <c r="G374" s="664"/>
      <c r="H374" s="677">
        <v>0</v>
      </c>
      <c r="I374" s="664">
        <v>1</v>
      </c>
      <c r="J374" s="664">
        <v>10.26</v>
      </c>
      <c r="K374" s="677">
        <v>1</v>
      </c>
      <c r="L374" s="664">
        <v>1</v>
      </c>
      <c r="M374" s="665">
        <v>10.26</v>
      </c>
    </row>
    <row r="375" spans="1:13" ht="14.4" customHeight="1" x14ac:dyDescent="0.3">
      <c r="A375" s="660" t="s">
        <v>3559</v>
      </c>
      <c r="B375" s="661" t="s">
        <v>3439</v>
      </c>
      <c r="C375" s="661" t="s">
        <v>1813</v>
      </c>
      <c r="D375" s="661" t="s">
        <v>1814</v>
      </c>
      <c r="E375" s="661" t="s">
        <v>3372</v>
      </c>
      <c r="F375" s="664"/>
      <c r="G375" s="664"/>
      <c r="H375" s="677">
        <v>0</v>
      </c>
      <c r="I375" s="664">
        <v>1</v>
      </c>
      <c r="J375" s="664">
        <v>65.989999999999995</v>
      </c>
      <c r="K375" s="677">
        <v>1</v>
      </c>
      <c r="L375" s="664">
        <v>1</v>
      </c>
      <c r="M375" s="665">
        <v>65.989999999999995</v>
      </c>
    </row>
    <row r="376" spans="1:13" ht="14.4" customHeight="1" x14ac:dyDescent="0.3">
      <c r="A376" s="660" t="s">
        <v>3559</v>
      </c>
      <c r="B376" s="661" t="s">
        <v>3439</v>
      </c>
      <c r="C376" s="661" t="s">
        <v>1855</v>
      </c>
      <c r="D376" s="661" t="s">
        <v>1856</v>
      </c>
      <c r="E376" s="661" t="s">
        <v>3440</v>
      </c>
      <c r="F376" s="664"/>
      <c r="G376" s="664"/>
      <c r="H376" s="677">
        <v>0</v>
      </c>
      <c r="I376" s="664">
        <v>1</v>
      </c>
      <c r="J376" s="664">
        <v>132</v>
      </c>
      <c r="K376" s="677">
        <v>1</v>
      </c>
      <c r="L376" s="664">
        <v>1</v>
      </c>
      <c r="M376" s="665">
        <v>132</v>
      </c>
    </row>
    <row r="377" spans="1:13" ht="14.4" customHeight="1" x14ac:dyDescent="0.3">
      <c r="A377" s="660" t="s">
        <v>3559</v>
      </c>
      <c r="B377" s="661" t="s">
        <v>3441</v>
      </c>
      <c r="C377" s="661" t="s">
        <v>1863</v>
      </c>
      <c r="D377" s="661" t="s">
        <v>3442</v>
      </c>
      <c r="E377" s="661" t="s">
        <v>3443</v>
      </c>
      <c r="F377" s="664"/>
      <c r="G377" s="664"/>
      <c r="H377" s="677">
        <v>0</v>
      </c>
      <c r="I377" s="664">
        <v>1</v>
      </c>
      <c r="J377" s="664">
        <v>123.2</v>
      </c>
      <c r="K377" s="677">
        <v>1</v>
      </c>
      <c r="L377" s="664">
        <v>1</v>
      </c>
      <c r="M377" s="665">
        <v>123.2</v>
      </c>
    </row>
    <row r="378" spans="1:13" ht="14.4" customHeight="1" x14ac:dyDescent="0.3">
      <c r="A378" s="660" t="s">
        <v>3560</v>
      </c>
      <c r="B378" s="661" t="s">
        <v>3352</v>
      </c>
      <c r="C378" s="661" t="s">
        <v>1848</v>
      </c>
      <c r="D378" s="661" t="s">
        <v>1849</v>
      </c>
      <c r="E378" s="661" t="s">
        <v>1850</v>
      </c>
      <c r="F378" s="664"/>
      <c r="G378" s="664"/>
      <c r="H378" s="677">
        <v>0</v>
      </c>
      <c r="I378" s="664">
        <v>2</v>
      </c>
      <c r="J378" s="664">
        <v>951.54</v>
      </c>
      <c r="K378" s="677">
        <v>1</v>
      </c>
      <c r="L378" s="664">
        <v>2</v>
      </c>
      <c r="M378" s="665">
        <v>951.54</v>
      </c>
    </row>
    <row r="379" spans="1:13" ht="14.4" customHeight="1" x14ac:dyDescent="0.3">
      <c r="A379" s="660" t="s">
        <v>3560</v>
      </c>
      <c r="B379" s="661" t="s">
        <v>3352</v>
      </c>
      <c r="C379" s="661" t="s">
        <v>1867</v>
      </c>
      <c r="D379" s="661" t="s">
        <v>1868</v>
      </c>
      <c r="E379" s="661" t="s">
        <v>3353</v>
      </c>
      <c r="F379" s="664"/>
      <c r="G379" s="664"/>
      <c r="H379" s="677">
        <v>0</v>
      </c>
      <c r="I379" s="664">
        <v>1</v>
      </c>
      <c r="J379" s="664">
        <v>1300.49</v>
      </c>
      <c r="K379" s="677">
        <v>1</v>
      </c>
      <c r="L379" s="664">
        <v>1</v>
      </c>
      <c r="M379" s="665">
        <v>1300.49</v>
      </c>
    </row>
    <row r="380" spans="1:13" ht="14.4" customHeight="1" x14ac:dyDescent="0.3">
      <c r="A380" s="660" t="s">
        <v>3560</v>
      </c>
      <c r="B380" s="661" t="s">
        <v>3352</v>
      </c>
      <c r="C380" s="661" t="s">
        <v>3796</v>
      </c>
      <c r="D380" s="661" t="s">
        <v>3797</v>
      </c>
      <c r="E380" s="661" t="s">
        <v>3798</v>
      </c>
      <c r="F380" s="664"/>
      <c r="G380" s="664"/>
      <c r="H380" s="677">
        <v>0</v>
      </c>
      <c r="I380" s="664">
        <v>4</v>
      </c>
      <c r="J380" s="664">
        <v>5201.96</v>
      </c>
      <c r="K380" s="677">
        <v>1</v>
      </c>
      <c r="L380" s="664">
        <v>4</v>
      </c>
      <c r="M380" s="665">
        <v>5201.96</v>
      </c>
    </row>
    <row r="381" spans="1:13" ht="14.4" customHeight="1" x14ac:dyDescent="0.3">
      <c r="A381" s="660" t="s">
        <v>3560</v>
      </c>
      <c r="B381" s="661" t="s">
        <v>3361</v>
      </c>
      <c r="C381" s="661" t="s">
        <v>3740</v>
      </c>
      <c r="D381" s="661" t="s">
        <v>1714</v>
      </c>
      <c r="E381" s="661" t="s">
        <v>3741</v>
      </c>
      <c r="F381" s="664"/>
      <c r="G381" s="664"/>
      <c r="H381" s="677">
        <v>0</v>
      </c>
      <c r="I381" s="664">
        <v>1</v>
      </c>
      <c r="J381" s="664">
        <v>543.39</v>
      </c>
      <c r="K381" s="677">
        <v>1</v>
      </c>
      <c r="L381" s="664">
        <v>1</v>
      </c>
      <c r="M381" s="665">
        <v>543.39</v>
      </c>
    </row>
    <row r="382" spans="1:13" ht="14.4" customHeight="1" x14ac:dyDescent="0.3">
      <c r="A382" s="660" t="s">
        <v>3560</v>
      </c>
      <c r="B382" s="661" t="s">
        <v>3361</v>
      </c>
      <c r="C382" s="661" t="s">
        <v>1763</v>
      </c>
      <c r="D382" s="661" t="s">
        <v>622</v>
      </c>
      <c r="E382" s="661" t="s">
        <v>623</v>
      </c>
      <c r="F382" s="664"/>
      <c r="G382" s="664"/>
      <c r="H382" s="677">
        <v>0</v>
      </c>
      <c r="I382" s="664">
        <v>2</v>
      </c>
      <c r="J382" s="664">
        <v>2771.24</v>
      </c>
      <c r="K382" s="677">
        <v>1</v>
      </c>
      <c r="L382" s="664">
        <v>2</v>
      </c>
      <c r="M382" s="665">
        <v>2771.24</v>
      </c>
    </row>
    <row r="383" spans="1:13" ht="14.4" customHeight="1" x14ac:dyDescent="0.3">
      <c r="A383" s="660" t="s">
        <v>3560</v>
      </c>
      <c r="B383" s="661" t="s">
        <v>3368</v>
      </c>
      <c r="C383" s="661" t="s">
        <v>1737</v>
      </c>
      <c r="D383" s="661" t="s">
        <v>1738</v>
      </c>
      <c r="E383" s="661" t="s">
        <v>1086</v>
      </c>
      <c r="F383" s="664"/>
      <c r="G383" s="664"/>
      <c r="H383" s="677">
        <v>0</v>
      </c>
      <c r="I383" s="664">
        <v>1</v>
      </c>
      <c r="J383" s="664">
        <v>35.11</v>
      </c>
      <c r="K383" s="677">
        <v>1</v>
      </c>
      <c r="L383" s="664">
        <v>1</v>
      </c>
      <c r="M383" s="665">
        <v>35.11</v>
      </c>
    </row>
    <row r="384" spans="1:13" ht="14.4" customHeight="1" x14ac:dyDescent="0.3">
      <c r="A384" s="660" t="s">
        <v>3560</v>
      </c>
      <c r="B384" s="661" t="s">
        <v>3371</v>
      </c>
      <c r="C384" s="661" t="s">
        <v>1806</v>
      </c>
      <c r="D384" s="661" t="s">
        <v>1807</v>
      </c>
      <c r="E384" s="661" t="s">
        <v>1808</v>
      </c>
      <c r="F384" s="664"/>
      <c r="G384" s="664"/>
      <c r="H384" s="677">
        <v>0</v>
      </c>
      <c r="I384" s="664">
        <v>1</v>
      </c>
      <c r="J384" s="664">
        <v>48.27</v>
      </c>
      <c r="K384" s="677">
        <v>1</v>
      </c>
      <c r="L384" s="664">
        <v>1</v>
      </c>
      <c r="M384" s="665">
        <v>48.27</v>
      </c>
    </row>
    <row r="385" spans="1:13" ht="14.4" customHeight="1" x14ac:dyDescent="0.3">
      <c r="A385" s="660" t="s">
        <v>3560</v>
      </c>
      <c r="B385" s="661" t="s">
        <v>3380</v>
      </c>
      <c r="C385" s="661" t="s">
        <v>1706</v>
      </c>
      <c r="D385" s="661" t="s">
        <v>1707</v>
      </c>
      <c r="E385" s="661" t="s">
        <v>3381</v>
      </c>
      <c r="F385" s="664"/>
      <c r="G385" s="664"/>
      <c r="H385" s="677">
        <v>0</v>
      </c>
      <c r="I385" s="664">
        <v>1</v>
      </c>
      <c r="J385" s="664">
        <v>157.01</v>
      </c>
      <c r="K385" s="677">
        <v>1</v>
      </c>
      <c r="L385" s="664">
        <v>1</v>
      </c>
      <c r="M385" s="665">
        <v>157.01</v>
      </c>
    </row>
    <row r="386" spans="1:13" ht="14.4" customHeight="1" x14ac:dyDescent="0.3">
      <c r="A386" s="660" t="s">
        <v>3560</v>
      </c>
      <c r="B386" s="661" t="s">
        <v>3417</v>
      </c>
      <c r="C386" s="661" t="s">
        <v>3814</v>
      </c>
      <c r="D386" s="661" t="s">
        <v>3815</v>
      </c>
      <c r="E386" s="661" t="s">
        <v>3420</v>
      </c>
      <c r="F386" s="664">
        <v>1</v>
      </c>
      <c r="G386" s="664">
        <v>0</v>
      </c>
      <c r="H386" s="677"/>
      <c r="I386" s="664"/>
      <c r="J386" s="664"/>
      <c r="K386" s="677"/>
      <c r="L386" s="664">
        <v>1</v>
      </c>
      <c r="M386" s="665">
        <v>0</v>
      </c>
    </row>
    <row r="387" spans="1:13" ht="14.4" customHeight="1" x14ac:dyDescent="0.3">
      <c r="A387" s="660" t="s">
        <v>3560</v>
      </c>
      <c r="B387" s="661" t="s">
        <v>3433</v>
      </c>
      <c r="C387" s="661" t="s">
        <v>2849</v>
      </c>
      <c r="D387" s="661" t="s">
        <v>3504</v>
      </c>
      <c r="E387" s="661" t="s">
        <v>3505</v>
      </c>
      <c r="F387" s="664"/>
      <c r="G387" s="664"/>
      <c r="H387" s="677">
        <v>0</v>
      </c>
      <c r="I387" s="664">
        <v>1</v>
      </c>
      <c r="J387" s="664">
        <v>15.57</v>
      </c>
      <c r="K387" s="677">
        <v>1</v>
      </c>
      <c r="L387" s="664">
        <v>1</v>
      </c>
      <c r="M387" s="665">
        <v>15.57</v>
      </c>
    </row>
    <row r="388" spans="1:13" ht="14.4" customHeight="1" x14ac:dyDescent="0.3">
      <c r="A388" s="660" t="s">
        <v>3560</v>
      </c>
      <c r="B388" s="661" t="s">
        <v>3433</v>
      </c>
      <c r="C388" s="661" t="s">
        <v>1778</v>
      </c>
      <c r="D388" s="661" t="s">
        <v>3434</v>
      </c>
      <c r="E388" s="661" t="s">
        <v>3435</v>
      </c>
      <c r="F388" s="664"/>
      <c r="G388" s="664"/>
      <c r="H388" s="677">
        <v>0</v>
      </c>
      <c r="I388" s="664">
        <v>1</v>
      </c>
      <c r="J388" s="664">
        <v>6.68</v>
      </c>
      <c r="K388" s="677">
        <v>1</v>
      </c>
      <c r="L388" s="664">
        <v>1</v>
      </c>
      <c r="M388" s="665">
        <v>6.68</v>
      </c>
    </row>
    <row r="389" spans="1:13" ht="14.4" customHeight="1" x14ac:dyDescent="0.3">
      <c r="A389" s="660" t="s">
        <v>3560</v>
      </c>
      <c r="B389" s="661" t="s">
        <v>3433</v>
      </c>
      <c r="C389" s="661" t="s">
        <v>1852</v>
      </c>
      <c r="D389" s="661" t="s">
        <v>3436</v>
      </c>
      <c r="E389" s="661" t="s">
        <v>3437</v>
      </c>
      <c r="F389" s="664"/>
      <c r="G389" s="664"/>
      <c r="H389" s="677">
        <v>0</v>
      </c>
      <c r="I389" s="664">
        <v>2</v>
      </c>
      <c r="J389" s="664">
        <v>20.52</v>
      </c>
      <c r="K389" s="677">
        <v>1</v>
      </c>
      <c r="L389" s="664">
        <v>2</v>
      </c>
      <c r="M389" s="665">
        <v>20.52</v>
      </c>
    </row>
    <row r="390" spans="1:13" ht="14.4" customHeight="1" x14ac:dyDescent="0.3">
      <c r="A390" s="660" t="s">
        <v>3561</v>
      </c>
      <c r="B390" s="661" t="s">
        <v>3352</v>
      </c>
      <c r="C390" s="661" t="s">
        <v>1867</v>
      </c>
      <c r="D390" s="661" t="s">
        <v>1868</v>
      </c>
      <c r="E390" s="661" t="s">
        <v>3353</v>
      </c>
      <c r="F390" s="664"/>
      <c r="G390" s="664"/>
      <c r="H390" s="677">
        <v>0</v>
      </c>
      <c r="I390" s="664">
        <v>23</v>
      </c>
      <c r="J390" s="664">
        <v>27383.469999999998</v>
      </c>
      <c r="K390" s="677">
        <v>1</v>
      </c>
      <c r="L390" s="664">
        <v>23</v>
      </c>
      <c r="M390" s="665">
        <v>27383.469999999998</v>
      </c>
    </row>
    <row r="391" spans="1:13" ht="14.4" customHeight="1" x14ac:dyDescent="0.3">
      <c r="A391" s="660" t="s">
        <v>3561</v>
      </c>
      <c r="B391" s="661" t="s">
        <v>3354</v>
      </c>
      <c r="C391" s="661" t="s">
        <v>1889</v>
      </c>
      <c r="D391" s="661" t="s">
        <v>1890</v>
      </c>
      <c r="E391" s="661" t="s">
        <v>3355</v>
      </c>
      <c r="F391" s="664"/>
      <c r="G391" s="664"/>
      <c r="H391" s="677">
        <v>0</v>
      </c>
      <c r="I391" s="664">
        <v>1</v>
      </c>
      <c r="J391" s="664">
        <v>635.35</v>
      </c>
      <c r="K391" s="677">
        <v>1</v>
      </c>
      <c r="L391" s="664">
        <v>1</v>
      </c>
      <c r="M391" s="665">
        <v>635.35</v>
      </c>
    </row>
    <row r="392" spans="1:13" ht="14.4" customHeight="1" x14ac:dyDescent="0.3">
      <c r="A392" s="660" t="s">
        <v>3561</v>
      </c>
      <c r="B392" s="661" t="s">
        <v>5436</v>
      </c>
      <c r="C392" s="661" t="s">
        <v>3904</v>
      </c>
      <c r="D392" s="661" t="s">
        <v>3905</v>
      </c>
      <c r="E392" s="661" t="s">
        <v>3906</v>
      </c>
      <c r="F392" s="664"/>
      <c r="G392" s="664"/>
      <c r="H392" s="677">
        <v>0</v>
      </c>
      <c r="I392" s="664">
        <v>1</v>
      </c>
      <c r="J392" s="664">
        <v>120.61</v>
      </c>
      <c r="K392" s="677">
        <v>1</v>
      </c>
      <c r="L392" s="664">
        <v>1</v>
      </c>
      <c r="M392" s="665">
        <v>120.61</v>
      </c>
    </row>
    <row r="393" spans="1:13" ht="14.4" customHeight="1" x14ac:dyDescent="0.3">
      <c r="A393" s="660" t="s">
        <v>3561</v>
      </c>
      <c r="B393" s="661" t="s">
        <v>3361</v>
      </c>
      <c r="C393" s="661" t="s">
        <v>3740</v>
      </c>
      <c r="D393" s="661" t="s">
        <v>1714</v>
      </c>
      <c r="E393" s="661" t="s">
        <v>3741</v>
      </c>
      <c r="F393" s="664"/>
      <c r="G393" s="664"/>
      <c r="H393" s="677">
        <v>0</v>
      </c>
      <c r="I393" s="664">
        <v>4</v>
      </c>
      <c r="J393" s="664">
        <v>2173.56</v>
      </c>
      <c r="K393" s="677">
        <v>1</v>
      </c>
      <c r="L393" s="664">
        <v>4</v>
      </c>
      <c r="M393" s="665">
        <v>2173.56</v>
      </c>
    </row>
    <row r="394" spans="1:13" ht="14.4" customHeight="1" x14ac:dyDescent="0.3">
      <c r="A394" s="660" t="s">
        <v>3561</v>
      </c>
      <c r="B394" s="661" t="s">
        <v>3361</v>
      </c>
      <c r="C394" s="661" t="s">
        <v>3792</v>
      </c>
      <c r="D394" s="661" t="s">
        <v>1714</v>
      </c>
      <c r="E394" s="661" t="s">
        <v>623</v>
      </c>
      <c r="F394" s="664"/>
      <c r="G394" s="664"/>
      <c r="H394" s="677">
        <v>0</v>
      </c>
      <c r="I394" s="664">
        <v>7</v>
      </c>
      <c r="J394" s="664">
        <v>5705.7000000000007</v>
      </c>
      <c r="K394" s="677">
        <v>1</v>
      </c>
      <c r="L394" s="664">
        <v>7</v>
      </c>
      <c r="M394" s="665">
        <v>5705.7000000000007</v>
      </c>
    </row>
    <row r="395" spans="1:13" ht="14.4" customHeight="1" x14ac:dyDescent="0.3">
      <c r="A395" s="660" t="s">
        <v>3561</v>
      </c>
      <c r="B395" s="661" t="s">
        <v>3361</v>
      </c>
      <c r="C395" s="661" t="s">
        <v>3793</v>
      </c>
      <c r="D395" s="661" t="s">
        <v>1714</v>
      </c>
      <c r="E395" s="661" t="s">
        <v>3363</v>
      </c>
      <c r="F395" s="664"/>
      <c r="G395" s="664"/>
      <c r="H395" s="677">
        <v>0</v>
      </c>
      <c r="I395" s="664">
        <v>1</v>
      </c>
      <c r="J395" s="664">
        <v>1154.68</v>
      </c>
      <c r="K395" s="677">
        <v>1</v>
      </c>
      <c r="L395" s="664">
        <v>1</v>
      </c>
      <c r="M395" s="665">
        <v>1154.68</v>
      </c>
    </row>
    <row r="396" spans="1:13" ht="14.4" customHeight="1" x14ac:dyDescent="0.3">
      <c r="A396" s="660" t="s">
        <v>3561</v>
      </c>
      <c r="B396" s="661" t="s">
        <v>3361</v>
      </c>
      <c r="C396" s="661" t="s">
        <v>1763</v>
      </c>
      <c r="D396" s="661" t="s">
        <v>622</v>
      </c>
      <c r="E396" s="661" t="s">
        <v>623</v>
      </c>
      <c r="F396" s="664"/>
      <c r="G396" s="664"/>
      <c r="H396" s="677">
        <v>0</v>
      </c>
      <c r="I396" s="664">
        <v>4</v>
      </c>
      <c r="J396" s="664">
        <v>5542.48</v>
      </c>
      <c r="K396" s="677">
        <v>1</v>
      </c>
      <c r="L396" s="664">
        <v>4</v>
      </c>
      <c r="M396" s="665">
        <v>5542.48</v>
      </c>
    </row>
    <row r="397" spans="1:13" ht="14.4" customHeight="1" x14ac:dyDescent="0.3">
      <c r="A397" s="660" t="s">
        <v>3561</v>
      </c>
      <c r="B397" s="661" t="s">
        <v>3361</v>
      </c>
      <c r="C397" s="661" t="s">
        <v>1766</v>
      </c>
      <c r="D397" s="661" t="s">
        <v>622</v>
      </c>
      <c r="E397" s="661" t="s">
        <v>1715</v>
      </c>
      <c r="F397" s="664"/>
      <c r="G397" s="664"/>
      <c r="H397" s="677">
        <v>0</v>
      </c>
      <c r="I397" s="664">
        <v>2</v>
      </c>
      <c r="J397" s="664">
        <v>3694.98</v>
      </c>
      <c r="K397" s="677">
        <v>1</v>
      </c>
      <c r="L397" s="664">
        <v>2</v>
      </c>
      <c r="M397" s="665">
        <v>3694.98</v>
      </c>
    </row>
    <row r="398" spans="1:13" ht="14.4" customHeight="1" x14ac:dyDescent="0.3">
      <c r="A398" s="660" t="s">
        <v>3561</v>
      </c>
      <c r="B398" s="661" t="s">
        <v>3466</v>
      </c>
      <c r="C398" s="661" t="s">
        <v>2773</v>
      </c>
      <c r="D398" s="661" t="s">
        <v>2774</v>
      </c>
      <c r="E398" s="661" t="s">
        <v>2775</v>
      </c>
      <c r="F398" s="664"/>
      <c r="G398" s="664"/>
      <c r="H398" s="677">
        <v>0</v>
      </c>
      <c r="I398" s="664">
        <v>1</v>
      </c>
      <c r="J398" s="664">
        <v>65.540000000000006</v>
      </c>
      <c r="K398" s="677">
        <v>1</v>
      </c>
      <c r="L398" s="664">
        <v>1</v>
      </c>
      <c r="M398" s="665">
        <v>65.540000000000006</v>
      </c>
    </row>
    <row r="399" spans="1:13" ht="14.4" customHeight="1" x14ac:dyDescent="0.3">
      <c r="A399" s="660" t="s">
        <v>3561</v>
      </c>
      <c r="B399" s="661" t="s">
        <v>3468</v>
      </c>
      <c r="C399" s="661" t="s">
        <v>2739</v>
      </c>
      <c r="D399" s="661" t="s">
        <v>2740</v>
      </c>
      <c r="E399" s="661" t="s">
        <v>2741</v>
      </c>
      <c r="F399" s="664"/>
      <c r="G399" s="664"/>
      <c r="H399" s="677">
        <v>0</v>
      </c>
      <c r="I399" s="664">
        <v>1</v>
      </c>
      <c r="J399" s="664">
        <v>10.41</v>
      </c>
      <c r="K399" s="677">
        <v>1</v>
      </c>
      <c r="L399" s="664">
        <v>1</v>
      </c>
      <c r="M399" s="665">
        <v>10.41</v>
      </c>
    </row>
    <row r="400" spans="1:13" ht="14.4" customHeight="1" x14ac:dyDescent="0.3">
      <c r="A400" s="660" t="s">
        <v>3561</v>
      </c>
      <c r="B400" s="661" t="s">
        <v>3387</v>
      </c>
      <c r="C400" s="661" t="s">
        <v>2040</v>
      </c>
      <c r="D400" s="661" t="s">
        <v>2923</v>
      </c>
      <c r="E400" s="661" t="s">
        <v>3388</v>
      </c>
      <c r="F400" s="664"/>
      <c r="G400" s="664"/>
      <c r="H400" s="677">
        <v>0</v>
      </c>
      <c r="I400" s="664">
        <v>7</v>
      </c>
      <c r="J400" s="664">
        <v>1080.52</v>
      </c>
      <c r="K400" s="677">
        <v>1</v>
      </c>
      <c r="L400" s="664">
        <v>7</v>
      </c>
      <c r="M400" s="665">
        <v>1080.52</v>
      </c>
    </row>
    <row r="401" spans="1:13" ht="14.4" customHeight="1" x14ac:dyDescent="0.3">
      <c r="A401" s="660" t="s">
        <v>3561</v>
      </c>
      <c r="B401" s="661" t="s">
        <v>3412</v>
      </c>
      <c r="C401" s="661" t="s">
        <v>1926</v>
      </c>
      <c r="D401" s="661" t="s">
        <v>1927</v>
      </c>
      <c r="E401" s="661" t="s">
        <v>3413</v>
      </c>
      <c r="F401" s="664"/>
      <c r="G401" s="664"/>
      <c r="H401" s="677">
        <v>0</v>
      </c>
      <c r="I401" s="664">
        <v>25</v>
      </c>
      <c r="J401" s="664">
        <v>15951.85</v>
      </c>
      <c r="K401" s="677">
        <v>1</v>
      </c>
      <c r="L401" s="664">
        <v>25</v>
      </c>
      <c r="M401" s="665">
        <v>15951.85</v>
      </c>
    </row>
    <row r="402" spans="1:13" ht="14.4" customHeight="1" x14ac:dyDescent="0.3">
      <c r="A402" s="660" t="s">
        <v>3561</v>
      </c>
      <c r="B402" s="661" t="s">
        <v>3417</v>
      </c>
      <c r="C402" s="661" t="s">
        <v>1717</v>
      </c>
      <c r="D402" s="661" t="s">
        <v>1718</v>
      </c>
      <c r="E402" s="661" t="s">
        <v>1719</v>
      </c>
      <c r="F402" s="664"/>
      <c r="G402" s="664"/>
      <c r="H402" s="677">
        <v>0</v>
      </c>
      <c r="I402" s="664">
        <v>2</v>
      </c>
      <c r="J402" s="664">
        <v>62.64</v>
      </c>
      <c r="K402" s="677">
        <v>1</v>
      </c>
      <c r="L402" s="664">
        <v>2</v>
      </c>
      <c r="M402" s="665">
        <v>62.64</v>
      </c>
    </row>
    <row r="403" spans="1:13" ht="14.4" customHeight="1" x14ac:dyDescent="0.3">
      <c r="A403" s="660" t="s">
        <v>3561</v>
      </c>
      <c r="B403" s="661" t="s">
        <v>3417</v>
      </c>
      <c r="C403" s="661" t="s">
        <v>2769</v>
      </c>
      <c r="D403" s="661" t="s">
        <v>2770</v>
      </c>
      <c r="E403" s="661" t="s">
        <v>3497</v>
      </c>
      <c r="F403" s="664"/>
      <c r="G403" s="664"/>
      <c r="H403" s="677">
        <v>0</v>
      </c>
      <c r="I403" s="664">
        <v>4</v>
      </c>
      <c r="J403" s="664">
        <v>563.79999999999995</v>
      </c>
      <c r="K403" s="677">
        <v>1</v>
      </c>
      <c r="L403" s="664">
        <v>4</v>
      </c>
      <c r="M403" s="665">
        <v>563.79999999999995</v>
      </c>
    </row>
    <row r="404" spans="1:13" ht="14.4" customHeight="1" x14ac:dyDescent="0.3">
      <c r="A404" s="660" t="s">
        <v>3561</v>
      </c>
      <c r="B404" s="661" t="s">
        <v>3417</v>
      </c>
      <c r="C404" s="661" t="s">
        <v>1760</v>
      </c>
      <c r="D404" s="661" t="s">
        <v>1757</v>
      </c>
      <c r="E404" s="661" t="s">
        <v>3420</v>
      </c>
      <c r="F404" s="664"/>
      <c r="G404" s="664"/>
      <c r="H404" s="677">
        <v>0</v>
      </c>
      <c r="I404" s="664">
        <v>1</v>
      </c>
      <c r="J404" s="664">
        <v>156.61000000000001</v>
      </c>
      <c r="K404" s="677">
        <v>1</v>
      </c>
      <c r="L404" s="664">
        <v>1</v>
      </c>
      <c r="M404" s="665">
        <v>156.61000000000001</v>
      </c>
    </row>
    <row r="405" spans="1:13" ht="14.4" customHeight="1" x14ac:dyDescent="0.3">
      <c r="A405" s="660" t="s">
        <v>3561</v>
      </c>
      <c r="B405" s="661" t="s">
        <v>3425</v>
      </c>
      <c r="C405" s="661" t="s">
        <v>3585</v>
      </c>
      <c r="D405" s="661" t="s">
        <v>3500</v>
      </c>
      <c r="E405" s="661" t="s">
        <v>3586</v>
      </c>
      <c r="F405" s="664"/>
      <c r="G405" s="664"/>
      <c r="H405" s="677">
        <v>0</v>
      </c>
      <c r="I405" s="664">
        <v>3</v>
      </c>
      <c r="J405" s="664">
        <v>1611.3600000000001</v>
      </c>
      <c r="K405" s="677">
        <v>1</v>
      </c>
      <c r="L405" s="664">
        <v>3</v>
      </c>
      <c r="M405" s="665">
        <v>1611.3600000000001</v>
      </c>
    </row>
    <row r="406" spans="1:13" ht="14.4" customHeight="1" x14ac:dyDescent="0.3">
      <c r="A406" s="660" t="s">
        <v>3561</v>
      </c>
      <c r="B406" s="661" t="s">
        <v>3425</v>
      </c>
      <c r="C406" s="661" t="s">
        <v>1772</v>
      </c>
      <c r="D406" s="661" t="s">
        <v>3427</v>
      </c>
      <c r="E406" s="661" t="s">
        <v>3428</v>
      </c>
      <c r="F406" s="664"/>
      <c r="G406" s="664"/>
      <c r="H406" s="677">
        <v>0</v>
      </c>
      <c r="I406" s="664">
        <v>1</v>
      </c>
      <c r="J406" s="664">
        <v>424.24</v>
      </c>
      <c r="K406" s="677">
        <v>1</v>
      </c>
      <c r="L406" s="664">
        <v>1</v>
      </c>
      <c r="M406" s="665">
        <v>424.24</v>
      </c>
    </row>
    <row r="407" spans="1:13" ht="14.4" customHeight="1" x14ac:dyDescent="0.3">
      <c r="A407" s="660" t="s">
        <v>3561</v>
      </c>
      <c r="B407" s="661" t="s">
        <v>3431</v>
      </c>
      <c r="C407" s="661" t="s">
        <v>2873</v>
      </c>
      <c r="D407" s="661" t="s">
        <v>1818</v>
      </c>
      <c r="E407" s="661" t="s">
        <v>3502</v>
      </c>
      <c r="F407" s="664"/>
      <c r="G407" s="664"/>
      <c r="H407" s="677">
        <v>0</v>
      </c>
      <c r="I407" s="664">
        <v>1</v>
      </c>
      <c r="J407" s="664">
        <v>1286.2</v>
      </c>
      <c r="K407" s="677">
        <v>1</v>
      </c>
      <c r="L407" s="664">
        <v>1</v>
      </c>
      <c r="M407" s="665">
        <v>1286.2</v>
      </c>
    </row>
    <row r="408" spans="1:13" ht="14.4" customHeight="1" x14ac:dyDescent="0.3">
      <c r="A408" s="660" t="s">
        <v>3561</v>
      </c>
      <c r="B408" s="661" t="s">
        <v>3439</v>
      </c>
      <c r="C408" s="661" t="s">
        <v>1813</v>
      </c>
      <c r="D408" s="661" t="s">
        <v>1814</v>
      </c>
      <c r="E408" s="661" t="s">
        <v>3372</v>
      </c>
      <c r="F408" s="664"/>
      <c r="G408" s="664"/>
      <c r="H408" s="677">
        <v>0</v>
      </c>
      <c r="I408" s="664">
        <v>2</v>
      </c>
      <c r="J408" s="664">
        <v>131.97999999999999</v>
      </c>
      <c r="K408" s="677">
        <v>1</v>
      </c>
      <c r="L408" s="664">
        <v>2</v>
      </c>
      <c r="M408" s="665">
        <v>131.97999999999999</v>
      </c>
    </row>
    <row r="409" spans="1:13" ht="14.4" customHeight="1" x14ac:dyDescent="0.3">
      <c r="A409" s="660" t="s">
        <v>3561</v>
      </c>
      <c r="B409" s="661" t="s">
        <v>3439</v>
      </c>
      <c r="C409" s="661" t="s">
        <v>3826</v>
      </c>
      <c r="D409" s="661" t="s">
        <v>1856</v>
      </c>
      <c r="E409" s="661" t="s">
        <v>3440</v>
      </c>
      <c r="F409" s="664"/>
      <c r="G409" s="664"/>
      <c r="H409" s="677">
        <v>0</v>
      </c>
      <c r="I409" s="664">
        <v>1</v>
      </c>
      <c r="J409" s="664">
        <v>132</v>
      </c>
      <c r="K409" s="677">
        <v>1</v>
      </c>
      <c r="L409" s="664">
        <v>1</v>
      </c>
      <c r="M409" s="665">
        <v>132</v>
      </c>
    </row>
    <row r="410" spans="1:13" ht="14.4" customHeight="1" x14ac:dyDescent="0.3">
      <c r="A410" s="660" t="s">
        <v>3561</v>
      </c>
      <c r="B410" s="661" t="s">
        <v>3448</v>
      </c>
      <c r="C410" s="661" t="s">
        <v>3824</v>
      </c>
      <c r="D410" s="661" t="s">
        <v>1691</v>
      </c>
      <c r="E410" s="661" t="s">
        <v>3825</v>
      </c>
      <c r="F410" s="664"/>
      <c r="G410" s="664"/>
      <c r="H410" s="677"/>
      <c r="I410" s="664">
        <v>1</v>
      </c>
      <c r="J410" s="664">
        <v>0</v>
      </c>
      <c r="K410" s="677"/>
      <c r="L410" s="664">
        <v>1</v>
      </c>
      <c r="M410" s="665">
        <v>0</v>
      </c>
    </row>
    <row r="411" spans="1:13" ht="14.4" customHeight="1" x14ac:dyDescent="0.3">
      <c r="A411" s="660" t="s">
        <v>3561</v>
      </c>
      <c r="B411" s="661" t="s">
        <v>3448</v>
      </c>
      <c r="C411" s="661" t="s">
        <v>2791</v>
      </c>
      <c r="D411" s="661" t="s">
        <v>1691</v>
      </c>
      <c r="E411" s="661" t="s">
        <v>1742</v>
      </c>
      <c r="F411" s="664"/>
      <c r="G411" s="664"/>
      <c r="H411" s="677">
        <v>0</v>
      </c>
      <c r="I411" s="664">
        <v>4</v>
      </c>
      <c r="J411" s="664">
        <v>454.64</v>
      </c>
      <c r="K411" s="677">
        <v>1</v>
      </c>
      <c r="L411" s="664">
        <v>4</v>
      </c>
      <c r="M411" s="665">
        <v>454.64</v>
      </c>
    </row>
    <row r="412" spans="1:13" ht="14.4" customHeight="1" x14ac:dyDescent="0.3">
      <c r="A412" s="660" t="s">
        <v>3561</v>
      </c>
      <c r="B412" s="661" t="s">
        <v>3450</v>
      </c>
      <c r="C412" s="661" t="s">
        <v>2934</v>
      </c>
      <c r="D412" s="661" t="s">
        <v>2935</v>
      </c>
      <c r="E412" s="661" t="s">
        <v>2936</v>
      </c>
      <c r="F412" s="664"/>
      <c r="G412" s="664"/>
      <c r="H412" s="677">
        <v>0</v>
      </c>
      <c r="I412" s="664">
        <v>4</v>
      </c>
      <c r="J412" s="664">
        <v>777.04</v>
      </c>
      <c r="K412" s="677">
        <v>1</v>
      </c>
      <c r="L412" s="664">
        <v>4</v>
      </c>
      <c r="M412" s="665">
        <v>777.04</v>
      </c>
    </row>
    <row r="413" spans="1:13" ht="14.4" customHeight="1" x14ac:dyDescent="0.3">
      <c r="A413" s="660" t="s">
        <v>3561</v>
      </c>
      <c r="B413" s="661" t="s">
        <v>3450</v>
      </c>
      <c r="C413" s="661" t="s">
        <v>2943</v>
      </c>
      <c r="D413" s="661" t="s">
        <v>2944</v>
      </c>
      <c r="E413" s="661" t="s">
        <v>2945</v>
      </c>
      <c r="F413" s="664"/>
      <c r="G413" s="664"/>
      <c r="H413" s="677">
        <v>0</v>
      </c>
      <c r="I413" s="664">
        <v>51</v>
      </c>
      <c r="J413" s="664">
        <v>6494.34</v>
      </c>
      <c r="K413" s="677">
        <v>1</v>
      </c>
      <c r="L413" s="664">
        <v>51</v>
      </c>
      <c r="M413" s="665">
        <v>6494.34</v>
      </c>
    </row>
    <row r="414" spans="1:13" ht="14.4" customHeight="1" x14ac:dyDescent="0.3">
      <c r="A414" s="660" t="s">
        <v>3561</v>
      </c>
      <c r="B414" s="661" t="s">
        <v>3450</v>
      </c>
      <c r="C414" s="661" t="s">
        <v>3608</v>
      </c>
      <c r="D414" s="661" t="s">
        <v>3609</v>
      </c>
      <c r="E414" s="661" t="s">
        <v>2945</v>
      </c>
      <c r="F414" s="664"/>
      <c r="G414" s="664"/>
      <c r="H414" s="677">
        <v>0</v>
      </c>
      <c r="I414" s="664">
        <v>20</v>
      </c>
      <c r="J414" s="664">
        <v>1640.8000000000002</v>
      </c>
      <c r="K414" s="677">
        <v>1</v>
      </c>
      <c r="L414" s="664">
        <v>20</v>
      </c>
      <c r="M414" s="665">
        <v>1640.8000000000002</v>
      </c>
    </row>
    <row r="415" spans="1:13" ht="14.4" customHeight="1" x14ac:dyDescent="0.3">
      <c r="A415" s="660" t="s">
        <v>3561</v>
      </c>
      <c r="B415" s="661" t="s">
        <v>3450</v>
      </c>
      <c r="C415" s="661" t="s">
        <v>4800</v>
      </c>
      <c r="D415" s="661" t="s">
        <v>4801</v>
      </c>
      <c r="E415" s="661" t="s">
        <v>2961</v>
      </c>
      <c r="F415" s="664"/>
      <c r="G415" s="664"/>
      <c r="H415" s="677">
        <v>0</v>
      </c>
      <c r="I415" s="664">
        <v>1</v>
      </c>
      <c r="J415" s="664">
        <v>84.89</v>
      </c>
      <c r="K415" s="677">
        <v>1</v>
      </c>
      <c r="L415" s="664">
        <v>1</v>
      </c>
      <c r="M415" s="665">
        <v>84.89</v>
      </c>
    </row>
    <row r="416" spans="1:13" ht="14.4" customHeight="1" x14ac:dyDescent="0.3">
      <c r="A416" s="660" t="s">
        <v>3561</v>
      </c>
      <c r="B416" s="661" t="s">
        <v>3450</v>
      </c>
      <c r="C416" s="661" t="s">
        <v>1967</v>
      </c>
      <c r="D416" s="661" t="s">
        <v>1968</v>
      </c>
      <c r="E416" s="661" t="s">
        <v>1969</v>
      </c>
      <c r="F416" s="664"/>
      <c r="G416" s="664"/>
      <c r="H416" s="677">
        <v>0</v>
      </c>
      <c r="I416" s="664">
        <v>10</v>
      </c>
      <c r="J416" s="664">
        <v>876</v>
      </c>
      <c r="K416" s="677">
        <v>1</v>
      </c>
      <c r="L416" s="664">
        <v>10</v>
      </c>
      <c r="M416" s="665">
        <v>876</v>
      </c>
    </row>
    <row r="417" spans="1:13" ht="14.4" customHeight="1" x14ac:dyDescent="0.3">
      <c r="A417" s="660" t="s">
        <v>3562</v>
      </c>
      <c r="B417" s="661" t="s">
        <v>3349</v>
      </c>
      <c r="C417" s="661" t="s">
        <v>4879</v>
      </c>
      <c r="D417" s="661" t="s">
        <v>4565</v>
      </c>
      <c r="E417" s="661" t="s">
        <v>4880</v>
      </c>
      <c r="F417" s="664"/>
      <c r="G417" s="664"/>
      <c r="H417" s="677"/>
      <c r="I417" s="664">
        <v>2</v>
      </c>
      <c r="J417" s="664">
        <v>0</v>
      </c>
      <c r="K417" s="677"/>
      <c r="L417" s="664">
        <v>2</v>
      </c>
      <c r="M417" s="665">
        <v>0</v>
      </c>
    </row>
    <row r="418" spans="1:13" ht="14.4" customHeight="1" x14ac:dyDescent="0.3">
      <c r="A418" s="660" t="s">
        <v>3562</v>
      </c>
      <c r="B418" s="661" t="s">
        <v>3349</v>
      </c>
      <c r="C418" s="661" t="s">
        <v>4881</v>
      </c>
      <c r="D418" s="661" t="s">
        <v>4565</v>
      </c>
      <c r="E418" s="661" t="s">
        <v>4882</v>
      </c>
      <c r="F418" s="664"/>
      <c r="G418" s="664"/>
      <c r="H418" s="677">
        <v>0</v>
      </c>
      <c r="I418" s="664">
        <v>1</v>
      </c>
      <c r="J418" s="664">
        <v>167.33</v>
      </c>
      <c r="K418" s="677">
        <v>1</v>
      </c>
      <c r="L418" s="664">
        <v>1</v>
      </c>
      <c r="M418" s="665">
        <v>167.33</v>
      </c>
    </row>
    <row r="419" spans="1:13" ht="14.4" customHeight="1" x14ac:dyDescent="0.3">
      <c r="A419" s="660" t="s">
        <v>3562</v>
      </c>
      <c r="B419" s="661" t="s">
        <v>3352</v>
      </c>
      <c r="C419" s="661" t="s">
        <v>4459</v>
      </c>
      <c r="D419" s="661" t="s">
        <v>1849</v>
      </c>
      <c r="E419" s="661" t="s">
        <v>4460</v>
      </c>
      <c r="F419" s="664"/>
      <c r="G419" s="664"/>
      <c r="H419" s="677">
        <v>0</v>
      </c>
      <c r="I419" s="664">
        <v>1</v>
      </c>
      <c r="J419" s="664">
        <v>237.89</v>
      </c>
      <c r="K419" s="677">
        <v>1</v>
      </c>
      <c r="L419" s="664">
        <v>1</v>
      </c>
      <c r="M419" s="665">
        <v>237.89</v>
      </c>
    </row>
    <row r="420" spans="1:13" ht="14.4" customHeight="1" x14ac:dyDescent="0.3">
      <c r="A420" s="660" t="s">
        <v>3562</v>
      </c>
      <c r="B420" s="661" t="s">
        <v>3352</v>
      </c>
      <c r="C420" s="661" t="s">
        <v>1848</v>
      </c>
      <c r="D420" s="661" t="s">
        <v>1849</v>
      </c>
      <c r="E420" s="661" t="s">
        <v>1850</v>
      </c>
      <c r="F420" s="664"/>
      <c r="G420" s="664"/>
      <c r="H420" s="677">
        <v>0</v>
      </c>
      <c r="I420" s="664">
        <v>32</v>
      </c>
      <c r="J420" s="664">
        <v>15224.64</v>
      </c>
      <c r="K420" s="677">
        <v>1</v>
      </c>
      <c r="L420" s="664">
        <v>32</v>
      </c>
      <c r="M420" s="665">
        <v>15224.64</v>
      </c>
    </row>
    <row r="421" spans="1:13" ht="14.4" customHeight="1" x14ac:dyDescent="0.3">
      <c r="A421" s="660" t="s">
        <v>3562</v>
      </c>
      <c r="B421" s="661" t="s">
        <v>3352</v>
      </c>
      <c r="C421" s="661" t="s">
        <v>1867</v>
      </c>
      <c r="D421" s="661" t="s">
        <v>1868</v>
      </c>
      <c r="E421" s="661" t="s">
        <v>3353</v>
      </c>
      <c r="F421" s="664"/>
      <c r="G421" s="664"/>
      <c r="H421" s="677">
        <v>0</v>
      </c>
      <c r="I421" s="664">
        <v>18</v>
      </c>
      <c r="J421" s="664">
        <v>20881.02</v>
      </c>
      <c r="K421" s="677">
        <v>1</v>
      </c>
      <c r="L421" s="664">
        <v>18</v>
      </c>
      <c r="M421" s="665">
        <v>20881.02</v>
      </c>
    </row>
    <row r="422" spans="1:13" ht="14.4" customHeight="1" x14ac:dyDescent="0.3">
      <c r="A422" s="660" t="s">
        <v>3562</v>
      </c>
      <c r="B422" s="661" t="s">
        <v>3352</v>
      </c>
      <c r="C422" s="661" t="s">
        <v>4876</v>
      </c>
      <c r="D422" s="661" t="s">
        <v>3457</v>
      </c>
      <c r="E422" s="661" t="s">
        <v>1850</v>
      </c>
      <c r="F422" s="664">
        <v>1</v>
      </c>
      <c r="G422" s="664">
        <v>475.77</v>
      </c>
      <c r="H422" s="677">
        <v>1</v>
      </c>
      <c r="I422" s="664"/>
      <c r="J422" s="664"/>
      <c r="K422" s="677">
        <v>0</v>
      </c>
      <c r="L422" s="664">
        <v>1</v>
      </c>
      <c r="M422" s="665">
        <v>475.77</v>
      </c>
    </row>
    <row r="423" spans="1:13" ht="14.4" customHeight="1" x14ac:dyDescent="0.3">
      <c r="A423" s="660" t="s">
        <v>3562</v>
      </c>
      <c r="B423" s="661" t="s">
        <v>3352</v>
      </c>
      <c r="C423" s="661" t="s">
        <v>4877</v>
      </c>
      <c r="D423" s="661" t="s">
        <v>4684</v>
      </c>
      <c r="E423" s="661" t="s">
        <v>4878</v>
      </c>
      <c r="F423" s="664">
        <v>3</v>
      </c>
      <c r="G423" s="664">
        <v>0</v>
      </c>
      <c r="H423" s="677"/>
      <c r="I423" s="664"/>
      <c r="J423" s="664"/>
      <c r="K423" s="677"/>
      <c r="L423" s="664">
        <v>3</v>
      </c>
      <c r="M423" s="665">
        <v>0</v>
      </c>
    </row>
    <row r="424" spans="1:13" ht="14.4" customHeight="1" x14ac:dyDescent="0.3">
      <c r="A424" s="660" t="s">
        <v>3562</v>
      </c>
      <c r="B424" s="661" t="s">
        <v>3354</v>
      </c>
      <c r="C424" s="661" t="s">
        <v>1889</v>
      </c>
      <c r="D424" s="661" t="s">
        <v>1890</v>
      </c>
      <c r="E424" s="661" t="s">
        <v>3355</v>
      </c>
      <c r="F424" s="664"/>
      <c r="G424" s="664"/>
      <c r="H424" s="677">
        <v>0</v>
      </c>
      <c r="I424" s="664">
        <v>1</v>
      </c>
      <c r="J424" s="664">
        <v>635.35</v>
      </c>
      <c r="K424" s="677">
        <v>1</v>
      </c>
      <c r="L424" s="664">
        <v>1</v>
      </c>
      <c r="M424" s="665">
        <v>635.35</v>
      </c>
    </row>
    <row r="425" spans="1:13" ht="14.4" customHeight="1" x14ac:dyDescent="0.3">
      <c r="A425" s="660" t="s">
        <v>3562</v>
      </c>
      <c r="B425" s="661" t="s">
        <v>3354</v>
      </c>
      <c r="C425" s="661" t="s">
        <v>4378</v>
      </c>
      <c r="D425" s="661" t="s">
        <v>4374</v>
      </c>
      <c r="E425" s="661" t="s">
        <v>4379</v>
      </c>
      <c r="F425" s="664">
        <v>3</v>
      </c>
      <c r="G425" s="664">
        <v>0</v>
      </c>
      <c r="H425" s="677"/>
      <c r="I425" s="664"/>
      <c r="J425" s="664"/>
      <c r="K425" s="677"/>
      <c r="L425" s="664">
        <v>3</v>
      </c>
      <c r="M425" s="665">
        <v>0</v>
      </c>
    </row>
    <row r="426" spans="1:13" ht="14.4" customHeight="1" x14ac:dyDescent="0.3">
      <c r="A426" s="660" t="s">
        <v>3562</v>
      </c>
      <c r="B426" s="661" t="s">
        <v>3356</v>
      </c>
      <c r="C426" s="661" t="s">
        <v>1729</v>
      </c>
      <c r="D426" s="661" t="s">
        <v>1730</v>
      </c>
      <c r="E426" s="661" t="s">
        <v>1731</v>
      </c>
      <c r="F426" s="664"/>
      <c r="G426" s="664"/>
      <c r="H426" s="677"/>
      <c r="I426" s="664">
        <v>1</v>
      </c>
      <c r="J426" s="664">
        <v>0</v>
      </c>
      <c r="K426" s="677"/>
      <c r="L426" s="664">
        <v>1</v>
      </c>
      <c r="M426" s="665">
        <v>0</v>
      </c>
    </row>
    <row r="427" spans="1:13" ht="14.4" customHeight="1" x14ac:dyDescent="0.3">
      <c r="A427" s="660" t="s">
        <v>3562</v>
      </c>
      <c r="B427" s="661" t="s">
        <v>5436</v>
      </c>
      <c r="C427" s="661" t="s">
        <v>4045</v>
      </c>
      <c r="D427" s="661" t="s">
        <v>4046</v>
      </c>
      <c r="E427" s="661" t="s">
        <v>1028</v>
      </c>
      <c r="F427" s="664"/>
      <c r="G427" s="664"/>
      <c r="H427" s="677">
        <v>0</v>
      </c>
      <c r="I427" s="664">
        <v>2</v>
      </c>
      <c r="J427" s="664">
        <v>369.48</v>
      </c>
      <c r="K427" s="677">
        <v>1</v>
      </c>
      <c r="L427" s="664">
        <v>2</v>
      </c>
      <c r="M427" s="665">
        <v>369.48</v>
      </c>
    </row>
    <row r="428" spans="1:13" ht="14.4" customHeight="1" x14ac:dyDescent="0.3">
      <c r="A428" s="660" t="s">
        <v>3562</v>
      </c>
      <c r="B428" s="661" t="s">
        <v>3361</v>
      </c>
      <c r="C428" s="661" t="s">
        <v>4451</v>
      </c>
      <c r="D428" s="661" t="s">
        <v>1714</v>
      </c>
      <c r="E428" s="661" t="s">
        <v>4452</v>
      </c>
      <c r="F428" s="664"/>
      <c r="G428" s="664"/>
      <c r="H428" s="677">
        <v>0</v>
      </c>
      <c r="I428" s="664">
        <v>5</v>
      </c>
      <c r="J428" s="664">
        <v>2037.75</v>
      </c>
      <c r="K428" s="677">
        <v>1</v>
      </c>
      <c r="L428" s="664">
        <v>5</v>
      </c>
      <c r="M428" s="665">
        <v>2037.75</v>
      </c>
    </row>
    <row r="429" spans="1:13" ht="14.4" customHeight="1" x14ac:dyDescent="0.3">
      <c r="A429" s="660" t="s">
        <v>3562</v>
      </c>
      <c r="B429" s="661" t="s">
        <v>3361</v>
      </c>
      <c r="C429" s="661" t="s">
        <v>3793</v>
      </c>
      <c r="D429" s="661" t="s">
        <v>1714</v>
      </c>
      <c r="E429" s="661" t="s">
        <v>3363</v>
      </c>
      <c r="F429" s="664"/>
      <c r="G429" s="664"/>
      <c r="H429" s="677">
        <v>0</v>
      </c>
      <c r="I429" s="664">
        <v>6</v>
      </c>
      <c r="J429" s="664">
        <v>6928.08</v>
      </c>
      <c r="K429" s="677">
        <v>1</v>
      </c>
      <c r="L429" s="664">
        <v>6</v>
      </c>
      <c r="M429" s="665">
        <v>6928.08</v>
      </c>
    </row>
    <row r="430" spans="1:13" ht="14.4" customHeight="1" x14ac:dyDescent="0.3">
      <c r="A430" s="660" t="s">
        <v>3562</v>
      </c>
      <c r="B430" s="661" t="s">
        <v>3361</v>
      </c>
      <c r="C430" s="661" t="s">
        <v>1763</v>
      </c>
      <c r="D430" s="661" t="s">
        <v>622</v>
      </c>
      <c r="E430" s="661" t="s">
        <v>623</v>
      </c>
      <c r="F430" s="664"/>
      <c r="G430" s="664"/>
      <c r="H430" s="677">
        <v>0</v>
      </c>
      <c r="I430" s="664">
        <v>12</v>
      </c>
      <c r="J430" s="664">
        <v>16627.439999999999</v>
      </c>
      <c r="K430" s="677">
        <v>1</v>
      </c>
      <c r="L430" s="664">
        <v>12</v>
      </c>
      <c r="M430" s="665">
        <v>16627.439999999999</v>
      </c>
    </row>
    <row r="431" spans="1:13" ht="14.4" customHeight="1" x14ac:dyDescent="0.3">
      <c r="A431" s="660" t="s">
        <v>3562</v>
      </c>
      <c r="B431" s="661" t="s">
        <v>3361</v>
      </c>
      <c r="C431" s="661" t="s">
        <v>1766</v>
      </c>
      <c r="D431" s="661" t="s">
        <v>622</v>
      </c>
      <c r="E431" s="661" t="s">
        <v>1715</v>
      </c>
      <c r="F431" s="664"/>
      <c r="G431" s="664"/>
      <c r="H431" s="677">
        <v>0</v>
      </c>
      <c r="I431" s="664">
        <v>9</v>
      </c>
      <c r="J431" s="664">
        <v>16627.41</v>
      </c>
      <c r="K431" s="677">
        <v>1</v>
      </c>
      <c r="L431" s="664">
        <v>9</v>
      </c>
      <c r="M431" s="665">
        <v>16627.41</v>
      </c>
    </row>
    <row r="432" spans="1:13" ht="14.4" customHeight="1" x14ac:dyDescent="0.3">
      <c r="A432" s="660" t="s">
        <v>3562</v>
      </c>
      <c r="B432" s="661" t="s">
        <v>3361</v>
      </c>
      <c r="C432" s="661" t="s">
        <v>1769</v>
      </c>
      <c r="D432" s="661" t="s">
        <v>622</v>
      </c>
      <c r="E432" s="661" t="s">
        <v>3363</v>
      </c>
      <c r="F432" s="664"/>
      <c r="G432" s="664"/>
      <c r="H432" s="677">
        <v>0</v>
      </c>
      <c r="I432" s="664">
        <v>9</v>
      </c>
      <c r="J432" s="664">
        <v>20784.239999999998</v>
      </c>
      <c r="K432" s="677">
        <v>1</v>
      </c>
      <c r="L432" s="664">
        <v>9</v>
      </c>
      <c r="M432" s="665">
        <v>20784.239999999998</v>
      </c>
    </row>
    <row r="433" spans="1:13" ht="14.4" customHeight="1" x14ac:dyDescent="0.3">
      <c r="A433" s="660" t="s">
        <v>3562</v>
      </c>
      <c r="B433" s="661" t="s">
        <v>3368</v>
      </c>
      <c r="C433" s="661" t="s">
        <v>1737</v>
      </c>
      <c r="D433" s="661" t="s">
        <v>1738</v>
      </c>
      <c r="E433" s="661" t="s">
        <v>1086</v>
      </c>
      <c r="F433" s="664"/>
      <c r="G433" s="664"/>
      <c r="H433" s="677">
        <v>0</v>
      </c>
      <c r="I433" s="664">
        <v>2</v>
      </c>
      <c r="J433" s="664">
        <v>70.22</v>
      </c>
      <c r="K433" s="677">
        <v>1</v>
      </c>
      <c r="L433" s="664">
        <v>2</v>
      </c>
      <c r="M433" s="665">
        <v>70.22</v>
      </c>
    </row>
    <row r="434" spans="1:13" ht="14.4" customHeight="1" x14ac:dyDescent="0.3">
      <c r="A434" s="660" t="s">
        <v>3562</v>
      </c>
      <c r="B434" s="661" t="s">
        <v>3371</v>
      </c>
      <c r="C434" s="661" t="s">
        <v>2812</v>
      </c>
      <c r="D434" s="661" t="s">
        <v>2813</v>
      </c>
      <c r="E434" s="661" t="s">
        <v>1086</v>
      </c>
      <c r="F434" s="664"/>
      <c r="G434" s="664"/>
      <c r="H434" s="677">
        <v>0</v>
      </c>
      <c r="I434" s="664">
        <v>7</v>
      </c>
      <c r="J434" s="664">
        <v>337.89</v>
      </c>
      <c r="K434" s="677">
        <v>1</v>
      </c>
      <c r="L434" s="664">
        <v>7</v>
      </c>
      <c r="M434" s="665">
        <v>337.89</v>
      </c>
    </row>
    <row r="435" spans="1:13" ht="14.4" customHeight="1" x14ac:dyDescent="0.3">
      <c r="A435" s="660" t="s">
        <v>3562</v>
      </c>
      <c r="B435" s="661" t="s">
        <v>3371</v>
      </c>
      <c r="C435" s="661" t="s">
        <v>4883</v>
      </c>
      <c r="D435" s="661" t="s">
        <v>1807</v>
      </c>
      <c r="E435" s="661" t="s">
        <v>3982</v>
      </c>
      <c r="F435" s="664"/>
      <c r="G435" s="664"/>
      <c r="H435" s="677">
        <v>0</v>
      </c>
      <c r="I435" s="664">
        <v>1</v>
      </c>
      <c r="J435" s="664">
        <v>160.88999999999999</v>
      </c>
      <c r="K435" s="677">
        <v>1</v>
      </c>
      <c r="L435" s="664">
        <v>1</v>
      </c>
      <c r="M435" s="665">
        <v>160.88999999999999</v>
      </c>
    </row>
    <row r="436" spans="1:13" ht="14.4" customHeight="1" x14ac:dyDescent="0.3">
      <c r="A436" s="660" t="s">
        <v>3562</v>
      </c>
      <c r="B436" s="661" t="s">
        <v>3377</v>
      </c>
      <c r="C436" s="661" t="s">
        <v>4867</v>
      </c>
      <c r="D436" s="661" t="s">
        <v>4868</v>
      </c>
      <c r="E436" s="661" t="s">
        <v>1039</v>
      </c>
      <c r="F436" s="664">
        <v>1</v>
      </c>
      <c r="G436" s="664">
        <v>48.84</v>
      </c>
      <c r="H436" s="677">
        <v>1</v>
      </c>
      <c r="I436" s="664"/>
      <c r="J436" s="664"/>
      <c r="K436" s="677">
        <v>0</v>
      </c>
      <c r="L436" s="664">
        <v>1</v>
      </c>
      <c r="M436" s="665">
        <v>48.84</v>
      </c>
    </row>
    <row r="437" spans="1:13" ht="14.4" customHeight="1" x14ac:dyDescent="0.3">
      <c r="A437" s="660" t="s">
        <v>3562</v>
      </c>
      <c r="B437" s="661" t="s">
        <v>3474</v>
      </c>
      <c r="C437" s="661" t="s">
        <v>4900</v>
      </c>
      <c r="D437" s="661" t="s">
        <v>4901</v>
      </c>
      <c r="E437" s="661" t="s">
        <v>2644</v>
      </c>
      <c r="F437" s="664"/>
      <c r="G437" s="664"/>
      <c r="H437" s="677">
        <v>0</v>
      </c>
      <c r="I437" s="664">
        <v>1</v>
      </c>
      <c r="J437" s="664">
        <v>98.11</v>
      </c>
      <c r="K437" s="677">
        <v>1</v>
      </c>
      <c r="L437" s="664">
        <v>1</v>
      </c>
      <c r="M437" s="665">
        <v>98.11</v>
      </c>
    </row>
    <row r="438" spans="1:13" ht="14.4" customHeight="1" x14ac:dyDescent="0.3">
      <c r="A438" s="660" t="s">
        <v>3562</v>
      </c>
      <c r="B438" s="661" t="s">
        <v>3378</v>
      </c>
      <c r="C438" s="661" t="s">
        <v>2862</v>
      </c>
      <c r="D438" s="661" t="s">
        <v>2863</v>
      </c>
      <c r="E438" s="661" t="s">
        <v>2644</v>
      </c>
      <c r="F438" s="664"/>
      <c r="G438" s="664"/>
      <c r="H438" s="677">
        <v>0</v>
      </c>
      <c r="I438" s="664">
        <v>1</v>
      </c>
      <c r="J438" s="664">
        <v>196.21</v>
      </c>
      <c r="K438" s="677">
        <v>1</v>
      </c>
      <c r="L438" s="664">
        <v>1</v>
      </c>
      <c r="M438" s="665">
        <v>196.21</v>
      </c>
    </row>
    <row r="439" spans="1:13" ht="14.4" customHeight="1" x14ac:dyDescent="0.3">
      <c r="A439" s="660" t="s">
        <v>3562</v>
      </c>
      <c r="B439" s="661" t="s">
        <v>3385</v>
      </c>
      <c r="C439" s="661" t="s">
        <v>4419</v>
      </c>
      <c r="D439" s="661" t="s">
        <v>4420</v>
      </c>
      <c r="E439" s="661" t="s">
        <v>4421</v>
      </c>
      <c r="F439" s="664"/>
      <c r="G439" s="664"/>
      <c r="H439" s="677">
        <v>0</v>
      </c>
      <c r="I439" s="664">
        <v>1</v>
      </c>
      <c r="J439" s="664">
        <v>62.24</v>
      </c>
      <c r="K439" s="677">
        <v>1</v>
      </c>
      <c r="L439" s="664">
        <v>1</v>
      </c>
      <c r="M439" s="665">
        <v>62.24</v>
      </c>
    </row>
    <row r="440" spans="1:13" ht="14.4" customHeight="1" x14ac:dyDescent="0.3">
      <c r="A440" s="660" t="s">
        <v>3562</v>
      </c>
      <c r="B440" s="661" t="s">
        <v>3385</v>
      </c>
      <c r="C440" s="661" t="s">
        <v>4260</v>
      </c>
      <c r="D440" s="661" t="s">
        <v>4261</v>
      </c>
      <c r="E440" s="661" t="s">
        <v>4262</v>
      </c>
      <c r="F440" s="664"/>
      <c r="G440" s="664"/>
      <c r="H440" s="677">
        <v>0</v>
      </c>
      <c r="I440" s="664">
        <v>2</v>
      </c>
      <c r="J440" s="664">
        <v>124.48</v>
      </c>
      <c r="K440" s="677">
        <v>1</v>
      </c>
      <c r="L440" s="664">
        <v>2</v>
      </c>
      <c r="M440" s="665">
        <v>124.48</v>
      </c>
    </row>
    <row r="441" spans="1:13" ht="14.4" customHeight="1" x14ac:dyDescent="0.3">
      <c r="A441" s="660" t="s">
        <v>3562</v>
      </c>
      <c r="B441" s="661" t="s">
        <v>3385</v>
      </c>
      <c r="C441" s="661" t="s">
        <v>4422</v>
      </c>
      <c r="D441" s="661" t="s">
        <v>4417</v>
      </c>
      <c r="E441" s="661" t="s">
        <v>4418</v>
      </c>
      <c r="F441" s="664"/>
      <c r="G441" s="664"/>
      <c r="H441" s="677">
        <v>0</v>
      </c>
      <c r="I441" s="664">
        <v>1</v>
      </c>
      <c r="J441" s="664">
        <v>124.49</v>
      </c>
      <c r="K441" s="677">
        <v>1</v>
      </c>
      <c r="L441" s="664">
        <v>1</v>
      </c>
      <c r="M441" s="665">
        <v>124.49</v>
      </c>
    </row>
    <row r="442" spans="1:13" ht="14.4" customHeight="1" x14ac:dyDescent="0.3">
      <c r="A442" s="660" t="s">
        <v>3562</v>
      </c>
      <c r="B442" s="661" t="s">
        <v>3385</v>
      </c>
      <c r="C442" s="661" t="s">
        <v>4027</v>
      </c>
      <c r="D442" s="661" t="s">
        <v>1930</v>
      </c>
      <c r="E442" s="661" t="s">
        <v>4028</v>
      </c>
      <c r="F442" s="664"/>
      <c r="G442" s="664"/>
      <c r="H442" s="677">
        <v>0</v>
      </c>
      <c r="I442" s="664">
        <v>1</v>
      </c>
      <c r="J442" s="664">
        <v>48.37</v>
      </c>
      <c r="K442" s="677">
        <v>1</v>
      </c>
      <c r="L442" s="664">
        <v>1</v>
      </c>
      <c r="M442" s="665">
        <v>48.37</v>
      </c>
    </row>
    <row r="443" spans="1:13" ht="14.4" customHeight="1" x14ac:dyDescent="0.3">
      <c r="A443" s="660" t="s">
        <v>3562</v>
      </c>
      <c r="B443" s="661" t="s">
        <v>3385</v>
      </c>
      <c r="C443" s="661" t="s">
        <v>1733</v>
      </c>
      <c r="D443" s="661" t="s">
        <v>1734</v>
      </c>
      <c r="E443" s="661" t="s">
        <v>3386</v>
      </c>
      <c r="F443" s="664"/>
      <c r="G443" s="664"/>
      <c r="H443" s="677">
        <v>0</v>
      </c>
      <c r="I443" s="664">
        <v>2</v>
      </c>
      <c r="J443" s="664">
        <v>165.98</v>
      </c>
      <c r="K443" s="677">
        <v>1</v>
      </c>
      <c r="L443" s="664">
        <v>2</v>
      </c>
      <c r="M443" s="665">
        <v>165.98</v>
      </c>
    </row>
    <row r="444" spans="1:13" ht="14.4" customHeight="1" x14ac:dyDescent="0.3">
      <c r="A444" s="660" t="s">
        <v>3562</v>
      </c>
      <c r="B444" s="661" t="s">
        <v>3385</v>
      </c>
      <c r="C444" s="661" t="s">
        <v>2845</v>
      </c>
      <c r="D444" s="661" t="s">
        <v>3484</v>
      </c>
      <c r="E444" s="661" t="s">
        <v>3485</v>
      </c>
      <c r="F444" s="664"/>
      <c r="G444" s="664"/>
      <c r="H444" s="677">
        <v>0</v>
      </c>
      <c r="I444" s="664">
        <v>7</v>
      </c>
      <c r="J444" s="664">
        <v>338.59</v>
      </c>
      <c r="K444" s="677">
        <v>1</v>
      </c>
      <c r="L444" s="664">
        <v>7</v>
      </c>
      <c r="M444" s="665">
        <v>338.59</v>
      </c>
    </row>
    <row r="445" spans="1:13" ht="14.4" customHeight="1" x14ac:dyDescent="0.3">
      <c r="A445" s="660" t="s">
        <v>3562</v>
      </c>
      <c r="B445" s="661" t="s">
        <v>3385</v>
      </c>
      <c r="C445" s="661" t="s">
        <v>4416</v>
      </c>
      <c r="D445" s="661" t="s">
        <v>4417</v>
      </c>
      <c r="E445" s="661" t="s">
        <v>4418</v>
      </c>
      <c r="F445" s="664"/>
      <c r="G445" s="664"/>
      <c r="H445" s="677">
        <v>0</v>
      </c>
      <c r="I445" s="664">
        <v>1</v>
      </c>
      <c r="J445" s="664">
        <v>124.49</v>
      </c>
      <c r="K445" s="677">
        <v>1</v>
      </c>
      <c r="L445" s="664">
        <v>1</v>
      </c>
      <c r="M445" s="665">
        <v>124.49</v>
      </c>
    </row>
    <row r="446" spans="1:13" ht="14.4" customHeight="1" x14ac:dyDescent="0.3">
      <c r="A446" s="660" t="s">
        <v>3562</v>
      </c>
      <c r="B446" s="661" t="s">
        <v>3387</v>
      </c>
      <c r="C446" s="661" t="s">
        <v>3015</v>
      </c>
      <c r="D446" s="661" t="s">
        <v>3487</v>
      </c>
      <c r="E446" s="661" t="s">
        <v>3486</v>
      </c>
      <c r="F446" s="664"/>
      <c r="G446" s="664"/>
      <c r="H446" s="677">
        <v>0</v>
      </c>
      <c r="I446" s="664">
        <v>7</v>
      </c>
      <c r="J446" s="664">
        <v>1046.6400000000001</v>
      </c>
      <c r="K446" s="677">
        <v>1</v>
      </c>
      <c r="L446" s="664">
        <v>7</v>
      </c>
      <c r="M446" s="665">
        <v>1046.6400000000001</v>
      </c>
    </row>
    <row r="447" spans="1:13" ht="14.4" customHeight="1" x14ac:dyDescent="0.3">
      <c r="A447" s="660" t="s">
        <v>3562</v>
      </c>
      <c r="B447" s="661" t="s">
        <v>5438</v>
      </c>
      <c r="C447" s="661" t="s">
        <v>1987</v>
      </c>
      <c r="D447" s="661" t="s">
        <v>1988</v>
      </c>
      <c r="E447" s="661" t="s">
        <v>3597</v>
      </c>
      <c r="F447" s="664"/>
      <c r="G447" s="664"/>
      <c r="H447" s="677">
        <v>0</v>
      </c>
      <c r="I447" s="664">
        <v>2</v>
      </c>
      <c r="J447" s="664">
        <v>341.04</v>
      </c>
      <c r="K447" s="677">
        <v>1</v>
      </c>
      <c r="L447" s="664">
        <v>2</v>
      </c>
      <c r="M447" s="665">
        <v>341.04</v>
      </c>
    </row>
    <row r="448" spans="1:13" ht="14.4" customHeight="1" x14ac:dyDescent="0.3">
      <c r="A448" s="660" t="s">
        <v>3562</v>
      </c>
      <c r="B448" s="661" t="s">
        <v>3490</v>
      </c>
      <c r="C448" s="661" t="s">
        <v>4859</v>
      </c>
      <c r="D448" s="661" t="s">
        <v>1992</v>
      </c>
      <c r="E448" s="661" t="s">
        <v>4860</v>
      </c>
      <c r="F448" s="664"/>
      <c r="G448" s="664"/>
      <c r="H448" s="677"/>
      <c r="I448" s="664">
        <v>1</v>
      </c>
      <c r="J448" s="664">
        <v>0</v>
      </c>
      <c r="K448" s="677"/>
      <c r="L448" s="664">
        <v>1</v>
      </c>
      <c r="M448" s="665">
        <v>0</v>
      </c>
    </row>
    <row r="449" spans="1:13" ht="14.4" customHeight="1" x14ac:dyDescent="0.3">
      <c r="A449" s="660" t="s">
        <v>3562</v>
      </c>
      <c r="B449" s="661" t="s">
        <v>5423</v>
      </c>
      <c r="C449" s="661" t="s">
        <v>4206</v>
      </c>
      <c r="D449" s="661" t="s">
        <v>3961</v>
      </c>
      <c r="E449" s="661" t="s">
        <v>4207</v>
      </c>
      <c r="F449" s="664"/>
      <c r="G449" s="664"/>
      <c r="H449" s="677">
        <v>0</v>
      </c>
      <c r="I449" s="664">
        <v>4</v>
      </c>
      <c r="J449" s="664">
        <v>1969.2</v>
      </c>
      <c r="K449" s="677">
        <v>1</v>
      </c>
      <c r="L449" s="664">
        <v>4</v>
      </c>
      <c r="M449" s="665">
        <v>1969.2</v>
      </c>
    </row>
    <row r="450" spans="1:13" ht="14.4" customHeight="1" x14ac:dyDescent="0.3">
      <c r="A450" s="660" t="s">
        <v>3562</v>
      </c>
      <c r="B450" s="661" t="s">
        <v>5425</v>
      </c>
      <c r="C450" s="661" t="s">
        <v>4072</v>
      </c>
      <c r="D450" s="661" t="s">
        <v>4073</v>
      </c>
      <c r="E450" s="661" t="s">
        <v>4074</v>
      </c>
      <c r="F450" s="664">
        <v>3</v>
      </c>
      <c r="G450" s="664">
        <v>2154.8999999999996</v>
      </c>
      <c r="H450" s="677">
        <v>1</v>
      </c>
      <c r="I450" s="664"/>
      <c r="J450" s="664"/>
      <c r="K450" s="677">
        <v>0</v>
      </c>
      <c r="L450" s="664">
        <v>3</v>
      </c>
      <c r="M450" s="665">
        <v>2154.8999999999996</v>
      </c>
    </row>
    <row r="451" spans="1:13" ht="14.4" customHeight="1" x14ac:dyDescent="0.3">
      <c r="A451" s="660" t="s">
        <v>3562</v>
      </c>
      <c r="B451" s="661" t="s">
        <v>3412</v>
      </c>
      <c r="C451" s="661" t="s">
        <v>1926</v>
      </c>
      <c r="D451" s="661" t="s">
        <v>1927</v>
      </c>
      <c r="E451" s="661" t="s">
        <v>3413</v>
      </c>
      <c r="F451" s="664"/>
      <c r="G451" s="664"/>
      <c r="H451" s="677">
        <v>0</v>
      </c>
      <c r="I451" s="664">
        <v>38</v>
      </c>
      <c r="J451" s="664">
        <v>24860.6</v>
      </c>
      <c r="K451" s="677">
        <v>1</v>
      </c>
      <c r="L451" s="664">
        <v>38</v>
      </c>
      <c r="M451" s="665">
        <v>24860.6</v>
      </c>
    </row>
    <row r="452" spans="1:13" ht="14.4" customHeight="1" x14ac:dyDescent="0.3">
      <c r="A452" s="660" t="s">
        <v>3562</v>
      </c>
      <c r="B452" s="661" t="s">
        <v>3414</v>
      </c>
      <c r="C452" s="661" t="s">
        <v>4453</v>
      </c>
      <c r="D452" s="661" t="s">
        <v>1699</v>
      </c>
      <c r="E452" s="661" t="s">
        <v>4454</v>
      </c>
      <c r="F452" s="664"/>
      <c r="G452" s="664"/>
      <c r="H452" s="677"/>
      <c r="I452" s="664">
        <v>2</v>
      </c>
      <c r="J452" s="664">
        <v>0</v>
      </c>
      <c r="K452" s="677"/>
      <c r="L452" s="664">
        <v>2</v>
      </c>
      <c r="M452" s="665">
        <v>0</v>
      </c>
    </row>
    <row r="453" spans="1:13" ht="14.4" customHeight="1" x14ac:dyDescent="0.3">
      <c r="A453" s="660" t="s">
        <v>3562</v>
      </c>
      <c r="B453" s="661" t="s">
        <v>3417</v>
      </c>
      <c r="C453" s="661" t="s">
        <v>1760</v>
      </c>
      <c r="D453" s="661" t="s">
        <v>1757</v>
      </c>
      <c r="E453" s="661" t="s">
        <v>3420</v>
      </c>
      <c r="F453" s="664"/>
      <c r="G453" s="664"/>
      <c r="H453" s="677">
        <v>0</v>
      </c>
      <c r="I453" s="664">
        <v>6</v>
      </c>
      <c r="J453" s="664">
        <v>939.66000000000008</v>
      </c>
      <c r="K453" s="677">
        <v>1</v>
      </c>
      <c r="L453" s="664">
        <v>6</v>
      </c>
      <c r="M453" s="665">
        <v>939.66000000000008</v>
      </c>
    </row>
    <row r="454" spans="1:13" ht="14.4" customHeight="1" x14ac:dyDescent="0.3">
      <c r="A454" s="660" t="s">
        <v>3562</v>
      </c>
      <c r="B454" s="661" t="s">
        <v>3417</v>
      </c>
      <c r="C454" s="661" t="s">
        <v>3962</v>
      </c>
      <c r="D454" s="661" t="s">
        <v>1860</v>
      </c>
      <c r="E454" s="661" t="s">
        <v>3963</v>
      </c>
      <c r="F454" s="664"/>
      <c r="G454" s="664"/>
      <c r="H454" s="677">
        <v>0</v>
      </c>
      <c r="I454" s="664">
        <v>2</v>
      </c>
      <c r="J454" s="664">
        <v>601.36</v>
      </c>
      <c r="K454" s="677">
        <v>1</v>
      </c>
      <c r="L454" s="664">
        <v>2</v>
      </c>
      <c r="M454" s="665">
        <v>601.36</v>
      </c>
    </row>
    <row r="455" spans="1:13" ht="14.4" customHeight="1" x14ac:dyDescent="0.3">
      <c r="A455" s="660" t="s">
        <v>3562</v>
      </c>
      <c r="B455" s="661" t="s">
        <v>3425</v>
      </c>
      <c r="C455" s="661" t="s">
        <v>1772</v>
      </c>
      <c r="D455" s="661" t="s">
        <v>3427</v>
      </c>
      <c r="E455" s="661" t="s">
        <v>3428</v>
      </c>
      <c r="F455" s="664"/>
      <c r="G455" s="664"/>
      <c r="H455" s="677">
        <v>0</v>
      </c>
      <c r="I455" s="664">
        <v>1</v>
      </c>
      <c r="J455" s="664">
        <v>424.24</v>
      </c>
      <c r="K455" s="677">
        <v>1</v>
      </c>
      <c r="L455" s="664">
        <v>1</v>
      </c>
      <c r="M455" s="665">
        <v>424.24</v>
      </c>
    </row>
    <row r="456" spans="1:13" ht="14.4" customHeight="1" x14ac:dyDescent="0.3">
      <c r="A456" s="660" t="s">
        <v>3562</v>
      </c>
      <c r="B456" s="661" t="s">
        <v>3431</v>
      </c>
      <c r="C456" s="661" t="s">
        <v>4185</v>
      </c>
      <c r="D456" s="661" t="s">
        <v>4186</v>
      </c>
      <c r="E456" s="661" t="s">
        <v>4187</v>
      </c>
      <c r="F456" s="664"/>
      <c r="G456" s="664"/>
      <c r="H456" s="677">
        <v>0</v>
      </c>
      <c r="I456" s="664">
        <v>4</v>
      </c>
      <c r="J456" s="664">
        <v>6861.92</v>
      </c>
      <c r="K456" s="677">
        <v>1</v>
      </c>
      <c r="L456" s="664">
        <v>4</v>
      </c>
      <c r="M456" s="665">
        <v>6861.92</v>
      </c>
    </row>
    <row r="457" spans="1:13" ht="14.4" customHeight="1" x14ac:dyDescent="0.3">
      <c r="A457" s="660" t="s">
        <v>3562</v>
      </c>
      <c r="B457" s="661" t="s">
        <v>3433</v>
      </c>
      <c r="C457" s="661" t="s">
        <v>1778</v>
      </c>
      <c r="D457" s="661" t="s">
        <v>3434</v>
      </c>
      <c r="E457" s="661" t="s">
        <v>3435</v>
      </c>
      <c r="F457" s="664"/>
      <c r="G457" s="664"/>
      <c r="H457" s="677">
        <v>0</v>
      </c>
      <c r="I457" s="664">
        <v>6</v>
      </c>
      <c r="J457" s="664">
        <v>40.08</v>
      </c>
      <c r="K457" s="677">
        <v>1</v>
      </c>
      <c r="L457" s="664">
        <v>6</v>
      </c>
      <c r="M457" s="665">
        <v>40.08</v>
      </c>
    </row>
    <row r="458" spans="1:13" ht="14.4" customHeight="1" x14ac:dyDescent="0.3">
      <c r="A458" s="660" t="s">
        <v>3562</v>
      </c>
      <c r="B458" s="661" t="s">
        <v>3433</v>
      </c>
      <c r="C458" s="661" t="s">
        <v>4323</v>
      </c>
      <c r="D458" s="661" t="s">
        <v>4324</v>
      </c>
      <c r="E458" s="661" t="s">
        <v>3435</v>
      </c>
      <c r="F458" s="664">
        <v>3</v>
      </c>
      <c r="G458" s="664">
        <v>15.419999999999998</v>
      </c>
      <c r="H458" s="677">
        <v>1</v>
      </c>
      <c r="I458" s="664"/>
      <c r="J458" s="664"/>
      <c r="K458" s="677">
        <v>0</v>
      </c>
      <c r="L458" s="664">
        <v>3</v>
      </c>
      <c r="M458" s="665">
        <v>15.419999999999998</v>
      </c>
    </row>
    <row r="459" spans="1:13" ht="14.4" customHeight="1" x14ac:dyDescent="0.3">
      <c r="A459" s="660" t="s">
        <v>3562</v>
      </c>
      <c r="B459" s="661" t="s">
        <v>3439</v>
      </c>
      <c r="C459" s="661" t="s">
        <v>1855</v>
      </c>
      <c r="D459" s="661" t="s">
        <v>1856</v>
      </c>
      <c r="E459" s="661" t="s">
        <v>3440</v>
      </c>
      <c r="F459" s="664"/>
      <c r="G459" s="664"/>
      <c r="H459" s="677">
        <v>0</v>
      </c>
      <c r="I459" s="664">
        <v>2</v>
      </c>
      <c r="J459" s="664">
        <v>264</v>
      </c>
      <c r="K459" s="677">
        <v>1</v>
      </c>
      <c r="L459" s="664">
        <v>2</v>
      </c>
      <c r="M459" s="665">
        <v>264</v>
      </c>
    </row>
    <row r="460" spans="1:13" ht="14.4" customHeight="1" x14ac:dyDescent="0.3">
      <c r="A460" s="660" t="s">
        <v>3562</v>
      </c>
      <c r="B460" s="661" t="s">
        <v>3439</v>
      </c>
      <c r="C460" s="661" t="s">
        <v>2759</v>
      </c>
      <c r="D460" s="661" t="s">
        <v>1856</v>
      </c>
      <c r="E460" s="661" t="s">
        <v>3509</v>
      </c>
      <c r="F460" s="664"/>
      <c r="G460" s="664"/>
      <c r="H460" s="677">
        <v>0</v>
      </c>
      <c r="I460" s="664">
        <v>4</v>
      </c>
      <c r="J460" s="664">
        <v>1056</v>
      </c>
      <c r="K460" s="677">
        <v>1</v>
      </c>
      <c r="L460" s="664">
        <v>4</v>
      </c>
      <c r="M460" s="665">
        <v>1056</v>
      </c>
    </row>
    <row r="461" spans="1:13" ht="14.4" customHeight="1" x14ac:dyDescent="0.3">
      <c r="A461" s="660" t="s">
        <v>3562</v>
      </c>
      <c r="B461" s="661" t="s">
        <v>3448</v>
      </c>
      <c r="C461" s="661" t="s">
        <v>2791</v>
      </c>
      <c r="D461" s="661" t="s">
        <v>1691</v>
      </c>
      <c r="E461" s="661" t="s">
        <v>1742</v>
      </c>
      <c r="F461" s="664"/>
      <c r="G461" s="664"/>
      <c r="H461" s="677">
        <v>0</v>
      </c>
      <c r="I461" s="664">
        <v>1</v>
      </c>
      <c r="J461" s="664">
        <v>113.66</v>
      </c>
      <c r="K461" s="677">
        <v>1</v>
      </c>
      <c r="L461" s="664">
        <v>1</v>
      </c>
      <c r="M461" s="665">
        <v>113.66</v>
      </c>
    </row>
    <row r="462" spans="1:13" ht="14.4" customHeight="1" x14ac:dyDescent="0.3">
      <c r="A462" s="660" t="s">
        <v>3562</v>
      </c>
      <c r="B462" s="661" t="s">
        <v>3450</v>
      </c>
      <c r="C462" s="661" t="s">
        <v>2966</v>
      </c>
      <c r="D462" s="661" t="s">
        <v>2967</v>
      </c>
      <c r="E462" s="661" t="s">
        <v>2936</v>
      </c>
      <c r="F462" s="664"/>
      <c r="G462" s="664"/>
      <c r="H462" s="677">
        <v>0</v>
      </c>
      <c r="I462" s="664">
        <v>9</v>
      </c>
      <c r="J462" s="664">
        <v>1748.34</v>
      </c>
      <c r="K462" s="677">
        <v>1</v>
      </c>
      <c r="L462" s="664">
        <v>9</v>
      </c>
      <c r="M462" s="665">
        <v>1748.34</v>
      </c>
    </row>
    <row r="463" spans="1:13" ht="14.4" customHeight="1" x14ac:dyDescent="0.3">
      <c r="A463" s="660" t="s">
        <v>3562</v>
      </c>
      <c r="B463" s="661" t="s">
        <v>3351</v>
      </c>
      <c r="C463" s="661" t="s">
        <v>1877</v>
      </c>
      <c r="D463" s="661" t="s">
        <v>1878</v>
      </c>
      <c r="E463" s="661" t="s">
        <v>1879</v>
      </c>
      <c r="F463" s="664"/>
      <c r="G463" s="664"/>
      <c r="H463" s="677">
        <v>0</v>
      </c>
      <c r="I463" s="664">
        <v>2</v>
      </c>
      <c r="J463" s="664">
        <v>267.88</v>
      </c>
      <c r="K463" s="677">
        <v>1</v>
      </c>
      <c r="L463" s="664">
        <v>2</v>
      </c>
      <c r="M463" s="665">
        <v>267.88</v>
      </c>
    </row>
    <row r="464" spans="1:13" ht="14.4" customHeight="1" x14ac:dyDescent="0.3">
      <c r="A464" s="660" t="s">
        <v>3563</v>
      </c>
      <c r="B464" s="661" t="s">
        <v>3456</v>
      </c>
      <c r="C464" s="661" t="s">
        <v>4257</v>
      </c>
      <c r="D464" s="661" t="s">
        <v>4258</v>
      </c>
      <c r="E464" s="661" t="s">
        <v>4259</v>
      </c>
      <c r="F464" s="664"/>
      <c r="G464" s="664"/>
      <c r="H464" s="677">
        <v>0</v>
      </c>
      <c r="I464" s="664">
        <v>2</v>
      </c>
      <c r="J464" s="664">
        <v>374.82</v>
      </c>
      <c r="K464" s="677">
        <v>1</v>
      </c>
      <c r="L464" s="664">
        <v>2</v>
      </c>
      <c r="M464" s="665">
        <v>374.82</v>
      </c>
    </row>
    <row r="465" spans="1:13" ht="14.4" customHeight="1" x14ac:dyDescent="0.3">
      <c r="A465" s="660" t="s">
        <v>3563</v>
      </c>
      <c r="B465" s="661" t="s">
        <v>3352</v>
      </c>
      <c r="C465" s="661" t="s">
        <v>1848</v>
      </c>
      <c r="D465" s="661" t="s">
        <v>1849</v>
      </c>
      <c r="E465" s="661" t="s">
        <v>1850</v>
      </c>
      <c r="F465" s="664"/>
      <c r="G465" s="664"/>
      <c r="H465" s="677">
        <v>0</v>
      </c>
      <c r="I465" s="664">
        <v>87</v>
      </c>
      <c r="J465" s="664">
        <v>41391.99000000002</v>
      </c>
      <c r="K465" s="677">
        <v>1</v>
      </c>
      <c r="L465" s="664">
        <v>87</v>
      </c>
      <c r="M465" s="665">
        <v>41391.99000000002</v>
      </c>
    </row>
    <row r="466" spans="1:13" ht="14.4" customHeight="1" x14ac:dyDescent="0.3">
      <c r="A466" s="660" t="s">
        <v>3563</v>
      </c>
      <c r="B466" s="661" t="s">
        <v>3352</v>
      </c>
      <c r="C466" s="661" t="s">
        <v>1867</v>
      </c>
      <c r="D466" s="661" t="s">
        <v>1868</v>
      </c>
      <c r="E466" s="661" t="s">
        <v>3353</v>
      </c>
      <c r="F466" s="664"/>
      <c r="G466" s="664"/>
      <c r="H466" s="677">
        <v>0</v>
      </c>
      <c r="I466" s="664">
        <v>46</v>
      </c>
      <c r="J466" s="664">
        <v>47183.54</v>
      </c>
      <c r="K466" s="677">
        <v>1</v>
      </c>
      <c r="L466" s="664">
        <v>46</v>
      </c>
      <c r="M466" s="665">
        <v>47183.54</v>
      </c>
    </row>
    <row r="467" spans="1:13" ht="14.4" customHeight="1" x14ac:dyDescent="0.3">
      <c r="A467" s="660" t="s">
        <v>3563</v>
      </c>
      <c r="B467" s="661" t="s">
        <v>3352</v>
      </c>
      <c r="C467" s="661" t="s">
        <v>5039</v>
      </c>
      <c r="D467" s="661" t="s">
        <v>5040</v>
      </c>
      <c r="E467" s="661" t="s">
        <v>5041</v>
      </c>
      <c r="F467" s="664">
        <v>1</v>
      </c>
      <c r="G467" s="664">
        <v>1300.49</v>
      </c>
      <c r="H467" s="677">
        <v>1</v>
      </c>
      <c r="I467" s="664"/>
      <c r="J467" s="664"/>
      <c r="K467" s="677">
        <v>0</v>
      </c>
      <c r="L467" s="664">
        <v>1</v>
      </c>
      <c r="M467" s="665">
        <v>1300.49</v>
      </c>
    </row>
    <row r="468" spans="1:13" ht="14.4" customHeight="1" x14ac:dyDescent="0.3">
      <c r="A468" s="660" t="s">
        <v>3563</v>
      </c>
      <c r="B468" s="661" t="s">
        <v>3358</v>
      </c>
      <c r="C468" s="661" t="s">
        <v>5029</v>
      </c>
      <c r="D468" s="661" t="s">
        <v>2781</v>
      </c>
      <c r="E468" s="661" t="s">
        <v>1599</v>
      </c>
      <c r="F468" s="664"/>
      <c r="G468" s="664"/>
      <c r="H468" s="677">
        <v>0</v>
      </c>
      <c r="I468" s="664">
        <v>1</v>
      </c>
      <c r="J468" s="664">
        <v>101.69</v>
      </c>
      <c r="K468" s="677">
        <v>1</v>
      </c>
      <c r="L468" s="664">
        <v>1</v>
      </c>
      <c r="M468" s="665">
        <v>101.69</v>
      </c>
    </row>
    <row r="469" spans="1:13" ht="14.4" customHeight="1" x14ac:dyDescent="0.3">
      <c r="A469" s="660" t="s">
        <v>3563</v>
      </c>
      <c r="B469" s="661" t="s">
        <v>3358</v>
      </c>
      <c r="C469" s="661" t="s">
        <v>2780</v>
      </c>
      <c r="D469" s="661" t="s">
        <v>2781</v>
      </c>
      <c r="E469" s="661" t="s">
        <v>3462</v>
      </c>
      <c r="F469" s="664"/>
      <c r="G469" s="664"/>
      <c r="H469" s="677">
        <v>0</v>
      </c>
      <c r="I469" s="664">
        <v>1</v>
      </c>
      <c r="J469" s="664">
        <v>50.85</v>
      </c>
      <c r="K469" s="677">
        <v>1</v>
      </c>
      <c r="L469" s="664">
        <v>1</v>
      </c>
      <c r="M469" s="665">
        <v>50.85</v>
      </c>
    </row>
    <row r="470" spans="1:13" ht="14.4" customHeight="1" x14ac:dyDescent="0.3">
      <c r="A470" s="660" t="s">
        <v>3563</v>
      </c>
      <c r="B470" s="661" t="s">
        <v>3360</v>
      </c>
      <c r="C470" s="661" t="s">
        <v>4971</v>
      </c>
      <c r="D470" s="661" t="s">
        <v>4972</v>
      </c>
      <c r="E470" s="661" t="s">
        <v>2829</v>
      </c>
      <c r="F470" s="664">
        <v>1</v>
      </c>
      <c r="G470" s="664">
        <v>30.83</v>
      </c>
      <c r="H470" s="677">
        <v>1</v>
      </c>
      <c r="I470" s="664"/>
      <c r="J470" s="664"/>
      <c r="K470" s="677">
        <v>0</v>
      </c>
      <c r="L470" s="664">
        <v>1</v>
      </c>
      <c r="M470" s="665">
        <v>30.83</v>
      </c>
    </row>
    <row r="471" spans="1:13" ht="14.4" customHeight="1" x14ac:dyDescent="0.3">
      <c r="A471" s="660" t="s">
        <v>3563</v>
      </c>
      <c r="B471" s="661" t="s">
        <v>3360</v>
      </c>
      <c r="C471" s="661" t="s">
        <v>4973</v>
      </c>
      <c r="D471" s="661" t="s">
        <v>4972</v>
      </c>
      <c r="E471" s="661" t="s">
        <v>2331</v>
      </c>
      <c r="F471" s="664">
        <v>1</v>
      </c>
      <c r="G471" s="664">
        <v>0</v>
      </c>
      <c r="H471" s="677"/>
      <c r="I471" s="664"/>
      <c r="J471" s="664"/>
      <c r="K471" s="677"/>
      <c r="L471" s="664">
        <v>1</v>
      </c>
      <c r="M471" s="665">
        <v>0</v>
      </c>
    </row>
    <row r="472" spans="1:13" ht="14.4" customHeight="1" x14ac:dyDescent="0.3">
      <c r="A472" s="660" t="s">
        <v>3563</v>
      </c>
      <c r="B472" s="661" t="s">
        <v>5436</v>
      </c>
      <c r="C472" s="661" t="s">
        <v>4045</v>
      </c>
      <c r="D472" s="661" t="s">
        <v>4046</v>
      </c>
      <c r="E472" s="661" t="s">
        <v>1028</v>
      </c>
      <c r="F472" s="664"/>
      <c r="G472" s="664"/>
      <c r="H472" s="677">
        <v>0</v>
      </c>
      <c r="I472" s="664">
        <v>1</v>
      </c>
      <c r="J472" s="664">
        <v>184.74</v>
      </c>
      <c r="K472" s="677">
        <v>1</v>
      </c>
      <c r="L472" s="664">
        <v>1</v>
      </c>
      <c r="M472" s="665">
        <v>184.74</v>
      </c>
    </row>
    <row r="473" spans="1:13" ht="14.4" customHeight="1" x14ac:dyDescent="0.3">
      <c r="A473" s="660" t="s">
        <v>3563</v>
      </c>
      <c r="B473" s="661" t="s">
        <v>3361</v>
      </c>
      <c r="C473" s="661" t="s">
        <v>3740</v>
      </c>
      <c r="D473" s="661" t="s">
        <v>1714</v>
      </c>
      <c r="E473" s="661" t="s">
        <v>3741</v>
      </c>
      <c r="F473" s="664"/>
      <c r="G473" s="664"/>
      <c r="H473" s="677">
        <v>0</v>
      </c>
      <c r="I473" s="664">
        <v>10</v>
      </c>
      <c r="J473" s="664">
        <v>5433.9</v>
      </c>
      <c r="K473" s="677">
        <v>1</v>
      </c>
      <c r="L473" s="664">
        <v>10</v>
      </c>
      <c r="M473" s="665">
        <v>5433.9</v>
      </c>
    </row>
    <row r="474" spans="1:13" ht="14.4" customHeight="1" x14ac:dyDescent="0.3">
      <c r="A474" s="660" t="s">
        <v>3563</v>
      </c>
      <c r="B474" s="661" t="s">
        <v>3361</v>
      </c>
      <c r="C474" s="661" t="s">
        <v>5034</v>
      </c>
      <c r="D474" s="661" t="s">
        <v>1714</v>
      </c>
      <c r="E474" s="661" t="s">
        <v>1905</v>
      </c>
      <c r="F474" s="664"/>
      <c r="G474" s="664"/>
      <c r="H474" s="677">
        <v>0</v>
      </c>
      <c r="I474" s="664">
        <v>1</v>
      </c>
      <c r="J474" s="664">
        <v>163.01</v>
      </c>
      <c r="K474" s="677">
        <v>1</v>
      </c>
      <c r="L474" s="664">
        <v>1</v>
      </c>
      <c r="M474" s="665">
        <v>163.01</v>
      </c>
    </row>
    <row r="475" spans="1:13" ht="14.4" customHeight="1" x14ac:dyDescent="0.3">
      <c r="A475" s="660" t="s">
        <v>3563</v>
      </c>
      <c r="B475" s="661" t="s">
        <v>3361</v>
      </c>
      <c r="C475" s="661" t="s">
        <v>3792</v>
      </c>
      <c r="D475" s="661" t="s">
        <v>1714</v>
      </c>
      <c r="E475" s="661" t="s">
        <v>623</v>
      </c>
      <c r="F475" s="664"/>
      <c r="G475" s="664"/>
      <c r="H475" s="677">
        <v>0</v>
      </c>
      <c r="I475" s="664">
        <v>21</v>
      </c>
      <c r="J475" s="664">
        <v>17117.100000000002</v>
      </c>
      <c r="K475" s="677">
        <v>1</v>
      </c>
      <c r="L475" s="664">
        <v>21</v>
      </c>
      <c r="M475" s="665">
        <v>17117.100000000002</v>
      </c>
    </row>
    <row r="476" spans="1:13" ht="14.4" customHeight="1" x14ac:dyDescent="0.3">
      <c r="A476" s="660" t="s">
        <v>3563</v>
      </c>
      <c r="B476" s="661" t="s">
        <v>3361</v>
      </c>
      <c r="C476" s="661" t="s">
        <v>1713</v>
      </c>
      <c r="D476" s="661" t="s">
        <v>1714</v>
      </c>
      <c r="E476" s="661" t="s">
        <v>1715</v>
      </c>
      <c r="F476" s="664"/>
      <c r="G476" s="664"/>
      <c r="H476" s="677">
        <v>0</v>
      </c>
      <c r="I476" s="664">
        <v>3</v>
      </c>
      <c r="J476" s="664">
        <v>2771.2200000000003</v>
      </c>
      <c r="K476" s="677">
        <v>1</v>
      </c>
      <c r="L476" s="664">
        <v>3</v>
      </c>
      <c r="M476" s="665">
        <v>2771.2200000000003</v>
      </c>
    </row>
    <row r="477" spans="1:13" ht="14.4" customHeight="1" x14ac:dyDescent="0.3">
      <c r="A477" s="660" t="s">
        <v>3563</v>
      </c>
      <c r="B477" s="661" t="s">
        <v>3361</v>
      </c>
      <c r="C477" s="661" t="s">
        <v>3793</v>
      </c>
      <c r="D477" s="661" t="s">
        <v>1714</v>
      </c>
      <c r="E477" s="661" t="s">
        <v>3363</v>
      </c>
      <c r="F477" s="664"/>
      <c r="G477" s="664"/>
      <c r="H477" s="677">
        <v>0</v>
      </c>
      <c r="I477" s="664">
        <v>3</v>
      </c>
      <c r="J477" s="664">
        <v>3464.04</v>
      </c>
      <c r="K477" s="677">
        <v>1</v>
      </c>
      <c r="L477" s="664">
        <v>3</v>
      </c>
      <c r="M477" s="665">
        <v>3464.04</v>
      </c>
    </row>
    <row r="478" spans="1:13" ht="14.4" customHeight="1" x14ac:dyDescent="0.3">
      <c r="A478" s="660" t="s">
        <v>3563</v>
      </c>
      <c r="B478" s="661" t="s">
        <v>3361</v>
      </c>
      <c r="C478" s="661" t="s">
        <v>1763</v>
      </c>
      <c r="D478" s="661" t="s">
        <v>622</v>
      </c>
      <c r="E478" s="661" t="s">
        <v>623</v>
      </c>
      <c r="F478" s="664"/>
      <c r="G478" s="664"/>
      <c r="H478" s="677">
        <v>0</v>
      </c>
      <c r="I478" s="664">
        <v>13</v>
      </c>
      <c r="J478" s="664">
        <v>18013.059999999998</v>
      </c>
      <c r="K478" s="677">
        <v>1</v>
      </c>
      <c r="L478" s="664">
        <v>13</v>
      </c>
      <c r="M478" s="665">
        <v>18013.059999999998</v>
      </c>
    </row>
    <row r="479" spans="1:13" ht="14.4" customHeight="1" x14ac:dyDescent="0.3">
      <c r="A479" s="660" t="s">
        <v>3563</v>
      </c>
      <c r="B479" s="661" t="s">
        <v>3361</v>
      </c>
      <c r="C479" s="661" t="s">
        <v>1766</v>
      </c>
      <c r="D479" s="661" t="s">
        <v>622</v>
      </c>
      <c r="E479" s="661" t="s">
        <v>1715</v>
      </c>
      <c r="F479" s="664"/>
      <c r="G479" s="664"/>
      <c r="H479" s="677">
        <v>0</v>
      </c>
      <c r="I479" s="664">
        <v>11</v>
      </c>
      <c r="J479" s="664">
        <v>20322.39</v>
      </c>
      <c r="K479" s="677">
        <v>1</v>
      </c>
      <c r="L479" s="664">
        <v>11</v>
      </c>
      <c r="M479" s="665">
        <v>20322.39</v>
      </c>
    </row>
    <row r="480" spans="1:13" ht="14.4" customHeight="1" x14ac:dyDescent="0.3">
      <c r="A480" s="660" t="s">
        <v>3563</v>
      </c>
      <c r="B480" s="661" t="s">
        <v>3368</v>
      </c>
      <c r="C480" s="661" t="s">
        <v>4931</v>
      </c>
      <c r="D480" s="661" t="s">
        <v>4932</v>
      </c>
      <c r="E480" s="661" t="s">
        <v>1086</v>
      </c>
      <c r="F480" s="664">
        <v>2</v>
      </c>
      <c r="G480" s="664">
        <v>70.22</v>
      </c>
      <c r="H480" s="677">
        <v>1</v>
      </c>
      <c r="I480" s="664"/>
      <c r="J480" s="664"/>
      <c r="K480" s="677">
        <v>0</v>
      </c>
      <c r="L480" s="664">
        <v>2</v>
      </c>
      <c r="M480" s="665">
        <v>70.22</v>
      </c>
    </row>
    <row r="481" spans="1:13" ht="14.4" customHeight="1" x14ac:dyDescent="0.3">
      <c r="A481" s="660" t="s">
        <v>3563</v>
      </c>
      <c r="B481" s="661" t="s">
        <v>3370</v>
      </c>
      <c r="C481" s="661" t="s">
        <v>5084</v>
      </c>
      <c r="D481" s="661" t="s">
        <v>5082</v>
      </c>
      <c r="E481" s="661" t="s">
        <v>5085</v>
      </c>
      <c r="F481" s="664">
        <v>1</v>
      </c>
      <c r="G481" s="664">
        <v>0</v>
      </c>
      <c r="H481" s="677"/>
      <c r="I481" s="664"/>
      <c r="J481" s="664"/>
      <c r="K481" s="677"/>
      <c r="L481" s="664">
        <v>1</v>
      </c>
      <c r="M481" s="665">
        <v>0</v>
      </c>
    </row>
    <row r="482" spans="1:13" ht="14.4" customHeight="1" x14ac:dyDescent="0.3">
      <c r="A482" s="660" t="s">
        <v>3563</v>
      </c>
      <c r="B482" s="661" t="s">
        <v>3371</v>
      </c>
      <c r="C482" s="661" t="s">
        <v>5042</v>
      </c>
      <c r="D482" s="661" t="s">
        <v>1807</v>
      </c>
      <c r="E482" s="661" t="s">
        <v>5043</v>
      </c>
      <c r="F482" s="664">
        <v>1</v>
      </c>
      <c r="G482" s="664">
        <v>0</v>
      </c>
      <c r="H482" s="677"/>
      <c r="I482" s="664"/>
      <c r="J482" s="664"/>
      <c r="K482" s="677"/>
      <c r="L482" s="664">
        <v>1</v>
      </c>
      <c r="M482" s="665">
        <v>0</v>
      </c>
    </row>
    <row r="483" spans="1:13" ht="14.4" customHeight="1" x14ac:dyDescent="0.3">
      <c r="A483" s="660" t="s">
        <v>3563</v>
      </c>
      <c r="B483" s="661" t="s">
        <v>3371</v>
      </c>
      <c r="C483" s="661" t="s">
        <v>4883</v>
      </c>
      <c r="D483" s="661" t="s">
        <v>1807</v>
      </c>
      <c r="E483" s="661" t="s">
        <v>3982</v>
      </c>
      <c r="F483" s="664"/>
      <c r="G483" s="664"/>
      <c r="H483" s="677">
        <v>0</v>
      </c>
      <c r="I483" s="664">
        <v>2</v>
      </c>
      <c r="J483" s="664">
        <v>321.77999999999997</v>
      </c>
      <c r="K483" s="677">
        <v>1</v>
      </c>
      <c r="L483" s="664">
        <v>2</v>
      </c>
      <c r="M483" s="665">
        <v>321.77999999999997</v>
      </c>
    </row>
    <row r="484" spans="1:13" ht="14.4" customHeight="1" x14ac:dyDescent="0.3">
      <c r="A484" s="660" t="s">
        <v>3563</v>
      </c>
      <c r="B484" s="661" t="s">
        <v>3375</v>
      </c>
      <c r="C484" s="661" t="s">
        <v>5044</v>
      </c>
      <c r="D484" s="661" t="s">
        <v>5045</v>
      </c>
      <c r="E484" s="661" t="s">
        <v>942</v>
      </c>
      <c r="F484" s="664"/>
      <c r="G484" s="664"/>
      <c r="H484" s="677">
        <v>0</v>
      </c>
      <c r="I484" s="664">
        <v>1</v>
      </c>
      <c r="J484" s="664">
        <v>161.44</v>
      </c>
      <c r="K484" s="677">
        <v>1</v>
      </c>
      <c r="L484" s="664">
        <v>1</v>
      </c>
      <c r="M484" s="665">
        <v>161.44</v>
      </c>
    </row>
    <row r="485" spans="1:13" ht="14.4" customHeight="1" x14ac:dyDescent="0.3">
      <c r="A485" s="660" t="s">
        <v>3563</v>
      </c>
      <c r="B485" s="661" t="s">
        <v>3378</v>
      </c>
      <c r="C485" s="661" t="s">
        <v>4926</v>
      </c>
      <c r="D485" s="661" t="s">
        <v>4927</v>
      </c>
      <c r="E485" s="661" t="s">
        <v>4928</v>
      </c>
      <c r="F485" s="664">
        <v>2</v>
      </c>
      <c r="G485" s="664">
        <v>374.74</v>
      </c>
      <c r="H485" s="677">
        <v>1</v>
      </c>
      <c r="I485" s="664"/>
      <c r="J485" s="664"/>
      <c r="K485" s="677">
        <v>0</v>
      </c>
      <c r="L485" s="664">
        <v>2</v>
      </c>
      <c r="M485" s="665">
        <v>374.74</v>
      </c>
    </row>
    <row r="486" spans="1:13" ht="14.4" customHeight="1" x14ac:dyDescent="0.3">
      <c r="A486" s="660" t="s">
        <v>3563</v>
      </c>
      <c r="B486" s="661" t="s">
        <v>3378</v>
      </c>
      <c r="C486" s="661" t="s">
        <v>2862</v>
      </c>
      <c r="D486" s="661" t="s">
        <v>2863</v>
      </c>
      <c r="E486" s="661" t="s">
        <v>2644</v>
      </c>
      <c r="F486" s="664"/>
      <c r="G486" s="664"/>
      <c r="H486" s="677">
        <v>0</v>
      </c>
      <c r="I486" s="664">
        <v>2</v>
      </c>
      <c r="J486" s="664">
        <v>404.4</v>
      </c>
      <c r="K486" s="677">
        <v>1</v>
      </c>
      <c r="L486" s="664">
        <v>2</v>
      </c>
      <c r="M486" s="665">
        <v>404.4</v>
      </c>
    </row>
    <row r="487" spans="1:13" ht="14.4" customHeight="1" x14ac:dyDescent="0.3">
      <c r="A487" s="660" t="s">
        <v>3563</v>
      </c>
      <c r="B487" s="661" t="s">
        <v>3380</v>
      </c>
      <c r="C487" s="661" t="s">
        <v>5053</v>
      </c>
      <c r="D487" s="661" t="s">
        <v>5054</v>
      </c>
      <c r="E487" s="661" t="s">
        <v>5055</v>
      </c>
      <c r="F487" s="664">
        <v>1</v>
      </c>
      <c r="G487" s="664">
        <v>0</v>
      </c>
      <c r="H487" s="677"/>
      <c r="I487" s="664"/>
      <c r="J487" s="664"/>
      <c r="K487" s="677"/>
      <c r="L487" s="664">
        <v>1</v>
      </c>
      <c r="M487" s="665">
        <v>0</v>
      </c>
    </row>
    <row r="488" spans="1:13" ht="14.4" customHeight="1" x14ac:dyDescent="0.3">
      <c r="A488" s="660" t="s">
        <v>3563</v>
      </c>
      <c r="B488" s="661" t="s">
        <v>3385</v>
      </c>
      <c r="C488" s="661" t="s">
        <v>5015</v>
      </c>
      <c r="D488" s="661" t="s">
        <v>1875</v>
      </c>
      <c r="E488" s="661" t="s">
        <v>5016</v>
      </c>
      <c r="F488" s="664"/>
      <c r="G488" s="664"/>
      <c r="H488" s="677"/>
      <c r="I488" s="664">
        <v>1</v>
      </c>
      <c r="J488" s="664">
        <v>0</v>
      </c>
      <c r="K488" s="677"/>
      <c r="L488" s="664">
        <v>1</v>
      </c>
      <c r="M488" s="665">
        <v>0</v>
      </c>
    </row>
    <row r="489" spans="1:13" ht="14.4" customHeight="1" x14ac:dyDescent="0.3">
      <c r="A489" s="660" t="s">
        <v>3563</v>
      </c>
      <c r="B489" s="661" t="s">
        <v>3385</v>
      </c>
      <c r="C489" s="661" t="s">
        <v>3923</v>
      </c>
      <c r="D489" s="661" t="s">
        <v>2908</v>
      </c>
      <c r="E489" s="661" t="s">
        <v>3924</v>
      </c>
      <c r="F489" s="664"/>
      <c r="G489" s="664"/>
      <c r="H489" s="677"/>
      <c r="I489" s="664">
        <v>1</v>
      </c>
      <c r="J489" s="664">
        <v>0</v>
      </c>
      <c r="K489" s="677"/>
      <c r="L489" s="664">
        <v>1</v>
      </c>
      <c r="M489" s="665">
        <v>0</v>
      </c>
    </row>
    <row r="490" spans="1:13" ht="14.4" customHeight="1" x14ac:dyDescent="0.3">
      <c r="A490" s="660" t="s">
        <v>3563</v>
      </c>
      <c r="B490" s="661" t="s">
        <v>3385</v>
      </c>
      <c r="C490" s="661" t="s">
        <v>5017</v>
      </c>
      <c r="D490" s="661" t="s">
        <v>1734</v>
      </c>
      <c r="E490" s="661" t="s">
        <v>5018</v>
      </c>
      <c r="F490" s="664"/>
      <c r="G490" s="664"/>
      <c r="H490" s="677">
        <v>0</v>
      </c>
      <c r="I490" s="664">
        <v>1</v>
      </c>
      <c r="J490" s="664">
        <v>82.99</v>
      </c>
      <c r="K490" s="677">
        <v>1</v>
      </c>
      <c r="L490" s="664">
        <v>1</v>
      </c>
      <c r="M490" s="665">
        <v>82.99</v>
      </c>
    </row>
    <row r="491" spans="1:13" ht="14.4" customHeight="1" x14ac:dyDescent="0.3">
      <c r="A491" s="660" t="s">
        <v>3563</v>
      </c>
      <c r="B491" s="661" t="s">
        <v>3385</v>
      </c>
      <c r="C491" s="661" t="s">
        <v>4419</v>
      </c>
      <c r="D491" s="661" t="s">
        <v>4420</v>
      </c>
      <c r="E491" s="661" t="s">
        <v>4421</v>
      </c>
      <c r="F491" s="664"/>
      <c r="G491" s="664"/>
      <c r="H491" s="677">
        <v>0</v>
      </c>
      <c r="I491" s="664">
        <v>1</v>
      </c>
      <c r="J491" s="664">
        <v>62.24</v>
      </c>
      <c r="K491" s="677">
        <v>1</v>
      </c>
      <c r="L491" s="664">
        <v>1</v>
      </c>
      <c r="M491" s="665">
        <v>62.24</v>
      </c>
    </row>
    <row r="492" spans="1:13" ht="14.4" customHeight="1" x14ac:dyDescent="0.3">
      <c r="A492" s="660" t="s">
        <v>3563</v>
      </c>
      <c r="B492" s="661" t="s">
        <v>3385</v>
      </c>
      <c r="C492" s="661" t="s">
        <v>4027</v>
      </c>
      <c r="D492" s="661" t="s">
        <v>1930</v>
      </c>
      <c r="E492" s="661" t="s">
        <v>4028</v>
      </c>
      <c r="F492" s="664"/>
      <c r="G492" s="664"/>
      <c r="H492" s="677">
        <v>0</v>
      </c>
      <c r="I492" s="664">
        <v>1</v>
      </c>
      <c r="J492" s="664">
        <v>48.37</v>
      </c>
      <c r="K492" s="677">
        <v>1</v>
      </c>
      <c r="L492" s="664">
        <v>1</v>
      </c>
      <c r="M492" s="665">
        <v>48.37</v>
      </c>
    </row>
    <row r="493" spans="1:13" ht="14.4" customHeight="1" x14ac:dyDescent="0.3">
      <c r="A493" s="660" t="s">
        <v>3563</v>
      </c>
      <c r="B493" s="661" t="s">
        <v>3385</v>
      </c>
      <c r="C493" s="661" t="s">
        <v>1733</v>
      </c>
      <c r="D493" s="661" t="s">
        <v>1734</v>
      </c>
      <c r="E493" s="661" t="s">
        <v>3386</v>
      </c>
      <c r="F493" s="664"/>
      <c r="G493" s="664"/>
      <c r="H493" s="677">
        <v>0</v>
      </c>
      <c r="I493" s="664">
        <v>1</v>
      </c>
      <c r="J493" s="664">
        <v>82.99</v>
      </c>
      <c r="K493" s="677">
        <v>1</v>
      </c>
      <c r="L493" s="664">
        <v>1</v>
      </c>
      <c r="M493" s="665">
        <v>82.99</v>
      </c>
    </row>
    <row r="494" spans="1:13" ht="14.4" customHeight="1" x14ac:dyDescent="0.3">
      <c r="A494" s="660" t="s">
        <v>3563</v>
      </c>
      <c r="B494" s="661" t="s">
        <v>3385</v>
      </c>
      <c r="C494" s="661" t="s">
        <v>1929</v>
      </c>
      <c r="D494" s="661" t="s">
        <v>1930</v>
      </c>
      <c r="E494" s="661" t="s">
        <v>1931</v>
      </c>
      <c r="F494" s="664"/>
      <c r="G494" s="664"/>
      <c r="H494" s="677">
        <v>0</v>
      </c>
      <c r="I494" s="664">
        <v>2</v>
      </c>
      <c r="J494" s="664">
        <v>96.74</v>
      </c>
      <c r="K494" s="677">
        <v>1</v>
      </c>
      <c r="L494" s="664">
        <v>2</v>
      </c>
      <c r="M494" s="665">
        <v>96.74</v>
      </c>
    </row>
    <row r="495" spans="1:13" ht="14.4" customHeight="1" x14ac:dyDescent="0.3">
      <c r="A495" s="660" t="s">
        <v>3563</v>
      </c>
      <c r="B495" s="661" t="s">
        <v>3387</v>
      </c>
      <c r="C495" s="661" t="s">
        <v>2040</v>
      </c>
      <c r="D495" s="661" t="s">
        <v>2923</v>
      </c>
      <c r="E495" s="661" t="s">
        <v>3388</v>
      </c>
      <c r="F495" s="664"/>
      <c r="G495" s="664"/>
      <c r="H495" s="677">
        <v>0</v>
      </c>
      <c r="I495" s="664">
        <v>1</v>
      </c>
      <c r="J495" s="664">
        <v>154.36000000000001</v>
      </c>
      <c r="K495" s="677">
        <v>1</v>
      </c>
      <c r="L495" s="664">
        <v>1</v>
      </c>
      <c r="M495" s="665">
        <v>154.36000000000001</v>
      </c>
    </row>
    <row r="496" spans="1:13" ht="14.4" customHeight="1" x14ac:dyDescent="0.3">
      <c r="A496" s="660" t="s">
        <v>3563</v>
      </c>
      <c r="B496" s="661" t="s">
        <v>3490</v>
      </c>
      <c r="C496" s="661" t="s">
        <v>1991</v>
      </c>
      <c r="D496" s="661" t="s">
        <v>1992</v>
      </c>
      <c r="E496" s="661" t="s">
        <v>2978</v>
      </c>
      <c r="F496" s="664"/>
      <c r="G496" s="664"/>
      <c r="H496" s="677">
        <v>0</v>
      </c>
      <c r="I496" s="664">
        <v>1</v>
      </c>
      <c r="J496" s="664">
        <v>111.72</v>
      </c>
      <c r="K496" s="677">
        <v>1</v>
      </c>
      <c r="L496" s="664">
        <v>1</v>
      </c>
      <c r="M496" s="665">
        <v>111.72</v>
      </c>
    </row>
    <row r="497" spans="1:13" ht="14.4" customHeight="1" x14ac:dyDescent="0.3">
      <c r="A497" s="660" t="s">
        <v>3563</v>
      </c>
      <c r="B497" s="661" t="s">
        <v>3490</v>
      </c>
      <c r="C497" s="661" t="s">
        <v>4859</v>
      </c>
      <c r="D497" s="661" t="s">
        <v>1992</v>
      </c>
      <c r="E497" s="661" t="s">
        <v>4860</v>
      </c>
      <c r="F497" s="664"/>
      <c r="G497" s="664"/>
      <c r="H497" s="677"/>
      <c r="I497" s="664">
        <v>1</v>
      </c>
      <c r="J497" s="664">
        <v>0</v>
      </c>
      <c r="K497" s="677"/>
      <c r="L497" s="664">
        <v>1</v>
      </c>
      <c r="M497" s="665">
        <v>0</v>
      </c>
    </row>
    <row r="498" spans="1:13" ht="14.4" customHeight="1" x14ac:dyDescent="0.3">
      <c r="A498" s="660" t="s">
        <v>3563</v>
      </c>
      <c r="B498" s="661" t="s">
        <v>3491</v>
      </c>
      <c r="C498" s="661" t="s">
        <v>4084</v>
      </c>
      <c r="D498" s="661" t="s">
        <v>2974</v>
      </c>
      <c r="E498" s="661" t="s">
        <v>2975</v>
      </c>
      <c r="F498" s="664">
        <v>1</v>
      </c>
      <c r="G498" s="664">
        <v>212.59</v>
      </c>
      <c r="H498" s="677">
        <v>1</v>
      </c>
      <c r="I498" s="664"/>
      <c r="J498" s="664"/>
      <c r="K498" s="677">
        <v>0</v>
      </c>
      <c r="L498" s="664">
        <v>1</v>
      </c>
      <c r="M498" s="665">
        <v>212.59</v>
      </c>
    </row>
    <row r="499" spans="1:13" ht="14.4" customHeight="1" x14ac:dyDescent="0.3">
      <c r="A499" s="660" t="s">
        <v>3563</v>
      </c>
      <c r="B499" s="661" t="s">
        <v>5422</v>
      </c>
      <c r="C499" s="661" t="s">
        <v>4119</v>
      </c>
      <c r="D499" s="661" t="s">
        <v>4120</v>
      </c>
      <c r="E499" s="661" t="s">
        <v>1599</v>
      </c>
      <c r="F499" s="664"/>
      <c r="G499" s="664"/>
      <c r="H499" s="677">
        <v>0</v>
      </c>
      <c r="I499" s="664">
        <v>3</v>
      </c>
      <c r="J499" s="664">
        <v>29432.46</v>
      </c>
      <c r="K499" s="677">
        <v>1</v>
      </c>
      <c r="L499" s="664">
        <v>3</v>
      </c>
      <c r="M499" s="665">
        <v>29432.46</v>
      </c>
    </row>
    <row r="500" spans="1:13" ht="14.4" customHeight="1" x14ac:dyDescent="0.3">
      <c r="A500" s="660" t="s">
        <v>3563</v>
      </c>
      <c r="B500" s="661" t="s">
        <v>5422</v>
      </c>
      <c r="C500" s="661" t="s">
        <v>4255</v>
      </c>
      <c r="D500" s="661" t="s">
        <v>4120</v>
      </c>
      <c r="E500" s="661" t="s">
        <v>1599</v>
      </c>
      <c r="F500" s="664"/>
      <c r="G500" s="664"/>
      <c r="H500" s="677">
        <v>0</v>
      </c>
      <c r="I500" s="664">
        <v>13</v>
      </c>
      <c r="J500" s="664">
        <v>127540.66</v>
      </c>
      <c r="K500" s="677">
        <v>1</v>
      </c>
      <c r="L500" s="664">
        <v>13</v>
      </c>
      <c r="M500" s="665">
        <v>127540.66</v>
      </c>
    </row>
    <row r="501" spans="1:13" ht="14.4" customHeight="1" x14ac:dyDescent="0.3">
      <c r="A501" s="660" t="s">
        <v>3563</v>
      </c>
      <c r="B501" s="661" t="s">
        <v>5423</v>
      </c>
      <c r="C501" s="661" t="s">
        <v>3960</v>
      </c>
      <c r="D501" s="661" t="s">
        <v>3961</v>
      </c>
      <c r="E501" s="661" t="s">
        <v>1172</v>
      </c>
      <c r="F501" s="664"/>
      <c r="G501" s="664"/>
      <c r="H501" s="677"/>
      <c r="I501" s="664">
        <v>1</v>
      </c>
      <c r="J501" s="664">
        <v>0</v>
      </c>
      <c r="K501" s="677"/>
      <c r="L501" s="664">
        <v>1</v>
      </c>
      <c r="M501" s="665">
        <v>0</v>
      </c>
    </row>
    <row r="502" spans="1:13" ht="14.4" customHeight="1" x14ac:dyDescent="0.3">
      <c r="A502" s="660" t="s">
        <v>3563</v>
      </c>
      <c r="B502" s="661" t="s">
        <v>5423</v>
      </c>
      <c r="C502" s="661" t="s">
        <v>4206</v>
      </c>
      <c r="D502" s="661" t="s">
        <v>3961</v>
      </c>
      <c r="E502" s="661" t="s">
        <v>4207</v>
      </c>
      <c r="F502" s="664"/>
      <c r="G502" s="664"/>
      <c r="H502" s="677">
        <v>0</v>
      </c>
      <c r="I502" s="664">
        <v>12</v>
      </c>
      <c r="J502" s="664">
        <v>5907.6</v>
      </c>
      <c r="K502" s="677">
        <v>1</v>
      </c>
      <c r="L502" s="664">
        <v>12</v>
      </c>
      <c r="M502" s="665">
        <v>5907.6</v>
      </c>
    </row>
    <row r="503" spans="1:13" ht="14.4" customHeight="1" x14ac:dyDescent="0.3">
      <c r="A503" s="660" t="s">
        <v>3563</v>
      </c>
      <c r="B503" s="661" t="s">
        <v>5425</v>
      </c>
      <c r="C503" s="661" t="s">
        <v>4067</v>
      </c>
      <c r="D503" s="661" t="s">
        <v>4068</v>
      </c>
      <c r="E503" s="661" t="s">
        <v>4069</v>
      </c>
      <c r="F503" s="664"/>
      <c r="G503" s="664"/>
      <c r="H503" s="677">
        <v>0</v>
      </c>
      <c r="I503" s="664">
        <v>6</v>
      </c>
      <c r="J503" s="664">
        <v>3959.9700000000003</v>
      </c>
      <c r="K503" s="677">
        <v>1</v>
      </c>
      <c r="L503" s="664">
        <v>6</v>
      </c>
      <c r="M503" s="665">
        <v>3959.9700000000003</v>
      </c>
    </row>
    <row r="504" spans="1:13" ht="14.4" customHeight="1" x14ac:dyDescent="0.3">
      <c r="A504" s="660" t="s">
        <v>3563</v>
      </c>
      <c r="B504" s="661" t="s">
        <v>3412</v>
      </c>
      <c r="C504" s="661" t="s">
        <v>1926</v>
      </c>
      <c r="D504" s="661" t="s">
        <v>1927</v>
      </c>
      <c r="E504" s="661" t="s">
        <v>3413</v>
      </c>
      <c r="F504" s="664"/>
      <c r="G504" s="664"/>
      <c r="H504" s="677">
        <v>0</v>
      </c>
      <c r="I504" s="664">
        <v>105</v>
      </c>
      <c r="J504" s="664">
        <v>70724.34</v>
      </c>
      <c r="K504" s="677">
        <v>1</v>
      </c>
      <c r="L504" s="664">
        <v>105</v>
      </c>
      <c r="M504" s="665">
        <v>70724.34</v>
      </c>
    </row>
    <row r="505" spans="1:13" ht="14.4" customHeight="1" x14ac:dyDescent="0.3">
      <c r="A505" s="660" t="s">
        <v>3563</v>
      </c>
      <c r="B505" s="661" t="s">
        <v>3412</v>
      </c>
      <c r="C505" s="661" t="s">
        <v>4138</v>
      </c>
      <c r="D505" s="661" t="s">
        <v>1927</v>
      </c>
      <c r="E505" s="661" t="s">
        <v>3413</v>
      </c>
      <c r="F505" s="664"/>
      <c r="G505" s="664"/>
      <c r="H505" s="677"/>
      <c r="I505" s="664">
        <v>3</v>
      </c>
      <c r="J505" s="664">
        <v>0</v>
      </c>
      <c r="K505" s="677"/>
      <c r="L505" s="664">
        <v>3</v>
      </c>
      <c r="M505" s="665">
        <v>0</v>
      </c>
    </row>
    <row r="506" spans="1:13" ht="14.4" customHeight="1" x14ac:dyDescent="0.3">
      <c r="A506" s="660" t="s">
        <v>3563</v>
      </c>
      <c r="B506" s="661" t="s">
        <v>5431</v>
      </c>
      <c r="C506" s="661" t="s">
        <v>4638</v>
      </c>
      <c r="D506" s="661" t="s">
        <v>4343</v>
      </c>
      <c r="E506" s="661" t="s">
        <v>4639</v>
      </c>
      <c r="F506" s="664"/>
      <c r="G506" s="664"/>
      <c r="H506" s="677">
        <v>0</v>
      </c>
      <c r="I506" s="664">
        <v>1</v>
      </c>
      <c r="J506" s="664">
        <v>2308.8200000000002</v>
      </c>
      <c r="K506" s="677">
        <v>1</v>
      </c>
      <c r="L506" s="664">
        <v>1</v>
      </c>
      <c r="M506" s="665">
        <v>2308.8200000000002</v>
      </c>
    </row>
    <row r="507" spans="1:13" ht="14.4" customHeight="1" x14ac:dyDescent="0.3">
      <c r="A507" s="660" t="s">
        <v>3563</v>
      </c>
      <c r="B507" s="661" t="s">
        <v>5426</v>
      </c>
      <c r="C507" s="661" t="s">
        <v>4116</v>
      </c>
      <c r="D507" s="661" t="s">
        <v>4117</v>
      </c>
      <c r="E507" s="661" t="s">
        <v>4118</v>
      </c>
      <c r="F507" s="664"/>
      <c r="G507" s="664"/>
      <c r="H507" s="677">
        <v>0</v>
      </c>
      <c r="I507" s="664">
        <v>10</v>
      </c>
      <c r="J507" s="664">
        <v>21799.299999999996</v>
      </c>
      <c r="K507" s="677">
        <v>1</v>
      </c>
      <c r="L507" s="664">
        <v>10</v>
      </c>
      <c r="M507" s="665">
        <v>21799.299999999996</v>
      </c>
    </row>
    <row r="508" spans="1:13" ht="14.4" customHeight="1" x14ac:dyDescent="0.3">
      <c r="A508" s="660" t="s">
        <v>3563</v>
      </c>
      <c r="B508" s="661" t="s">
        <v>3414</v>
      </c>
      <c r="C508" s="661" t="s">
        <v>1698</v>
      </c>
      <c r="D508" s="661" t="s">
        <v>1699</v>
      </c>
      <c r="E508" s="661" t="s">
        <v>3416</v>
      </c>
      <c r="F508" s="664"/>
      <c r="G508" s="664"/>
      <c r="H508" s="677">
        <v>0</v>
      </c>
      <c r="I508" s="664">
        <v>6</v>
      </c>
      <c r="J508" s="664">
        <v>290.52</v>
      </c>
      <c r="K508" s="677">
        <v>1</v>
      </c>
      <c r="L508" s="664">
        <v>6</v>
      </c>
      <c r="M508" s="665">
        <v>290.52</v>
      </c>
    </row>
    <row r="509" spans="1:13" ht="14.4" customHeight="1" x14ac:dyDescent="0.3">
      <c r="A509" s="660" t="s">
        <v>3563</v>
      </c>
      <c r="B509" s="661" t="s">
        <v>3414</v>
      </c>
      <c r="C509" s="661" t="s">
        <v>4453</v>
      </c>
      <c r="D509" s="661" t="s">
        <v>1699</v>
      </c>
      <c r="E509" s="661" t="s">
        <v>4454</v>
      </c>
      <c r="F509" s="664"/>
      <c r="G509" s="664"/>
      <c r="H509" s="677"/>
      <c r="I509" s="664">
        <v>4</v>
      </c>
      <c r="J509" s="664">
        <v>0</v>
      </c>
      <c r="K509" s="677"/>
      <c r="L509" s="664">
        <v>4</v>
      </c>
      <c r="M509" s="665">
        <v>0</v>
      </c>
    </row>
    <row r="510" spans="1:13" ht="14.4" customHeight="1" x14ac:dyDescent="0.3">
      <c r="A510" s="660" t="s">
        <v>3563</v>
      </c>
      <c r="B510" s="661" t="s">
        <v>3414</v>
      </c>
      <c r="C510" s="661" t="s">
        <v>4456</v>
      </c>
      <c r="D510" s="661" t="s">
        <v>4457</v>
      </c>
      <c r="E510" s="661" t="s">
        <v>4458</v>
      </c>
      <c r="F510" s="664">
        <v>2</v>
      </c>
      <c r="G510" s="664">
        <v>96.84</v>
      </c>
      <c r="H510" s="677">
        <v>1</v>
      </c>
      <c r="I510" s="664"/>
      <c r="J510" s="664"/>
      <c r="K510" s="677">
        <v>0</v>
      </c>
      <c r="L510" s="664">
        <v>2</v>
      </c>
      <c r="M510" s="665">
        <v>96.84</v>
      </c>
    </row>
    <row r="511" spans="1:13" ht="14.4" customHeight="1" x14ac:dyDescent="0.3">
      <c r="A511" s="660" t="s">
        <v>3563</v>
      </c>
      <c r="B511" s="661" t="s">
        <v>3417</v>
      </c>
      <c r="C511" s="661" t="s">
        <v>5061</v>
      </c>
      <c r="D511" s="661" t="s">
        <v>3815</v>
      </c>
      <c r="E511" s="661" t="s">
        <v>3420</v>
      </c>
      <c r="F511" s="664">
        <v>2</v>
      </c>
      <c r="G511" s="664">
        <v>0</v>
      </c>
      <c r="H511" s="677"/>
      <c r="I511" s="664"/>
      <c r="J511" s="664"/>
      <c r="K511" s="677"/>
      <c r="L511" s="664">
        <v>2</v>
      </c>
      <c r="M511" s="665">
        <v>0</v>
      </c>
    </row>
    <row r="512" spans="1:13" ht="14.4" customHeight="1" x14ac:dyDescent="0.3">
      <c r="A512" s="660" t="s">
        <v>3563</v>
      </c>
      <c r="B512" s="661" t="s">
        <v>3417</v>
      </c>
      <c r="C512" s="661" t="s">
        <v>2769</v>
      </c>
      <c r="D512" s="661" t="s">
        <v>2770</v>
      </c>
      <c r="E512" s="661" t="s">
        <v>3497</v>
      </c>
      <c r="F512" s="664"/>
      <c r="G512" s="664"/>
      <c r="H512" s="677">
        <v>0</v>
      </c>
      <c r="I512" s="664">
        <v>2</v>
      </c>
      <c r="J512" s="664">
        <v>281.89999999999998</v>
      </c>
      <c r="K512" s="677">
        <v>1</v>
      </c>
      <c r="L512" s="664">
        <v>2</v>
      </c>
      <c r="M512" s="665">
        <v>281.89999999999998</v>
      </c>
    </row>
    <row r="513" spans="1:13" ht="14.4" customHeight="1" x14ac:dyDescent="0.3">
      <c r="A513" s="660" t="s">
        <v>3563</v>
      </c>
      <c r="B513" s="661" t="s">
        <v>3417</v>
      </c>
      <c r="C513" s="661" t="s">
        <v>1897</v>
      </c>
      <c r="D513" s="661" t="s">
        <v>1898</v>
      </c>
      <c r="E513" s="661" t="s">
        <v>3419</v>
      </c>
      <c r="F513" s="664"/>
      <c r="G513" s="664"/>
      <c r="H513" s="677">
        <v>0</v>
      </c>
      <c r="I513" s="664">
        <v>9</v>
      </c>
      <c r="J513" s="664">
        <v>1691.28</v>
      </c>
      <c r="K513" s="677">
        <v>1</v>
      </c>
      <c r="L513" s="664">
        <v>9</v>
      </c>
      <c r="M513" s="665">
        <v>1691.28</v>
      </c>
    </row>
    <row r="514" spans="1:13" ht="14.4" customHeight="1" x14ac:dyDescent="0.3">
      <c r="A514" s="660" t="s">
        <v>3563</v>
      </c>
      <c r="B514" s="661" t="s">
        <v>5439</v>
      </c>
      <c r="C514" s="661" t="s">
        <v>5012</v>
      </c>
      <c r="D514" s="661" t="s">
        <v>5013</v>
      </c>
      <c r="E514" s="661" t="s">
        <v>5014</v>
      </c>
      <c r="F514" s="664">
        <v>2</v>
      </c>
      <c r="G514" s="664">
        <v>0</v>
      </c>
      <c r="H514" s="677"/>
      <c r="I514" s="664"/>
      <c r="J514" s="664"/>
      <c r="K514" s="677"/>
      <c r="L514" s="664">
        <v>2</v>
      </c>
      <c r="M514" s="665">
        <v>0</v>
      </c>
    </row>
    <row r="515" spans="1:13" ht="14.4" customHeight="1" x14ac:dyDescent="0.3">
      <c r="A515" s="660" t="s">
        <v>3563</v>
      </c>
      <c r="B515" s="661" t="s">
        <v>3431</v>
      </c>
      <c r="C515" s="661" t="s">
        <v>4185</v>
      </c>
      <c r="D515" s="661" t="s">
        <v>4186</v>
      </c>
      <c r="E515" s="661" t="s">
        <v>4187</v>
      </c>
      <c r="F515" s="664"/>
      <c r="G515" s="664"/>
      <c r="H515" s="677">
        <v>0</v>
      </c>
      <c r="I515" s="664">
        <v>1</v>
      </c>
      <c r="J515" s="664">
        <v>1715.48</v>
      </c>
      <c r="K515" s="677">
        <v>1</v>
      </c>
      <c r="L515" s="664">
        <v>1</v>
      </c>
      <c r="M515" s="665">
        <v>1715.48</v>
      </c>
    </row>
    <row r="516" spans="1:13" ht="14.4" customHeight="1" x14ac:dyDescent="0.3">
      <c r="A516" s="660" t="s">
        <v>3563</v>
      </c>
      <c r="B516" s="661" t="s">
        <v>3433</v>
      </c>
      <c r="C516" s="661" t="s">
        <v>4321</v>
      </c>
      <c r="D516" s="661" t="s">
        <v>4322</v>
      </c>
      <c r="E516" s="661" t="s">
        <v>3437</v>
      </c>
      <c r="F516" s="664">
        <v>1</v>
      </c>
      <c r="G516" s="664">
        <v>10.26</v>
      </c>
      <c r="H516" s="677">
        <v>1</v>
      </c>
      <c r="I516" s="664"/>
      <c r="J516" s="664"/>
      <c r="K516" s="677">
        <v>0</v>
      </c>
      <c r="L516" s="664">
        <v>1</v>
      </c>
      <c r="M516" s="665">
        <v>10.26</v>
      </c>
    </row>
    <row r="517" spans="1:13" ht="14.4" customHeight="1" x14ac:dyDescent="0.3">
      <c r="A517" s="660" t="s">
        <v>3563</v>
      </c>
      <c r="B517" s="661" t="s">
        <v>3433</v>
      </c>
      <c r="C517" s="661" t="s">
        <v>4922</v>
      </c>
      <c r="D517" s="661" t="s">
        <v>4923</v>
      </c>
      <c r="E517" s="661" t="s">
        <v>2674</v>
      </c>
      <c r="F517" s="664">
        <v>1</v>
      </c>
      <c r="G517" s="664">
        <v>16.920000000000002</v>
      </c>
      <c r="H517" s="677">
        <v>1</v>
      </c>
      <c r="I517" s="664"/>
      <c r="J517" s="664"/>
      <c r="K517" s="677">
        <v>0</v>
      </c>
      <c r="L517" s="664">
        <v>1</v>
      </c>
      <c r="M517" s="665">
        <v>16.920000000000002</v>
      </c>
    </row>
    <row r="518" spans="1:13" ht="14.4" customHeight="1" x14ac:dyDescent="0.3">
      <c r="A518" s="660" t="s">
        <v>3563</v>
      </c>
      <c r="B518" s="661" t="s">
        <v>3433</v>
      </c>
      <c r="C518" s="661" t="s">
        <v>1852</v>
      </c>
      <c r="D518" s="661" t="s">
        <v>3436</v>
      </c>
      <c r="E518" s="661" t="s">
        <v>3437</v>
      </c>
      <c r="F518" s="664"/>
      <c r="G518" s="664"/>
      <c r="H518" s="677">
        <v>0</v>
      </c>
      <c r="I518" s="664">
        <v>5</v>
      </c>
      <c r="J518" s="664">
        <v>51.3</v>
      </c>
      <c r="K518" s="677">
        <v>1</v>
      </c>
      <c r="L518" s="664">
        <v>5</v>
      </c>
      <c r="M518" s="665">
        <v>51.3</v>
      </c>
    </row>
    <row r="519" spans="1:13" ht="14.4" customHeight="1" x14ac:dyDescent="0.3">
      <c r="A519" s="660" t="s">
        <v>3563</v>
      </c>
      <c r="B519" s="661" t="s">
        <v>3433</v>
      </c>
      <c r="C519" s="661" t="s">
        <v>4323</v>
      </c>
      <c r="D519" s="661" t="s">
        <v>4324</v>
      </c>
      <c r="E519" s="661" t="s">
        <v>3435</v>
      </c>
      <c r="F519" s="664">
        <v>10</v>
      </c>
      <c r="G519" s="664">
        <v>51.399999999999991</v>
      </c>
      <c r="H519" s="677">
        <v>1</v>
      </c>
      <c r="I519" s="664"/>
      <c r="J519" s="664"/>
      <c r="K519" s="677">
        <v>0</v>
      </c>
      <c r="L519" s="664">
        <v>10</v>
      </c>
      <c r="M519" s="665">
        <v>51.399999999999991</v>
      </c>
    </row>
    <row r="520" spans="1:13" ht="14.4" customHeight="1" x14ac:dyDescent="0.3">
      <c r="A520" s="660" t="s">
        <v>3563</v>
      </c>
      <c r="B520" s="661" t="s">
        <v>3433</v>
      </c>
      <c r="C520" s="661" t="s">
        <v>1794</v>
      </c>
      <c r="D520" s="661" t="s">
        <v>3438</v>
      </c>
      <c r="E520" s="661" t="s">
        <v>2674</v>
      </c>
      <c r="F520" s="664"/>
      <c r="G520" s="664"/>
      <c r="H520" s="677">
        <v>0</v>
      </c>
      <c r="I520" s="664">
        <v>2</v>
      </c>
      <c r="J520" s="664">
        <v>33.840000000000003</v>
      </c>
      <c r="K520" s="677">
        <v>1</v>
      </c>
      <c r="L520" s="664">
        <v>2</v>
      </c>
      <c r="M520" s="665">
        <v>33.840000000000003</v>
      </c>
    </row>
    <row r="521" spans="1:13" ht="14.4" customHeight="1" x14ac:dyDescent="0.3">
      <c r="A521" s="660" t="s">
        <v>3563</v>
      </c>
      <c r="B521" s="661" t="s">
        <v>3439</v>
      </c>
      <c r="C521" s="661" t="s">
        <v>1813</v>
      </c>
      <c r="D521" s="661" t="s">
        <v>1814</v>
      </c>
      <c r="E521" s="661" t="s">
        <v>3372</v>
      </c>
      <c r="F521" s="664"/>
      <c r="G521" s="664"/>
      <c r="H521" s="677">
        <v>0</v>
      </c>
      <c r="I521" s="664">
        <v>4</v>
      </c>
      <c r="J521" s="664">
        <v>263.95999999999998</v>
      </c>
      <c r="K521" s="677">
        <v>1</v>
      </c>
      <c r="L521" s="664">
        <v>4</v>
      </c>
      <c r="M521" s="665">
        <v>263.95999999999998</v>
      </c>
    </row>
    <row r="522" spans="1:13" ht="14.4" customHeight="1" x14ac:dyDescent="0.3">
      <c r="A522" s="660" t="s">
        <v>3563</v>
      </c>
      <c r="B522" s="661" t="s">
        <v>3439</v>
      </c>
      <c r="C522" s="661" t="s">
        <v>1855</v>
      </c>
      <c r="D522" s="661" t="s">
        <v>1856</v>
      </c>
      <c r="E522" s="661" t="s">
        <v>3440</v>
      </c>
      <c r="F522" s="664"/>
      <c r="G522" s="664"/>
      <c r="H522" s="677">
        <v>0</v>
      </c>
      <c r="I522" s="664">
        <v>5</v>
      </c>
      <c r="J522" s="664">
        <v>660</v>
      </c>
      <c r="K522" s="677">
        <v>1</v>
      </c>
      <c r="L522" s="664">
        <v>5</v>
      </c>
      <c r="M522" s="665">
        <v>660</v>
      </c>
    </row>
    <row r="523" spans="1:13" ht="14.4" customHeight="1" x14ac:dyDescent="0.3">
      <c r="A523" s="660" t="s">
        <v>3563</v>
      </c>
      <c r="B523" s="661" t="s">
        <v>3439</v>
      </c>
      <c r="C523" s="661" t="s">
        <v>2759</v>
      </c>
      <c r="D523" s="661" t="s">
        <v>1856</v>
      </c>
      <c r="E523" s="661" t="s">
        <v>3509</v>
      </c>
      <c r="F523" s="664"/>
      <c r="G523" s="664"/>
      <c r="H523" s="677">
        <v>0</v>
      </c>
      <c r="I523" s="664">
        <v>2</v>
      </c>
      <c r="J523" s="664">
        <v>528</v>
      </c>
      <c r="K523" s="677">
        <v>1</v>
      </c>
      <c r="L523" s="664">
        <v>2</v>
      </c>
      <c r="M523" s="665">
        <v>528</v>
      </c>
    </row>
    <row r="524" spans="1:13" ht="14.4" customHeight="1" x14ac:dyDescent="0.3">
      <c r="A524" s="660" t="s">
        <v>3563</v>
      </c>
      <c r="B524" s="661" t="s">
        <v>3439</v>
      </c>
      <c r="C524" s="661" t="s">
        <v>4943</v>
      </c>
      <c r="D524" s="661" t="s">
        <v>4944</v>
      </c>
      <c r="E524" s="661" t="s">
        <v>4897</v>
      </c>
      <c r="F524" s="664">
        <v>2</v>
      </c>
      <c r="G524" s="664">
        <v>0</v>
      </c>
      <c r="H524" s="677"/>
      <c r="I524" s="664"/>
      <c r="J524" s="664"/>
      <c r="K524" s="677"/>
      <c r="L524" s="664">
        <v>2</v>
      </c>
      <c r="M524" s="665">
        <v>0</v>
      </c>
    </row>
    <row r="525" spans="1:13" ht="14.4" customHeight="1" x14ac:dyDescent="0.3">
      <c r="A525" s="660" t="s">
        <v>3563</v>
      </c>
      <c r="B525" s="661" t="s">
        <v>3510</v>
      </c>
      <c r="C525" s="661" t="s">
        <v>5031</v>
      </c>
      <c r="D525" s="661" t="s">
        <v>5032</v>
      </c>
      <c r="E525" s="661" t="s">
        <v>5033</v>
      </c>
      <c r="F525" s="664">
        <v>2</v>
      </c>
      <c r="G525" s="664">
        <v>421</v>
      </c>
      <c r="H525" s="677">
        <v>1</v>
      </c>
      <c r="I525" s="664"/>
      <c r="J525" s="664"/>
      <c r="K525" s="677">
        <v>0</v>
      </c>
      <c r="L525" s="664">
        <v>2</v>
      </c>
      <c r="M525" s="665">
        <v>421</v>
      </c>
    </row>
    <row r="526" spans="1:13" ht="14.4" customHeight="1" x14ac:dyDescent="0.3">
      <c r="A526" s="660" t="s">
        <v>3563</v>
      </c>
      <c r="B526" s="661" t="s">
        <v>3448</v>
      </c>
      <c r="C526" s="661" t="s">
        <v>4941</v>
      </c>
      <c r="D526" s="661" t="s">
        <v>4942</v>
      </c>
      <c r="E526" s="661" t="s">
        <v>1742</v>
      </c>
      <c r="F526" s="664">
        <v>1</v>
      </c>
      <c r="G526" s="664">
        <v>0</v>
      </c>
      <c r="H526" s="677"/>
      <c r="I526" s="664"/>
      <c r="J526" s="664"/>
      <c r="K526" s="677"/>
      <c r="L526" s="664">
        <v>1</v>
      </c>
      <c r="M526" s="665">
        <v>0</v>
      </c>
    </row>
    <row r="527" spans="1:13" ht="14.4" customHeight="1" x14ac:dyDescent="0.3">
      <c r="A527" s="660" t="s">
        <v>3563</v>
      </c>
      <c r="B527" s="661" t="s">
        <v>3448</v>
      </c>
      <c r="C527" s="661" t="s">
        <v>1690</v>
      </c>
      <c r="D527" s="661" t="s">
        <v>1691</v>
      </c>
      <c r="E527" s="661" t="s">
        <v>3449</v>
      </c>
      <c r="F527" s="664"/>
      <c r="G527" s="664"/>
      <c r="H527" s="677">
        <v>0</v>
      </c>
      <c r="I527" s="664">
        <v>1</v>
      </c>
      <c r="J527" s="664">
        <v>227.32</v>
      </c>
      <c r="K527" s="677">
        <v>1</v>
      </c>
      <c r="L527" s="664">
        <v>1</v>
      </c>
      <c r="M527" s="665">
        <v>227.32</v>
      </c>
    </row>
    <row r="528" spans="1:13" ht="14.4" customHeight="1" x14ac:dyDescent="0.3">
      <c r="A528" s="660" t="s">
        <v>3563</v>
      </c>
      <c r="B528" s="661" t="s">
        <v>3448</v>
      </c>
      <c r="C528" s="661" t="s">
        <v>2791</v>
      </c>
      <c r="D528" s="661" t="s">
        <v>1691</v>
      </c>
      <c r="E528" s="661" t="s">
        <v>1742</v>
      </c>
      <c r="F528" s="664"/>
      <c r="G528" s="664"/>
      <c r="H528" s="677">
        <v>0</v>
      </c>
      <c r="I528" s="664">
        <v>10</v>
      </c>
      <c r="J528" s="664">
        <v>1136.5999999999999</v>
      </c>
      <c r="K528" s="677">
        <v>1</v>
      </c>
      <c r="L528" s="664">
        <v>10</v>
      </c>
      <c r="M528" s="665">
        <v>1136.5999999999999</v>
      </c>
    </row>
    <row r="529" spans="1:13" ht="14.4" customHeight="1" x14ac:dyDescent="0.3">
      <c r="A529" s="660" t="s">
        <v>3564</v>
      </c>
      <c r="B529" s="661" t="s">
        <v>3412</v>
      </c>
      <c r="C529" s="661" t="s">
        <v>1926</v>
      </c>
      <c r="D529" s="661" t="s">
        <v>1927</v>
      </c>
      <c r="E529" s="661" t="s">
        <v>3413</v>
      </c>
      <c r="F529" s="664"/>
      <c r="G529" s="664"/>
      <c r="H529" s="677">
        <v>0</v>
      </c>
      <c r="I529" s="664">
        <v>6</v>
      </c>
      <c r="J529" s="664">
        <v>3959.9700000000003</v>
      </c>
      <c r="K529" s="677">
        <v>1</v>
      </c>
      <c r="L529" s="664">
        <v>6</v>
      </c>
      <c r="M529" s="665">
        <v>3959.9700000000003</v>
      </c>
    </row>
    <row r="530" spans="1:13" ht="14.4" customHeight="1" x14ac:dyDescent="0.3">
      <c r="A530" s="660" t="s">
        <v>3565</v>
      </c>
      <c r="B530" s="661" t="s">
        <v>3349</v>
      </c>
      <c r="C530" s="661" t="s">
        <v>5157</v>
      </c>
      <c r="D530" s="661" t="s">
        <v>1745</v>
      </c>
      <c r="E530" s="661" t="s">
        <v>1746</v>
      </c>
      <c r="F530" s="664"/>
      <c r="G530" s="664"/>
      <c r="H530" s="677"/>
      <c r="I530" s="664">
        <v>1</v>
      </c>
      <c r="J530" s="664">
        <v>0</v>
      </c>
      <c r="K530" s="677"/>
      <c r="L530" s="664">
        <v>1</v>
      </c>
      <c r="M530" s="665">
        <v>0</v>
      </c>
    </row>
    <row r="531" spans="1:13" ht="14.4" customHeight="1" x14ac:dyDescent="0.3">
      <c r="A531" s="660" t="s">
        <v>3565</v>
      </c>
      <c r="B531" s="661" t="s">
        <v>3352</v>
      </c>
      <c r="C531" s="661" t="s">
        <v>1848</v>
      </c>
      <c r="D531" s="661" t="s">
        <v>1849</v>
      </c>
      <c r="E531" s="661" t="s">
        <v>1850</v>
      </c>
      <c r="F531" s="664"/>
      <c r="G531" s="664"/>
      <c r="H531" s="677">
        <v>0</v>
      </c>
      <c r="I531" s="664">
        <v>35</v>
      </c>
      <c r="J531" s="664">
        <v>16651.95</v>
      </c>
      <c r="K531" s="677">
        <v>1</v>
      </c>
      <c r="L531" s="664">
        <v>35</v>
      </c>
      <c r="M531" s="665">
        <v>16651.95</v>
      </c>
    </row>
    <row r="532" spans="1:13" ht="14.4" customHeight="1" x14ac:dyDescent="0.3">
      <c r="A532" s="660" t="s">
        <v>3565</v>
      </c>
      <c r="B532" s="661" t="s">
        <v>3352</v>
      </c>
      <c r="C532" s="661" t="s">
        <v>1867</v>
      </c>
      <c r="D532" s="661" t="s">
        <v>1868</v>
      </c>
      <c r="E532" s="661" t="s">
        <v>3353</v>
      </c>
      <c r="F532" s="664"/>
      <c r="G532" s="664"/>
      <c r="H532" s="677">
        <v>0</v>
      </c>
      <c r="I532" s="664">
        <v>11</v>
      </c>
      <c r="J532" s="664">
        <v>12409.539999999999</v>
      </c>
      <c r="K532" s="677">
        <v>1</v>
      </c>
      <c r="L532" s="664">
        <v>11</v>
      </c>
      <c r="M532" s="665">
        <v>12409.539999999999</v>
      </c>
    </row>
    <row r="533" spans="1:13" ht="14.4" customHeight="1" x14ac:dyDescent="0.3">
      <c r="A533" s="660" t="s">
        <v>3565</v>
      </c>
      <c r="B533" s="661" t="s">
        <v>3361</v>
      </c>
      <c r="C533" s="661" t="s">
        <v>3740</v>
      </c>
      <c r="D533" s="661" t="s">
        <v>1714</v>
      </c>
      <c r="E533" s="661" t="s">
        <v>3741</v>
      </c>
      <c r="F533" s="664"/>
      <c r="G533" s="664"/>
      <c r="H533" s="677">
        <v>0</v>
      </c>
      <c r="I533" s="664">
        <v>4</v>
      </c>
      <c r="J533" s="664">
        <v>2173.56</v>
      </c>
      <c r="K533" s="677">
        <v>1</v>
      </c>
      <c r="L533" s="664">
        <v>4</v>
      </c>
      <c r="M533" s="665">
        <v>2173.56</v>
      </c>
    </row>
    <row r="534" spans="1:13" ht="14.4" customHeight="1" x14ac:dyDescent="0.3">
      <c r="A534" s="660" t="s">
        <v>3565</v>
      </c>
      <c r="B534" s="661" t="s">
        <v>3361</v>
      </c>
      <c r="C534" s="661" t="s">
        <v>3792</v>
      </c>
      <c r="D534" s="661" t="s">
        <v>1714</v>
      </c>
      <c r="E534" s="661" t="s">
        <v>623</v>
      </c>
      <c r="F534" s="664"/>
      <c r="G534" s="664"/>
      <c r="H534" s="677">
        <v>0</v>
      </c>
      <c r="I534" s="664">
        <v>10</v>
      </c>
      <c r="J534" s="664">
        <v>8151</v>
      </c>
      <c r="K534" s="677">
        <v>1</v>
      </c>
      <c r="L534" s="664">
        <v>10</v>
      </c>
      <c r="M534" s="665">
        <v>8151</v>
      </c>
    </row>
    <row r="535" spans="1:13" ht="14.4" customHeight="1" x14ac:dyDescent="0.3">
      <c r="A535" s="660" t="s">
        <v>3565</v>
      </c>
      <c r="B535" s="661" t="s">
        <v>3361</v>
      </c>
      <c r="C535" s="661" t="s">
        <v>1713</v>
      </c>
      <c r="D535" s="661" t="s">
        <v>1714</v>
      </c>
      <c r="E535" s="661" t="s">
        <v>1715</v>
      </c>
      <c r="F535" s="664"/>
      <c r="G535" s="664"/>
      <c r="H535" s="677">
        <v>0</v>
      </c>
      <c r="I535" s="664">
        <v>2</v>
      </c>
      <c r="J535" s="664">
        <v>1847.48</v>
      </c>
      <c r="K535" s="677">
        <v>1</v>
      </c>
      <c r="L535" s="664">
        <v>2</v>
      </c>
      <c r="M535" s="665">
        <v>1847.48</v>
      </c>
    </row>
    <row r="536" spans="1:13" ht="14.4" customHeight="1" x14ac:dyDescent="0.3">
      <c r="A536" s="660" t="s">
        <v>3565</v>
      </c>
      <c r="B536" s="661" t="s">
        <v>3361</v>
      </c>
      <c r="C536" s="661" t="s">
        <v>1763</v>
      </c>
      <c r="D536" s="661" t="s">
        <v>622</v>
      </c>
      <c r="E536" s="661" t="s">
        <v>623</v>
      </c>
      <c r="F536" s="664"/>
      <c r="G536" s="664"/>
      <c r="H536" s="677">
        <v>0</v>
      </c>
      <c r="I536" s="664">
        <v>4</v>
      </c>
      <c r="J536" s="664">
        <v>5542.48</v>
      </c>
      <c r="K536" s="677">
        <v>1</v>
      </c>
      <c r="L536" s="664">
        <v>4</v>
      </c>
      <c r="M536" s="665">
        <v>5542.48</v>
      </c>
    </row>
    <row r="537" spans="1:13" ht="14.4" customHeight="1" x14ac:dyDescent="0.3">
      <c r="A537" s="660" t="s">
        <v>3565</v>
      </c>
      <c r="B537" s="661" t="s">
        <v>3361</v>
      </c>
      <c r="C537" s="661" t="s">
        <v>1766</v>
      </c>
      <c r="D537" s="661" t="s">
        <v>622</v>
      </c>
      <c r="E537" s="661" t="s">
        <v>1715</v>
      </c>
      <c r="F537" s="664"/>
      <c r="G537" s="664"/>
      <c r="H537" s="677">
        <v>0</v>
      </c>
      <c r="I537" s="664">
        <v>5</v>
      </c>
      <c r="J537" s="664">
        <v>9237.4500000000007</v>
      </c>
      <c r="K537" s="677">
        <v>1</v>
      </c>
      <c r="L537" s="664">
        <v>5</v>
      </c>
      <c r="M537" s="665">
        <v>9237.4500000000007</v>
      </c>
    </row>
    <row r="538" spans="1:13" ht="14.4" customHeight="1" x14ac:dyDescent="0.3">
      <c r="A538" s="660" t="s">
        <v>3565</v>
      </c>
      <c r="B538" s="661" t="s">
        <v>3361</v>
      </c>
      <c r="C538" s="661" t="s">
        <v>1769</v>
      </c>
      <c r="D538" s="661" t="s">
        <v>622</v>
      </c>
      <c r="E538" s="661" t="s">
        <v>3363</v>
      </c>
      <c r="F538" s="664"/>
      <c r="G538" s="664"/>
      <c r="H538" s="677">
        <v>0</v>
      </c>
      <c r="I538" s="664">
        <v>4</v>
      </c>
      <c r="J538" s="664">
        <v>9237.44</v>
      </c>
      <c r="K538" s="677">
        <v>1</v>
      </c>
      <c r="L538" s="664">
        <v>4</v>
      </c>
      <c r="M538" s="665">
        <v>9237.44</v>
      </c>
    </row>
    <row r="539" spans="1:13" ht="14.4" customHeight="1" x14ac:dyDescent="0.3">
      <c r="A539" s="660" t="s">
        <v>3565</v>
      </c>
      <c r="B539" s="661" t="s">
        <v>5440</v>
      </c>
      <c r="C539" s="661" t="s">
        <v>5108</v>
      </c>
      <c r="D539" s="661" t="s">
        <v>5109</v>
      </c>
      <c r="E539" s="661" t="s">
        <v>1652</v>
      </c>
      <c r="F539" s="664"/>
      <c r="G539" s="664"/>
      <c r="H539" s="677"/>
      <c r="I539" s="664">
        <v>1</v>
      </c>
      <c r="J539" s="664">
        <v>0</v>
      </c>
      <c r="K539" s="677"/>
      <c r="L539" s="664">
        <v>1</v>
      </c>
      <c r="M539" s="665">
        <v>0</v>
      </c>
    </row>
    <row r="540" spans="1:13" ht="14.4" customHeight="1" x14ac:dyDescent="0.3">
      <c r="A540" s="660" t="s">
        <v>3565</v>
      </c>
      <c r="B540" s="661" t="s">
        <v>3382</v>
      </c>
      <c r="C540" s="661" t="s">
        <v>5140</v>
      </c>
      <c r="D540" s="661" t="s">
        <v>5141</v>
      </c>
      <c r="E540" s="661" t="s">
        <v>5142</v>
      </c>
      <c r="F540" s="664"/>
      <c r="G540" s="664"/>
      <c r="H540" s="677">
        <v>0</v>
      </c>
      <c r="I540" s="664">
        <v>1</v>
      </c>
      <c r="J540" s="664">
        <v>247.78</v>
      </c>
      <c r="K540" s="677">
        <v>1</v>
      </c>
      <c r="L540" s="664">
        <v>1</v>
      </c>
      <c r="M540" s="665">
        <v>247.78</v>
      </c>
    </row>
    <row r="541" spans="1:13" ht="14.4" customHeight="1" x14ac:dyDescent="0.3">
      <c r="A541" s="660" t="s">
        <v>3565</v>
      </c>
      <c r="B541" s="661" t="s">
        <v>3385</v>
      </c>
      <c r="C541" s="661" t="s">
        <v>5131</v>
      </c>
      <c r="D541" s="661" t="s">
        <v>5132</v>
      </c>
      <c r="E541" s="661" t="s">
        <v>5133</v>
      </c>
      <c r="F541" s="664"/>
      <c r="G541" s="664"/>
      <c r="H541" s="677"/>
      <c r="I541" s="664">
        <v>1</v>
      </c>
      <c r="J541" s="664">
        <v>0</v>
      </c>
      <c r="K541" s="677"/>
      <c r="L541" s="664">
        <v>1</v>
      </c>
      <c r="M541" s="665">
        <v>0</v>
      </c>
    </row>
    <row r="542" spans="1:13" ht="14.4" customHeight="1" x14ac:dyDescent="0.3">
      <c r="A542" s="660" t="s">
        <v>3565</v>
      </c>
      <c r="B542" s="661" t="s">
        <v>3490</v>
      </c>
      <c r="C542" s="661" t="s">
        <v>1991</v>
      </c>
      <c r="D542" s="661" t="s">
        <v>1992</v>
      </c>
      <c r="E542" s="661" t="s">
        <v>2978</v>
      </c>
      <c r="F542" s="664"/>
      <c r="G542" s="664"/>
      <c r="H542" s="677">
        <v>0</v>
      </c>
      <c r="I542" s="664">
        <v>1</v>
      </c>
      <c r="J542" s="664">
        <v>111.72</v>
      </c>
      <c r="K542" s="677">
        <v>1</v>
      </c>
      <c r="L542" s="664">
        <v>1</v>
      </c>
      <c r="M542" s="665">
        <v>111.72</v>
      </c>
    </row>
    <row r="543" spans="1:13" ht="14.4" customHeight="1" x14ac:dyDescent="0.3">
      <c r="A543" s="660" t="s">
        <v>3565</v>
      </c>
      <c r="B543" s="661" t="s">
        <v>5422</v>
      </c>
      <c r="C543" s="661" t="s">
        <v>4119</v>
      </c>
      <c r="D543" s="661" t="s">
        <v>4120</v>
      </c>
      <c r="E543" s="661" t="s">
        <v>1599</v>
      </c>
      <c r="F543" s="664"/>
      <c r="G543" s="664"/>
      <c r="H543" s="677">
        <v>0</v>
      </c>
      <c r="I543" s="664">
        <v>2</v>
      </c>
      <c r="J543" s="664">
        <v>19621.64</v>
      </c>
      <c r="K543" s="677">
        <v>1</v>
      </c>
      <c r="L543" s="664">
        <v>2</v>
      </c>
      <c r="M543" s="665">
        <v>19621.64</v>
      </c>
    </row>
    <row r="544" spans="1:13" ht="14.4" customHeight="1" x14ac:dyDescent="0.3">
      <c r="A544" s="660" t="s">
        <v>3565</v>
      </c>
      <c r="B544" s="661" t="s">
        <v>5422</v>
      </c>
      <c r="C544" s="661" t="s">
        <v>4255</v>
      </c>
      <c r="D544" s="661" t="s">
        <v>4120</v>
      </c>
      <c r="E544" s="661" t="s">
        <v>1599</v>
      </c>
      <c r="F544" s="664"/>
      <c r="G544" s="664"/>
      <c r="H544" s="677">
        <v>0</v>
      </c>
      <c r="I544" s="664">
        <v>5</v>
      </c>
      <c r="J544" s="664">
        <v>49054.1</v>
      </c>
      <c r="K544" s="677">
        <v>1</v>
      </c>
      <c r="L544" s="664">
        <v>5</v>
      </c>
      <c r="M544" s="665">
        <v>49054.1</v>
      </c>
    </row>
    <row r="545" spans="1:13" ht="14.4" customHeight="1" x14ac:dyDescent="0.3">
      <c r="A545" s="660" t="s">
        <v>3565</v>
      </c>
      <c r="B545" s="661" t="s">
        <v>5422</v>
      </c>
      <c r="C545" s="661" t="s">
        <v>4654</v>
      </c>
      <c r="D545" s="661" t="s">
        <v>4655</v>
      </c>
      <c r="E545" s="661" t="s">
        <v>4656</v>
      </c>
      <c r="F545" s="664"/>
      <c r="G545" s="664"/>
      <c r="H545" s="677">
        <v>0</v>
      </c>
      <c r="I545" s="664">
        <v>1</v>
      </c>
      <c r="J545" s="664">
        <v>5886.49</v>
      </c>
      <c r="K545" s="677">
        <v>1</v>
      </c>
      <c r="L545" s="664">
        <v>1</v>
      </c>
      <c r="M545" s="665">
        <v>5886.49</v>
      </c>
    </row>
    <row r="546" spans="1:13" ht="14.4" customHeight="1" x14ac:dyDescent="0.3">
      <c r="A546" s="660" t="s">
        <v>3565</v>
      </c>
      <c r="B546" s="661" t="s">
        <v>5423</v>
      </c>
      <c r="C546" s="661" t="s">
        <v>4206</v>
      </c>
      <c r="D546" s="661" t="s">
        <v>3961</v>
      </c>
      <c r="E546" s="661" t="s">
        <v>4207</v>
      </c>
      <c r="F546" s="664"/>
      <c r="G546" s="664"/>
      <c r="H546" s="677">
        <v>0</v>
      </c>
      <c r="I546" s="664">
        <v>38</v>
      </c>
      <c r="J546" s="664">
        <v>18707.400000000001</v>
      </c>
      <c r="K546" s="677">
        <v>1</v>
      </c>
      <c r="L546" s="664">
        <v>38</v>
      </c>
      <c r="M546" s="665">
        <v>18707.400000000001</v>
      </c>
    </row>
    <row r="547" spans="1:13" ht="14.4" customHeight="1" x14ac:dyDescent="0.3">
      <c r="A547" s="660" t="s">
        <v>3565</v>
      </c>
      <c r="B547" s="661" t="s">
        <v>5425</v>
      </c>
      <c r="C547" s="661" t="s">
        <v>4070</v>
      </c>
      <c r="D547" s="661" t="s">
        <v>4068</v>
      </c>
      <c r="E547" s="661" t="s">
        <v>4071</v>
      </c>
      <c r="F547" s="664"/>
      <c r="G547" s="664"/>
      <c r="H547" s="677"/>
      <c r="I547" s="664">
        <v>1</v>
      </c>
      <c r="J547" s="664">
        <v>0</v>
      </c>
      <c r="K547" s="677"/>
      <c r="L547" s="664">
        <v>1</v>
      </c>
      <c r="M547" s="665">
        <v>0</v>
      </c>
    </row>
    <row r="548" spans="1:13" ht="14.4" customHeight="1" x14ac:dyDescent="0.3">
      <c r="A548" s="660" t="s">
        <v>3565</v>
      </c>
      <c r="B548" s="661" t="s">
        <v>3412</v>
      </c>
      <c r="C548" s="661" t="s">
        <v>1926</v>
      </c>
      <c r="D548" s="661" t="s">
        <v>1927</v>
      </c>
      <c r="E548" s="661" t="s">
        <v>3413</v>
      </c>
      <c r="F548" s="664"/>
      <c r="G548" s="664"/>
      <c r="H548" s="677">
        <v>0</v>
      </c>
      <c r="I548" s="664">
        <v>198</v>
      </c>
      <c r="J548" s="664">
        <v>132871.10999999999</v>
      </c>
      <c r="K548" s="677">
        <v>1</v>
      </c>
      <c r="L548" s="664">
        <v>198</v>
      </c>
      <c r="M548" s="665">
        <v>132871.10999999999</v>
      </c>
    </row>
    <row r="549" spans="1:13" ht="14.4" customHeight="1" x14ac:dyDescent="0.3">
      <c r="A549" s="660" t="s">
        <v>3565</v>
      </c>
      <c r="B549" s="661" t="s">
        <v>3412</v>
      </c>
      <c r="C549" s="661" t="s">
        <v>4138</v>
      </c>
      <c r="D549" s="661" t="s">
        <v>1927</v>
      </c>
      <c r="E549" s="661" t="s">
        <v>3413</v>
      </c>
      <c r="F549" s="664"/>
      <c r="G549" s="664"/>
      <c r="H549" s="677"/>
      <c r="I549" s="664">
        <v>3</v>
      </c>
      <c r="J549" s="664">
        <v>0</v>
      </c>
      <c r="K549" s="677"/>
      <c r="L549" s="664">
        <v>3</v>
      </c>
      <c r="M549" s="665">
        <v>0</v>
      </c>
    </row>
    <row r="550" spans="1:13" ht="14.4" customHeight="1" x14ac:dyDescent="0.3">
      <c r="A550" s="660" t="s">
        <v>3565</v>
      </c>
      <c r="B550" s="661" t="s">
        <v>5426</v>
      </c>
      <c r="C550" s="661" t="s">
        <v>4116</v>
      </c>
      <c r="D550" s="661" t="s">
        <v>4117</v>
      </c>
      <c r="E550" s="661" t="s">
        <v>4118</v>
      </c>
      <c r="F550" s="664"/>
      <c r="G550" s="664"/>
      <c r="H550" s="677">
        <v>0</v>
      </c>
      <c r="I550" s="664">
        <v>51</v>
      </c>
      <c r="J550" s="664">
        <v>111176.42999999998</v>
      </c>
      <c r="K550" s="677">
        <v>1</v>
      </c>
      <c r="L550" s="664">
        <v>51</v>
      </c>
      <c r="M550" s="665">
        <v>111176.42999999998</v>
      </c>
    </row>
    <row r="551" spans="1:13" ht="14.4" customHeight="1" x14ac:dyDescent="0.3">
      <c r="A551" s="660" t="s">
        <v>3565</v>
      </c>
      <c r="B551" s="661" t="s">
        <v>3417</v>
      </c>
      <c r="C551" s="661" t="s">
        <v>1717</v>
      </c>
      <c r="D551" s="661" t="s">
        <v>1718</v>
      </c>
      <c r="E551" s="661" t="s">
        <v>1719</v>
      </c>
      <c r="F551" s="664"/>
      <c r="G551" s="664"/>
      <c r="H551" s="677">
        <v>0</v>
      </c>
      <c r="I551" s="664">
        <v>6</v>
      </c>
      <c r="J551" s="664">
        <v>187.92000000000002</v>
      </c>
      <c r="K551" s="677">
        <v>1</v>
      </c>
      <c r="L551" s="664">
        <v>6</v>
      </c>
      <c r="M551" s="665">
        <v>187.92000000000002</v>
      </c>
    </row>
    <row r="552" spans="1:13" ht="14.4" customHeight="1" x14ac:dyDescent="0.3">
      <c r="A552" s="660" t="s">
        <v>3565</v>
      </c>
      <c r="B552" s="661" t="s">
        <v>3417</v>
      </c>
      <c r="C552" s="661" t="s">
        <v>2769</v>
      </c>
      <c r="D552" s="661" t="s">
        <v>2770</v>
      </c>
      <c r="E552" s="661" t="s">
        <v>3497</v>
      </c>
      <c r="F552" s="664"/>
      <c r="G552" s="664"/>
      <c r="H552" s="677">
        <v>0</v>
      </c>
      <c r="I552" s="664">
        <v>2</v>
      </c>
      <c r="J552" s="664">
        <v>281.89999999999998</v>
      </c>
      <c r="K552" s="677">
        <v>1</v>
      </c>
      <c r="L552" s="664">
        <v>2</v>
      </c>
      <c r="M552" s="665">
        <v>281.89999999999998</v>
      </c>
    </row>
    <row r="553" spans="1:13" ht="14.4" customHeight="1" x14ac:dyDescent="0.3">
      <c r="A553" s="660" t="s">
        <v>3565</v>
      </c>
      <c r="B553" s="661" t="s">
        <v>3417</v>
      </c>
      <c r="C553" s="661" t="s">
        <v>1756</v>
      </c>
      <c r="D553" s="661" t="s">
        <v>1757</v>
      </c>
      <c r="E553" s="661" t="s">
        <v>1589</v>
      </c>
      <c r="F553" s="664"/>
      <c r="G553" s="664"/>
      <c r="H553" s="677">
        <v>0</v>
      </c>
      <c r="I553" s="664">
        <v>2</v>
      </c>
      <c r="J553" s="664">
        <v>187.92</v>
      </c>
      <c r="K553" s="677">
        <v>1</v>
      </c>
      <c r="L553" s="664">
        <v>2</v>
      </c>
      <c r="M553" s="665">
        <v>187.92</v>
      </c>
    </row>
    <row r="554" spans="1:13" ht="14.4" customHeight="1" x14ac:dyDescent="0.3">
      <c r="A554" s="660" t="s">
        <v>3565</v>
      </c>
      <c r="B554" s="661" t="s">
        <v>3433</v>
      </c>
      <c r="C554" s="661" t="s">
        <v>1852</v>
      </c>
      <c r="D554" s="661" t="s">
        <v>3436</v>
      </c>
      <c r="E554" s="661" t="s">
        <v>3437</v>
      </c>
      <c r="F554" s="664"/>
      <c r="G554" s="664"/>
      <c r="H554" s="677">
        <v>0</v>
      </c>
      <c r="I554" s="664">
        <v>5</v>
      </c>
      <c r="J554" s="664">
        <v>51.3</v>
      </c>
      <c r="K554" s="677">
        <v>1</v>
      </c>
      <c r="L554" s="664">
        <v>5</v>
      </c>
      <c r="M554" s="665">
        <v>51.3</v>
      </c>
    </row>
    <row r="555" spans="1:13" ht="14.4" customHeight="1" x14ac:dyDescent="0.3">
      <c r="A555" s="660" t="s">
        <v>3565</v>
      </c>
      <c r="B555" s="661" t="s">
        <v>3439</v>
      </c>
      <c r="C555" s="661" t="s">
        <v>1813</v>
      </c>
      <c r="D555" s="661" t="s">
        <v>1814</v>
      </c>
      <c r="E555" s="661" t="s">
        <v>3372</v>
      </c>
      <c r="F555" s="664"/>
      <c r="G555" s="664"/>
      <c r="H555" s="677">
        <v>0</v>
      </c>
      <c r="I555" s="664">
        <v>5</v>
      </c>
      <c r="J555" s="664">
        <v>329.94999999999993</v>
      </c>
      <c r="K555" s="677">
        <v>1</v>
      </c>
      <c r="L555" s="664">
        <v>5</v>
      </c>
      <c r="M555" s="665">
        <v>329.94999999999993</v>
      </c>
    </row>
    <row r="556" spans="1:13" ht="14.4" customHeight="1" x14ac:dyDescent="0.3">
      <c r="A556" s="660" t="s">
        <v>3565</v>
      </c>
      <c r="B556" s="661" t="s">
        <v>3447</v>
      </c>
      <c r="C556" s="661" t="s">
        <v>1137</v>
      </c>
      <c r="D556" s="661" t="s">
        <v>5111</v>
      </c>
      <c r="E556" s="661" t="s">
        <v>5112</v>
      </c>
      <c r="F556" s="664"/>
      <c r="G556" s="664"/>
      <c r="H556" s="677">
        <v>0</v>
      </c>
      <c r="I556" s="664">
        <v>1</v>
      </c>
      <c r="J556" s="664">
        <v>103.8</v>
      </c>
      <c r="K556" s="677">
        <v>1</v>
      </c>
      <c r="L556" s="664">
        <v>1</v>
      </c>
      <c r="M556" s="665">
        <v>103.8</v>
      </c>
    </row>
    <row r="557" spans="1:13" ht="14.4" customHeight="1" x14ac:dyDescent="0.3">
      <c r="A557" s="660" t="s">
        <v>3565</v>
      </c>
      <c r="B557" s="661" t="s">
        <v>3450</v>
      </c>
      <c r="C557" s="661" t="s">
        <v>4153</v>
      </c>
      <c r="D557" s="661" t="s">
        <v>4154</v>
      </c>
      <c r="E557" s="661" t="s">
        <v>1952</v>
      </c>
      <c r="F557" s="664"/>
      <c r="G557" s="664"/>
      <c r="H557" s="677">
        <v>0</v>
      </c>
      <c r="I557" s="664">
        <v>20</v>
      </c>
      <c r="J557" s="664">
        <v>647.6</v>
      </c>
      <c r="K557" s="677">
        <v>1</v>
      </c>
      <c r="L557" s="664">
        <v>20</v>
      </c>
      <c r="M557" s="665">
        <v>647.6</v>
      </c>
    </row>
    <row r="558" spans="1:13" ht="14.4" customHeight="1" x14ac:dyDescent="0.3">
      <c r="A558" s="660" t="s">
        <v>3565</v>
      </c>
      <c r="B558" s="661" t="s">
        <v>3450</v>
      </c>
      <c r="C558" s="661" t="s">
        <v>2934</v>
      </c>
      <c r="D558" s="661" t="s">
        <v>2935</v>
      </c>
      <c r="E558" s="661" t="s">
        <v>2936</v>
      </c>
      <c r="F558" s="664"/>
      <c r="G558" s="664"/>
      <c r="H558" s="677">
        <v>0</v>
      </c>
      <c r="I558" s="664">
        <v>3</v>
      </c>
      <c r="J558" s="664">
        <v>582.78</v>
      </c>
      <c r="K558" s="677">
        <v>1</v>
      </c>
      <c r="L558" s="664">
        <v>3</v>
      </c>
      <c r="M558" s="665">
        <v>582.78</v>
      </c>
    </row>
    <row r="559" spans="1:13" ht="14.4" customHeight="1" x14ac:dyDescent="0.3">
      <c r="A559" s="660" t="s">
        <v>3565</v>
      </c>
      <c r="B559" s="661" t="s">
        <v>3450</v>
      </c>
      <c r="C559" s="661" t="s">
        <v>5163</v>
      </c>
      <c r="D559" s="661" t="s">
        <v>5164</v>
      </c>
      <c r="E559" s="661" t="s">
        <v>2945</v>
      </c>
      <c r="F559" s="664"/>
      <c r="G559" s="664"/>
      <c r="H559" s="677">
        <v>0</v>
      </c>
      <c r="I559" s="664">
        <v>9</v>
      </c>
      <c r="J559" s="664">
        <v>1165.5899999999999</v>
      </c>
      <c r="K559" s="677">
        <v>1</v>
      </c>
      <c r="L559" s="664">
        <v>9</v>
      </c>
      <c r="M559" s="665">
        <v>1165.5899999999999</v>
      </c>
    </row>
    <row r="560" spans="1:13" ht="14.4" customHeight="1" x14ac:dyDescent="0.3">
      <c r="A560" s="660" t="s">
        <v>3565</v>
      </c>
      <c r="B560" s="661" t="s">
        <v>3450</v>
      </c>
      <c r="C560" s="661" t="s">
        <v>5158</v>
      </c>
      <c r="D560" s="661" t="s">
        <v>3993</v>
      </c>
      <c r="E560" s="661" t="s">
        <v>1952</v>
      </c>
      <c r="F560" s="664"/>
      <c r="G560" s="664"/>
      <c r="H560" s="677">
        <v>0</v>
      </c>
      <c r="I560" s="664">
        <v>25</v>
      </c>
      <c r="J560" s="664">
        <v>789.75</v>
      </c>
      <c r="K560" s="677">
        <v>1</v>
      </c>
      <c r="L560" s="664">
        <v>25</v>
      </c>
      <c r="M560" s="665">
        <v>789.75</v>
      </c>
    </row>
    <row r="561" spans="1:13" ht="14.4" customHeight="1" x14ac:dyDescent="0.3">
      <c r="A561" s="660" t="s">
        <v>3565</v>
      </c>
      <c r="B561" s="661" t="s">
        <v>3450</v>
      </c>
      <c r="C561" s="661" t="s">
        <v>5159</v>
      </c>
      <c r="D561" s="661" t="s">
        <v>5160</v>
      </c>
      <c r="E561" s="661" t="s">
        <v>1952</v>
      </c>
      <c r="F561" s="664"/>
      <c r="G561" s="664"/>
      <c r="H561" s="677">
        <v>0</v>
      </c>
      <c r="I561" s="664">
        <v>29</v>
      </c>
      <c r="J561" s="664">
        <v>956.71</v>
      </c>
      <c r="K561" s="677">
        <v>1</v>
      </c>
      <c r="L561" s="664">
        <v>29</v>
      </c>
      <c r="M561" s="665">
        <v>956.71</v>
      </c>
    </row>
    <row r="562" spans="1:13" ht="14.4" customHeight="1" x14ac:dyDescent="0.3">
      <c r="A562" s="660" t="s">
        <v>3565</v>
      </c>
      <c r="B562" s="661" t="s">
        <v>3450</v>
      </c>
      <c r="C562" s="661" t="s">
        <v>4157</v>
      </c>
      <c r="D562" s="661" t="s">
        <v>4158</v>
      </c>
      <c r="E562" s="661" t="s">
        <v>1952</v>
      </c>
      <c r="F562" s="664"/>
      <c r="G562" s="664"/>
      <c r="H562" s="677">
        <v>0</v>
      </c>
      <c r="I562" s="664">
        <v>34</v>
      </c>
      <c r="J562" s="664">
        <v>1121.6600000000001</v>
      </c>
      <c r="K562" s="677">
        <v>1</v>
      </c>
      <c r="L562" s="664">
        <v>34</v>
      </c>
      <c r="M562" s="665">
        <v>1121.6600000000001</v>
      </c>
    </row>
    <row r="563" spans="1:13" ht="14.4" customHeight="1" x14ac:dyDescent="0.3">
      <c r="A563" s="660" t="s">
        <v>3565</v>
      </c>
      <c r="B563" s="661" t="s">
        <v>3450</v>
      </c>
      <c r="C563" s="661" t="s">
        <v>1963</v>
      </c>
      <c r="D563" s="661" t="s">
        <v>1964</v>
      </c>
      <c r="E563" s="661" t="s">
        <v>1958</v>
      </c>
      <c r="F563" s="664"/>
      <c r="G563" s="664"/>
      <c r="H563" s="677">
        <v>0</v>
      </c>
      <c r="I563" s="664">
        <v>125</v>
      </c>
      <c r="J563" s="664">
        <v>13163.750000000002</v>
      </c>
      <c r="K563" s="677">
        <v>1</v>
      </c>
      <c r="L563" s="664">
        <v>125</v>
      </c>
      <c r="M563" s="665">
        <v>13163.750000000002</v>
      </c>
    </row>
    <row r="564" spans="1:13" ht="14.4" customHeight="1" x14ac:dyDescent="0.3">
      <c r="A564" s="660" t="s">
        <v>3565</v>
      </c>
      <c r="B564" s="661" t="s">
        <v>3450</v>
      </c>
      <c r="C564" s="661" t="s">
        <v>4159</v>
      </c>
      <c r="D564" s="661" t="s">
        <v>1964</v>
      </c>
      <c r="E564" s="661" t="s">
        <v>3518</v>
      </c>
      <c r="F564" s="664"/>
      <c r="G564" s="664"/>
      <c r="H564" s="677">
        <v>0</v>
      </c>
      <c r="I564" s="664">
        <v>10</v>
      </c>
      <c r="J564" s="664">
        <v>526.59999999999991</v>
      </c>
      <c r="K564" s="677">
        <v>1</v>
      </c>
      <c r="L564" s="664">
        <v>10</v>
      </c>
      <c r="M564" s="665">
        <v>526.59999999999991</v>
      </c>
    </row>
    <row r="565" spans="1:13" ht="14.4" customHeight="1" x14ac:dyDescent="0.3">
      <c r="A565" s="660" t="s">
        <v>3565</v>
      </c>
      <c r="B565" s="661" t="s">
        <v>3450</v>
      </c>
      <c r="C565" s="661" t="s">
        <v>2947</v>
      </c>
      <c r="D565" s="661" t="s">
        <v>2948</v>
      </c>
      <c r="E565" s="661" t="s">
        <v>1958</v>
      </c>
      <c r="F565" s="664"/>
      <c r="G565" s="664"/>
      <c r="H565" s="677">
        <v>0</v>
      </c>
      <c r="I565" s="664">
        <v>36</v>
      </c>
      <c r="J565" s="664">
        <v>3904.92</v>
      </c>
      <c r="K565" s="677">
        <v>1</v>
      </c>
      <c r="L565" s="664">
        <v>36</v>
      </c>
      <c r="M565" s="665">
        <v>3904.92</v>
      </c>
    </row>
    <row r="566" spans="1:13" ht="14.4" customHeight="1" x14ac:dyDescent="0.3">
      <c r="A566" s="660" t="s">
        <v>3565</v>
      </c>
      <c r="B566" s="661" t="s">
        <v>3450</v>
      </c>
      <c r="C566" s="661" t="s">
        <v>3935</v>
      </c>
      <c r="D566" s="661" t="s">
        <v>3936</v>
      </c>
      <c r="E566" s="661" t="s">
        <v>2945</v>
      </c>
      <c r="F566" s="664"/>
      <c r="G566" s="664"/>
      <c r="H566" s="677">
        <v>0</v>
      </c>
      <c r="I566" s="664">
        <v>45</v>
      </c>
      <c r="J566" s="664">
        <v>5730.2999999999993</v>
      </c>
      <c r="K566" s="677">
        <v>1</v>
      </c>
      <c r="L566" s="664">
        <v>45</v>
      </c>
      <c r="M566" s="665">
        <v>5730.2999999999993</v>
      </c>
    </row>
    <row r="567" spans="1:13" ht="14.4" customHeight="1" x14ac:dyDescent="0.3">
      <c r="A567" s="660" t="s">
        <v>3565</v>
      </c>
      <c r="B567" s="661" t="s">
        <v>3450</v>
      </c>
      <c r="C567" s="661" t="s">
        <v>4160</v>
      </c>
      <c r="D567" s="661" t="s">
        <v>4161</v>
      </c>
      <c r="E567" s="661" t="s">
        <v>2945</v>
      </c>
      <c r="F567" s="664"/>
      <c r="G567" s="664"/>
      <c r="H567" s="677">
        <v>0</v>
      </c>
      <c r="I567" s="664">
        <v>27</v>
      </c>
      <c r="J567" s="664">
        <v>3438.18</v>
      </c>
      <c r="K567" s="677">
        <v>1</v>
      </c>
      <c r="L567" s="664">
        <v>27</v>
      </c>
      <c r="M567" s="665">
        <v>3438.18</v>
      </c>
    </row>
    <row r="568" spans="1:13" ht="14.4" customHeight="1" x14ac:dyDescent="0.3">
      <c r="A568" s="660" t="s">
        <v>3565</v>
      </c>
      <c r="B568" s="661" t="s">
        <v>3450</v>
      </c>
      <c r="C568" s="661" t="s">
        <v>4162</v>
      </c>
      <c r="D568" s="661" t="s">
        <v>4163</v>
      </c>
      <c r="E568" s="661" t="s">
        <v>2945</v>
      </c>
      <c r="F568" s="664"/>
      <c r="G568" s="664"/>
      <c r="H568" s="677">
        <v>0</v>
      </c>
      <c r="I568" s="664">
        <v>49</v>
      </c>
      <c r="J568" s="664">
        <v>6239.66</v>
      </c>
      <c r="K568" s="677">
        <v>1</v>
      </c>
      <c r="L568" s="664">
        <v>49</v>
      </c>
      <c r="M568" s="665">
        <v>6239.66</v>
      </c>
    </row>
    <row r="569" spans="1:13" ht="14.4" customHeight="1" x14ac:dyDescent="0.3">
      <c r="A569" s="660" t="s">
        <v>3565</v>
      </c>
      <c r="B569" s="661" t="s">
        <v>3450</v>
      </c>
      <c r="C569" s="661" t="s">
        <v>1956</v>
      </c>
      <c r="D569" s="661" t="s">
        <v>1957</v>
      </c>
      <c r="E569" s="661" t="s">
        <v>1958</v>
      </c>
      <c r="F569" s="664"/>
      <c r="G569" s="664"/>
      <c r="H569" s="677">
        <v>0</v>
      </c>
      <c r="I569" s="664">
        <v>20</v>
      </c>
      <c r="J569" s="664">
        <v>3245.6</v>
      </c>
      <c r="K569" s="677">
        <v>1</v>
      </c>
      <c r="L569" s="664">
        <v>20</v>
      </c>
      <c r="M569" s="665">
        <v>3245.6</v>
      </c>
    </row>
    <row r="570" spans="1:13" ht="14.4" customHeight="1" x14ac:dyDescent="0.3">
      <c r="A570" s="660" t="s">
        <v>3565</v>
      </c>
      <c r="B570" s="661" t="s">
        <v>3450</v>
      </c>
      <c r="C570" s="661" t="s">
        <v>5165</v>
      </c>
      <c r="D570" s="661" t="s">
        <v>5166</v>
      </c>
      <c r="E570" s="661" t="s">
        <v>2945</v>
      </c>
      <c r="F570" s="664"/>
      <c r="G570" s="664"/>
      <c r="H570" s="677">
        <v>0</v>
      </c>
      <c r="I570" s="664">
        <v>9</v>
      </c>
      <c r="J570" s="664">
        <v>1165.5899999999999</v>
      </c>
      <c r="K570" s="677">
        <v>1</v>
      </c>
      <c r="L570" s="664">
        <v>9</v>
      </c>
      <c r="M570" s="665">
        <v>1165.5899999999999</v>
      </c>
    </row>
    <row r="571" spans="1:13" ht="14.4" customHeight="1" x14ac:dyDescent="0.3">
      <c r="A571" s="660" t="s">
        <v>3565</v>
      </c>
      <c r="B571" s="661" t="s">
        <v>3450</v>
      </c>
      <c r="C571" s="661" t="s">
        <v>2955</v>
      </c>
      <c r="D571" s="661" t="s">
        <v>3523</v>
      </c>
      <c r="E571" s="661" t="s">
        <v>2961</v>
      </c>
      <c r="F571" s="664"/>
      <c r="G571" s="664"/>
      <c r="H571" s="677">
        <v>0</v>
      </c>
      <c r="I571" s="664">
        <v>2</v>
      </c>
      <c r="J571" s="664">
        <v>169.78</v>
      </c>
      <c r="K571" s="677">
        <v>1</v>
      </c>
      <c r="L571" s="664">
        <v>2</v>
      </c>
      <c r="M571" s="665">
        <v>169.78</v>
      </c>
    </row>
    <row r="572" spans="1:13" ht="14.4" customHeight="1" x14ac:dyDescent="0.3">
      <c r="A572" s="660" t="s">
        <v>3565</v>
      </c>
      <c r="B572" s="661" t="s">
        <v>3450</v>
      </c>
      <c r="C572" s="661" t="s">
        <v>5161</v>
      </c>
      <c r="D572" s="661" t="s">
        <v>5162</v>
      </c>
      <c r="E572" s="661" t="s">
        <v>2961</v>
      </c>
      <c r="F572" s="664"/>
      <c r="G572" s="664"/>
      <c r="H572" s="677">
        <v>0</v>
      </c>
      <c r="I572" s="664">
        <v>2</v>
      </c>
      <c r="J572" s="664">
        <v>169.78</v>
      </c>
      <c r="K572" s="677">
        <v>1</v>
      </c>
      <c r="L572" s="664">
        <v>2</v>
      </c>
      <c r="M572" s="665">
        <v>169.78</v>
      </c>
    </row>
    <row r="573" spans="1:13" ht="14.4" customHeight="1" x14ac:dyDescent="0.3">
      <c r="A573" s="660" t="s">
        <v>3565</v>
      </c>
      <c r="B573" s="661" t="s">
        <v>3450</v>
      </c>
      <c r="C573" s="661" t="s">
        <v>2943</v>
      </c>
      <c r="D573" s="661" t="s">
        <v>2944</v>
      </c>
      <c r="E573" s="661" t="s">
        <v>2945</v>
      </c>
      <c r="F573" s="664"/>
      <c r="G573" s="664"/>
      <c r="H573" s="677">
        <v>0</v>
      </c>
      <c r="I573" s="664">
        <v>44</v>
      </c>
      <c r="J573" s="664">
        <v>5602.96</v>
      </c>
      <c r="K573" s="677">
        <v>1</v>
      </c>
      <c r="L573" s="664">
        <v>44</v>
      </c>
      <c r="M573" s="665">
        <v>5602.96</v>
      </c>
    </row>
    <row r="574" spans="1:13" ht="14.4" customHeight="1" x14ac:dyDescent="0.3">
      <c r="A574" s="660" t="s">
        <v>3565</v>
      </c>
      <c r="B574" s="661" t="s">
        <v>3450</v>
      </c>
      <c r="C574" s="661" t="s">
        <v>2959</v>
      </c>
      <c r="D574" s="661" t="s">
        <v>2960</v>
      </c>
      <c r="E574" s="661" t="s">
        <v>2961</v>
      </c>
      <c r="F574" s="664"/>
      <c r="G574" s="664"/>
      <c r="H574" s="677">
        <v>0</v>
      </c>
      <c r="I574" s="664">
        <v>2</v>
      </c>
      <c r="J574" s="664">
        <v>169.78</v>
      </c>
      <c r="K574" s="677">
        <v>1</v>
      </c>
      <c r="L574" s="664">
        <v>2</v>
      </c>
      <c r="M574" s="665">
        <v>169.78</v>
      </c>
    </row>
    <row r="575" spans="1:13" ht="14.4" customHeight="1" x14ac:dyDescent="0.3">
      <c r="A575" s="660" t="s">
        <v>3565</v>
      </c>
      <c r="B575" s="661" t="s">
        <v>3450</v>
      </c>
      <c r="C575" s="661" t="s">
        <v>2962</v>
      </c>
      <c r="D575" s="661" t="s">
        <v>2963</v>
      </c>
      <c r="E575" s="661" t="s">
        <v>2945</v>
      </c>
      <c r="F575" s="664"/>
      <c r="G575" s="664"/>
      <c r="H575" s="677">
        <v>0</v>
      </c>
      <c r="I575" s="664">
        <v>2</v>
      </c>
      <c r="J575" s="664">
        <v>164.08</v>
      </c>
      <c r="K575" s="677">
        <v>1</v>
      </c>
      <c r="L575" s="664">
        <v>2</v>
      </c>
      <c r="M575" s="665">
        <v>164.08</v>
      </c>
    </row>
    <row r="576" spans="1:13" ht="14.4" customHeight="1" x14ac:dyDescent="0.3">
      <c r="A576" s="660" t="s">
        <v>3565</v>
      </c>
      <c r="B576" s="661" t="s">
        <v>3450</v>
      </c>
      <c r="C576" s="661" t="s">
        <v>1965</v>
      </c>
      <c r="D576" s="661" t="s">
        <v>1957</v>
      </c>
      <c r="E576" s="661" t="s">
        <v>1966</v>
      </c>
      <c r="F576" s="664"/>
      <c r="G576" s="664"/>
      <c r="H576" s="677">
        <v>0</v>
      </c>
      <c r="I576" s="664">
        <v>20</v>
      </c>
      <c r="J576" s="664">
        <v>4852.6000000000004</v>
      </c>
      <c r="K576" s="677">
        <v>1</v>
      </c>
      <c r="L576" s="664">
        <v>20</v>
      </c>
      <c r="M576" s="665">
        <v>4852.6000000000004</v>
      </c>
    </row>
    <row r="577" spans="1:13" ht="14.4" customHeight="1" x14ac:dyDescent="0.3">
      <c r="A577" s="660" t="s">
        <v>3565</v>
      </c>
      <c r="B577" s="661" t="s">
        <v>3450</v>
      </c>
      <c r="C577" s="661" t="s">
        <v>4164</v>
      </c>
      <c r="D577" s="661" t="s">
        <v>1957</v>
      </c>
      <c r="E577" s="661" t="s">
        <v>4165</v>
      </c>
      <c r="F577" s="664"/>
      <c r="G577" s="664"/>
      <c r="H577" s="677">
        <v>0</v>
      </c>
      <c r="I577" s="664">
        <v>44</v>
      </c>
      <c r="J577" s="664">
        <v>63845.759999999995</v>
      </c>
      <c r="K577" s="677">
        <v>1</v>
      </c>
      <c r="L577" s="664">
        <v>44</v>
      </c>
      <c r="M577" s="665">
        <v>63845.759999999995</v>
      </c>
    </row>
    <row r="578" spans="1:13" ht="14.4" customHeight="1" x14ac:dyDescent="0.3">
      <c r="A578" s="660" t="s">
        <v>3565</v>
      </c>
      <c r="B578" s="661" t="s">
        <v>3450</v>
      </c>
      <c r="C578" s="661" t="s">
        <v>2966</v>
      </c>
      <c r="D578" s="661" t="s">
        <v>2967</v>
      </c>
      <c r="E578" s="661" t="s">
        <v>2936</v>
      </c>
      <c r="F578" s="664"/>
      <c r="G578" s="664"/>
      <c r="H578" s="677">
        <v>0</v>
      </c>
      <c r="I578" s="664">
        <v>495</v>
      </c>
      <c r="J578" s="664">
        <v>96158.700000000012</v>
      </c>
      <c r="K578" s="677">
        <v>1</v>
      </c>
      <c r="L578" s="664">
        <v>495</v>
      </c>
      <c r="M578" s="665">
        <v>96158.700000000012</v>
      </c>
    </row>
    <row r="579" spans="1:13" ht="14.4" customHeight="1" x14ac:dyDescent="0.3">
      <c r="A579" s="660" t="s">
        <v>3565</v>
      </c>
      <c r="B579" s="661" t="s">
        <v>3450</v>
      </c>
      <c r="C579" s="661" t="s">
        <v>3992</v>
      </c>
      <c r="D579" s="661" t="s">
        <v>3993</v>
      </c>
      <c r="E579" s="661" t="s">
        <v>1969</v>
      </c>
      <c r="F579" s="664"/>
      <c r="G579" s="664"/>
      <c r="H579" s="677">
        <v>0</v>
      </c>
      <c r="I579" s="664">
        <v>9</v>
      </c>
      <c r="J579" s="664">
        <v>1137.1500000000001</v>
      </c>
      <c r="K579" s="677">
        <v>1</v>
      </c>
      <c r="L579" s="664">
        <v>9</v>
      </c>
      <c r="M579" s="665">
        <v>1137.1500000000001</v>
      </c>
    </row>
    <row r="580" spans="1:13" ht="14.4" customHeight="1" x14ac:dyDescent="0.3">
      <c r="A580" s="660" t="s">
        <v>3565</v>
      </c>
      <c r="B580" s="661" t="s">
        <v>3450</v>
      </c>
      <c r="C580" s="661" t="s">
        <v>4697</v>
      </c>
      <c r="D580" s="661" t="s">
        <v>4698</v>
      </c>
      <c r="E580" s="661" t="s">
        <v>1969</v>
      </c>
      <c r="F580" s="664"/>
      <c r="G580" s="664"/>
      <c r="H580" s="677">
        <v>0</v>
      </c>
      <c r="I580" s="664">
        <v>15</v>
      </c>
      <c r="J580" s="664">
        <v>1895.25</v>
      </c>
      <c r="K580" s="677">
        <v>1</v>
      </c>
      <c r="L580" s="664">
        <v>15</v>
      </c>
      <c r="M580" s="665">
        <v>1895.25</v>
      </c>
    </row>
    <row r="581" spans="1:13" ht="14.4" customHeight="1" x14ac:dyDescent="0.3">
      <c r="A581" s="660" t="s">
        <v>3565</v>
      </c>
      <c r="B581" s="661" t="s">
        <v>3450</v>
      </c>
      <c r="C581" s="661" t="s">
        <v>5167</v>
      </c>
      <c r="D581" s="661" t="s">
        <v>5168</v>
      </c>
      <c r="E581" s="661" t="s">
        <v>1969</v>
      </c>
      <c r="F581" s="664"/>
      <c r="G581" s="664"/>
      <c r="H581" s="677">
        <v>0</v>
      </c>
      <c r="I581" s="664">
        <v>3</v>
      </c>
      <c r="J581" s="664">
        <v>395.79</v>
      </c>
      <c r="K581" s="677">
        <v>1</v>
      </c>
      <c r="L581" s="664">
        <v>3</v>
      </c>
      <c r="M581" s="665">
        <v>395.79</v>
      </c>
    </row>
    <row r="582" spans="1:13" ht="14.4" customHeight="1" x14ac:dyDescent="0.3">
      <c r="A582" s="660" t="s">
        <v>3565</v>
      </c>
      <c r="B582" s="661" t="s">
        <v>3450</v>
      </c>
      <c r="C582" s="661" t="s">
        <v>5170</v>
      </c>
      <c r="D582" s="661" t="s">
        <v>4158</v>
      </c>
      <c r="E582" s="661" t="s">
        <v>1969</v>
      </c>
      <c r="F582" s="664"/>
      <c r="G582" s="664"/>
      <c r="H582" s="677">
        <v>0</v>
      </c>
      <c r="I582" s="664">
        <v>14</v>
      </c>
      <c r="J582" s="664">
        <v>1847.02</v>
      </c>
      <c r="K582" s="677">
        <v>1</v>
      </c>
      <c r="L582" s="664">
        <v>14</v>
      </c>
      <c r="M582" s="665">
        <v>1847.02</v>
      </c>
    </row>
    <row r="583" spans="1:13" ht="14.4" customHeight="1" x14ac:dyDescent="0.3">
      <c r="A583" s="660" t="s">
        <v>3565</v>
      </c>
      <c r="B583" s="661" t="s">
        <v>3450</v>
      </c>
      <c r="C583" s="661" t="s">
        <v>5169</v>
      </c>
      <c r="D583" s="661" t="s">
        <v>5160</v>
      </c>
      <c r="E583" s="661" t="s">
        <v>1969</v>
      </c>
      <c r="F583" s="664"/>
      <c r="G583" s="664"/>
      <c r="H583" s="677">
        <v>0</v>
      </c>
      <c r="I583" s="664">
        <v>2</v>
      </c>
      <c r="J583" s="664">
        <v>263.86</v>
      </c>
      <c r="K583" s="677">
        <v>1</v>
      </c>
      <c r="L583" s="664">
        <v>2</v>
      </c>
      <c r="M583" s="665">
        <v>263.86</v>
      </c>
    </row>
    <row r="584" spans="1:13" ht="14.4" customHeight="1" x14ac:dyDescent="0.3">
      <c r="A584" s="660" t="s">
        <v>3566</v>
      </c>
      <c r="B584" s="661" t="s">
        <v>3349</v>
      </c>
      <c r="C584" s="661" t="s">
        <v>5235</v>
      </c>
      <c r="D584" s="661" t="s">
        <v>1745</v>
      </c>
      <c r="E584" s="661" t="s">
        <v>5236</v>
      </c>
      <c r="F584" s="664"/>
      <c r="G584" s="664"/>
      <c r="H584" s="677"/>
      <c r="I584" s="664">
        <v>1</v>
      </c>
      <c r="J584" s="664">
        <v>0</v>
      </c>
      <c r="K584" s="677"/>
      <c r="L584" s="664">
        <v>1</v>
      </c>
      <c r="M584" s="665">
        <v>0</v>
      </c>
    </row>
    <row r="585" spans="1:13" ht="14.4" customHeight="1" x14ac:dyDescent="0.3">
      <c r="A585" s="660" t="s">
        <v>3566</v>
      </c>
      <c r="B585" s="661" t="s">
        <v>3352</v>
      </c>
      <c r="C585" s="661" t="s">
        <v>1848</v>
      </c>
      <c r="D585" s="661" t="s">
        <v>1849</v>
      </c>
      <c r="E585" s="661" t="s">
        <v>1850</v>
      </c>
      <c r="F585" s="664"/>
      <c r="G585" s="664"/>
      <c r="H585" s="677">
        <v>0</v>
      </c>
      <c r="I585" s="664">
        <v>31</v>
      </c>
      <c r="J585" s="664">
        <v>14748.869999999999</v>
      </c>
      <c r="K585" s="677">
        <v>1</v>
      </c>
      <c r="L585" s="664">
        <v>31</v>
      </c>
      <c r="M585" s="665">
        <v>14748.869999999999</v>
      </c>
    </row>
    <row r="586" spans="1:13" ht="14.4" customHeight="1" x14ac:dyDescent="0.3">
      <c r="A586" s="660" t="s">
        <v>3566</v>
      </c>
      <c r="B586" s="661" t="s">
        <v>3352</v>
      </c>
      <c r="C586" s="661" t="s">
        <v>1867</v>
      </c>
      <c r="D586" s="661" t="s">
        <v>1868</v>
      </c>
      <c r="E586" s="661" t="s">
        <v>3353</v>
      </c>
      <c r="F586" s="664"/>
      <c r="G586" s="664"/>
      <c r="H586" s="677">
        <v>0</v>
      </c>
      <c r="I586" s="664">
        <v>27</v>
      </c>
      <c r="J586" s="664">
        <v>33849.33</v>
      </c>
      <c r="K586" s="677">
        <v>1</v>
      </c>
      <c r="L586" s="664">
        <v>27</v>
      </c>
      <c r="M586" s="665">
        <v>33849.33</v>
      </c>
    </row>
    <row r="587" spans="1:13" ht="14.4" customHeight="1" x14ac:dyDescent="0.3">
      <c r="A587" s="660" t="s">
        <v>3566</v>
      </c>
      <c r="B587" s="661" t="s">
        <v>3354</v>
      </c>
      <c r="C587" s="661" t="s">
        <v>1889</v>
      </c>
      <c r="D587" s="661" t="s">
        <v>1890</v>
      </c>
      <c r="E587" s="661" t="s">
        <v>3355</v>
      </c>
      <c r="F587" s="664"/>
      <c r="G587" s="664"/>
      <c r="H587" s="677">
        <v>0</v>
      </c>
      <c r="I587" s="664">
        <v>4</v>
      </c>
      <c r="J587" s="664">
        <v>2541.4</v>
      </c>
      <c r="K587" s="677">
        <v>1</v>
      </c>
      <c r="L587" s="664">
        <v>4</v>
      </c>
      <c r="M587" s="665">
        <v>2541.4</v>
      </c>
    </row>
    <row r="588" spans="1:13" ht="14.4" customHeight="1" x14ac:dyDescent="0.3">
      <c r="A588" s="660" t="s">
        <v>3566</v>
      </c>
      <c r="B588" s="661" t="s">
        <v>3361</v>
      </c>
      <c r="C588" s="661" t="s">
        <v>1713</v>
      </c>
      <c r="D588" s="661" t="s">
        <v>1714</v>
      </c>
      <c r="E588" s="661" t="s">
        <v>1715</v>
      </c>
      <c r="F588" s="664"/>
      <c r="G588" s="664"/>
      <c r="H588" s="677">
        <v>0</v>
      </c>
      <c r="I588" s="664">
        <v>3</v>
      </c>
      <c r="J588" s="664">
        <v>2771.2200000000003</v>
      </c>
      <c r="K588" s="677">
        <v>1</v>
      </c>
      <c r="L588" s="664">
        <v>3</v>
      </c>
      <c r="M588" s="665">
        <v>2771.2200000000003</v>
      </c>
    </row>
    <row r="589" spans="1:13" ht="14.4" customHeight="1" x14ac:dyDescent="0.3">
      <c r="A589" s="660" t="s">
        <v>3566</v>
      </c>
      <c r="B589" s="661" t="s">
        <v>3361</v>
      </c>
      <c r="C589" s="661" t="s">
        <v>1763</v>
      </c>
      <c r="D589" s="661" t="s">
        <v>622</v>
      </c>
      <c r="E589" s="661" t="s">
        <v>623</v>
      </c>
      <c r="F589" s="664"/>
      <c r="G589" s="664"/>
      <c r="H589" s="677">
        <v>0</v>
      </c>
      <c r="I589" s="664">
        <v>26</v>
      </c>
      <c r="J589" s="664">
        <v>36026.119999999995</v>
      </c>
      <c r="K589" s="677">
        <v>1</v>
      </c>
      <c r="L589" s="664">
        <v>26</v>
      </c>
      <c r="M589" s="665">
        <v>36026.119999999995</v>
      </c>
    </row>
    <row r="590" spans="1:13" ht="14.4" customHeight="1" x14ac:dyDescent="0.3">
      <c r="A590" s="660" t="s">
        <v>3566</v>
      </c>
      <c r="B590" s="661" t="s">
        <v>3361</v>
      </c>
      <c r="C590" s="661" t="s">
        <v>1766</v>
      </c>
      <c r="D590" s="661" t="s">
        <v>622</v>
      </c>
      <c r="E590" s="661" t="s">
        <v>1715</v>
      </c>
      <c r="F590" s="664"/>
      <c r="G590" s="664"/>
      <c r="H590" s="677">
        <v>0</v>
      </c>
      <c r="I590" s="664">
        <v>9</v>
      </c>
      <c r="J590" s="664">
        <v>16627.41</v>
      </c>
      <c r="K590" s="677">
        <v>1</v>
      </c>
      <c r="L590" s="664">
        <v>9</v>
      </c>
      <c r="M590" s="665">
        <v>16627.41</v>
      </c>
    </row>
    <row r="591" spans="1:13" ht="14.4" customHeight="1" x14ac:dyDescent="0.3">
      <c r="A591" s="660" t="s">
        <v>3566</v>
      </c>
      <c r="B591" s="661" t="s">
        <v>3361</v>
      </c>
      <c r="C591" s="661" t="s">
        <v>1769</v>
      </c>
      <c r="D591" s="661" t="s">
        <v>622</v>
      </c>
      <c r="E591" s="661" t="s">
        <v>3363</v>
      </c>
      <c r="F591" s="664"/>
      <c r="G591" s="664"/>
      <c r="H591" s="677">
        <v>0</v>
      </c>
      <c r="I591" s="664">
        <v>23</v>
      </c>
      <c r="J591" s="664">
        <v>53115.28</v>
      </c>
      <c r="K591" s="677">
        <v>1</v>
      </c>
      <c r="L591" s="664">
        <v>23</v>
      </c>
      <c r="M591" s="665">
        <v>53115.28</v>
      </c>
    </row>
    <row r="592" spans="1:13" ht="14.4" customHeight="1" x14ac:dyDescent="0.3">
      <c r="A592" s="660" t="s">
        <v>3566</v>
      </c>
      <c r="B592" s="661" t="s">
        <v>3368</v>
      </c>
      <c r="C592" s="661" t="s">
        <v>1737</v>
      </c>
      <c r="D592" s="661" t="s">
        <v>1738</v>
      </c>
      <c r="E592" s="661" t="s">
        <v>1086</v>
      </c>
      <c r="F592" s="664"/>
      <c r="G592" s="664"/>
      <c r="H592" s="677">
        <v>0</v>
      </c>
      <c r="I592" s="664">
        <v>6</v>
      </c>
      <c r="J592" s="664">
        <v>210.66</v>
      </c>
      <c r="K592" s="677">
        <v>1</v>
      </c>
      <c r="L592" s="664">
        <v>6</v>
      </c>
      <c r="M592" s="665">
        <v>210.66</v>
      </c>
    </row>
    <row r="593" spans="1:13" ht="14.4" customHeight="1" x14ac:dyDescent="0.3">
      <c r="A593" s="660" t="s">
        <v>3566</v>
      </c>
      <c r="B593" s="661" t="s">
        <v>3368</v>
      </c>
      <c r="C593" s="661" t="s">
        <v>4931</v>
      </c>
      <c r="D593" s="661" t="s">
        <v>4932</v>
      </c>
      <c r="E593" s="661" t="s">
        <v>1086</v>
      </c>
      <c r="F593" s="664">
        <v>3</v>
      </c>
      <c r="G593" s="664">
        <v>105.33</v>
      </c>
      <c r="H593" s="677">
        <v>1</v>
      </c>
      <c r="I593" s="664"/>
      <c r="J593" s="664"/>
      <c r="K593" s="677">
        <v>0</v>
      </c>
      <c r="L593" s="664">
        <v>3</v>
      </c>
      <c r="M593" s="665">
        <v>105.33</v>
      </c>
    </row>
    <row r="594" spans="1:13" ht="14.4" customHeight="1" x14ac:dyDescent="0.3">
      <c r="A594" s="660" t="s">
        <v>3566</v>
      </c>
      <c r="B594" s="661" t="s">
        <v>3371</v>
      </c>
      <c r="C594" s="661" t="s">
        <v>2812</v>
      </c>
      <c r="D594" s="661" t="s">
        <v>2813</v>
      </c>
      <c r="E594" s="661" t="s">
        <v>1086</v>
      </c>
      <c r="F594" s="664"/>
      <c r="G594" s="664"/>
      <c r="H594" s="677">
        <v>0</v>
      </c>
      <c r="I594" s="664">
        <v>3</v>
      </c>
      <c r="J594" s="664">
        <v>144.81</v>
      </c>
      <c r="K594" s="677">
        <v>1</v>
      </c>
      <c r="L594" s="664">
        <v>3</v>
      </c>
      <c r="M594" s="665">
        <v>144.81</v>
      </c>
    </row>
    <row r="595" spans="1:13" ht="14.4" customHeight="1" x14ac:dyDescent="0.3">
      <c r="A595" s="660" t="s">
        <v>3566</v>
      </c>
      <c r="B595" s="661" t="s">
        <v>3371</v>
      </c>
      <c r="C595" s="661" t="s">
        <v>4695</v>
      </c>
      <c r="D595" s="661" t="s">
        <v>2813</v>
      </c>
      <c r="E595" s="661" t="s">
        <v>4696</v>
      </c>
      <c r="F595" s="664"/>
      <c r="G595" s="664"/>
      <c r="H595" s="677">
        <v>0</v>
      </c>
      <c r="I595" s="664">
        <v>2</v>
      </c>
      <c r="J595" s="664">
        <v>289.62</v>
      </c>
      <c r="K595" s="677">
        <v>1</v>
      </c>
      <c r="L595" s="664">
        <v>2</v>
      </c>
      <c r="M595" s="665">
        <v>289.62</v>
      </c>
    </row>
    <row r="596" spans="1:13" ht="14.4" customHeight="1" x14ac:dyDescent="0.3">
      <c r="A596" s="660" t="s">
        <v>3566</v>
      </c>
      <c r="B596" s="661" t="s">
        <v>3371</v>
      </c>
      <c r="C596" s="661" t="s">
        <v>1796</v>
      </c>
      <c r="D596" s="661" t="s">
        <v>1797</v>
      </c>
      <c r="E596" s="661" t="s">
        <v>3372</v>
      </c>
      <c r="F596" s="664"/>
      <c r="G596" s="664"/>
      <c r="H596" s="677">
        <v>0</v>
      </c>
      <c r="I596" s="664">
        <v>3</v>
      </c>
      <c r="J596" s="664">
        <v>289.59000000000003</v>
      </c>
      <c r="K596" s="677">
        <v>1</v>
      </c>
      <c r="L596" s="664">
        <v>3</v>
      </c>
      <c r="M596" s="665">
        <v>289.59000000000003</v>
      </c>
    </row>
    <row r="597" spans="1:13" ht="14.4" customHeight="1" x14ac:dyDescent="0.3">
      <c r="A597" s="660" t="s">
        <v>3566</v>
      </c>
      <c r="B597" s="661" t="s">
        <v>3371</v>
      </c>
      <c r="C597" s="661" t="s">
        <v>5237</v>
      </c>
      <c r="D597" s="661" t="s">
        <v>1797</v>
      </c>
      <c r="E597" s="661" t="s">
        <v>5238</v>
      </c>
      <c r="F597" s="664"/>
      <c r="G597" s="664"/>
      <c r="H597" s="677">
        <v>0</v>
      </c>
      <c r="I597" s="664">
        <v>3</v>
      </c>
      <c r="J597" s="664">
        <v>868.86</v>
      </c>
      <c r="K597" s="677">
        <v>1</v>
      </c>
      <c r="L597" s="664">
        <v>3</v>
      </c>
      <c r="M597" s="665">
        <v>868.86</v>
      </c>
    </row>
    <row r="598" spans="1:13" ht="14.4" customHeight="1" x14ac:dyDescent="0.3">
      <c r="A598" s="660" t="s">
        <v>3566</v>
      </c>
      <c r="B598" s="661" t="s">
        <v>3373</v>
      </c>
      <c r="C598" s="661" t="s">
        <v>5240</v>
      </c>
      <c r="D598" s="661" t="s">
        <v>5241</v>
      </c>
      <c r="E598" s="661" t="s">
        <v>942</v>
      </c>
      <c r="F598" s="664"/>
      <c r="G598" s="664"/>
      <c r="H598" s="677">
        <v>0</v>
      </c>
      <c r="I598" s="664">
        <v>3</v>
      </c>
      <c r="J598" s="664">
        <v>485.73</v>
      </c>
      <c r="K598" s="677">
        <v>1</v>
      </c>
      <c r="L598" s="664">
        <v>3</v>
      </c>
      <c r="M598" s="665">
        <v>485.73</v>
      </c>
    </row>
    <row r="599" spans="1:13" ht="14.4" customHeight="1" x14ac:dyDescent="0.3">
      <c r="A599" s="660" t="s">
        <v>3566</v>
      </c>
      <c r="B599" s="661" t="s">
        <v>3377</v>
      </c>
      <c r="C599" s="661" t="s">
        <v>2911</v>
      </c>
      <c r="D599" s="661" t="s">
        <v>1711</v>
      </c>
      <c r="E599" s="661" t="s">
        <v>1652</v>
      </c>
      <c r="F599" s="664"/>
      <c r="G599" s="664"/>
      <c r="H599" s="677">
        <v>0</v>
      </c>
      <c r="I599" s="664">
        <v>1</v>
      </c>
      <c r="J599" s="664">
        <v>77.790000000000006</v>
      </c>
      <c r="K599" s="677">
        <v>1</v>
      </c>
      <c r="L599" s="664">
        <v>1</v>
      </c>
      <c r="M599" s="665">
        <v>77.790000000000006</v>
      </c>
    </row>
    <row r="600" spans="1:13" ht="14.4" customHeight="1" x14ac:dyDescent="0.3">
      <c r="A600" s="660" t="s">
        <v>3566</v>
      </c>
      <c r="B600" s="661" t="s">
        <v>3474</v>
      </c>
      <c r="C600" s="661" t="s">
        <v>4900</v>
      </c>
      <c r="D600" s="661" t="s">
        <v>4901</v>
      </c>
      <c r="E600" s="661" t="s">
        <v>2644</v>
      </c>
      <c r="F600" s="664"/>
      <c r="G600" s="664"/>
      <c r="H600" s="677">
        <v>0</v>
      </c>
      <c r="I600" s="664">
        <v>1</v>
      </c>
      <c r="J600" s="664">
        <v>104.09</v>
      </c>
      <c r="K600" s="677">
        <v>1</v>
      </c>
      <c r="L600" s="664">
        <v>1</v>
      </c>
      <c r="M600" s="665">
        <v>104.09</v>
      </c>
    </row>
    <row r="601" spans="1:13" ht="14.4" customHeight="1" x14ac:dyDescent="0.3">
      <c r="A601" s="660" t="s">
        <v>3566</v>
      </c>
      <c r="B601" s="661" t="s">
        <v>3378</v>
      </c>
      <c r="C601" s="661" t="s">
        <v>2862</v>
      </c>
      <c r="D601" s="661" t="s">
        <v>2863</v>
      </c>
      <c r="E601" s="661" t="s">
        <v>2644</v>
      </c>
      <c r="F601" s="664"/>
      <c r="G601" s="664"/>
      <c r="H601" s="677">
        <v>0</v>
      </c>
      <c r="I601" s="664">
        <v>1</v>
      </c>
      <c r="J601" s="664">
        <v>208.19</v>
      </c>
      <c r="K601" s="677">
        <v>1</v>
      </c>
      <c r="L601" s="664">
        <v>1</v>
      </c>
      <c r="M601" s="665">
        <v>208.19</v>
      </c>
    </row>
    <row r="602" spans="1:13" ht="14.4" customHeight="1" x14ac:dyDescent="0.3">
      <c r="A602" s="660" t="s">
        <v>3566</v>
      </c>
      <c r="B602" s="661" t="s">
        <v>3378</v>
      </c>
      <c r="C602" s="661" t="s">
        <v>1790</v>
      </c>
      <c r="D602" s="661" t="s">
        <v>3379</v>
      </c>
      <c r="E602" s="661" t="s">
        <v>998</v>
      </c>
      <c r="F602" s="664"/>
      <c r="G602" s="664"/>
      <c r="H602" s="677">
        <v>0</v>
      </c>
      <c r="I602" s="664">
        <v>4</v>
      </c>
      <c r="J602" s="664">
        <v>499.64</v>
      </c>
      <c r="K602" s="677">
        <v>1</v>
      </c>
      <c r="L602" s="664">
        <v>4</v>
      </c>
      <c r="M602" s="665">
        <v>499.64</v>
      </c>
    </row>
    <row r="603" spans="1:13" ht="14.4" customHeight="1" x14ac:dyDescent="0.3">
      <c r="A603" s="660" t="s">
        <v>3566</v>
      </c>
      <c r="B603" s="661" t="s">
        <v>3477</v>
      </c>
      <c r="C603" s="661" t="s">
        <v>5242</v>
      </c>
      <c r="D603" s="661" t="s">
        <v>2822</v>
      </c>
      <c r="E603" s="661" t="s">
        <v>5243</v>
      </c>
      <c r="F603" s="664"/>
      <c r="G603" s="664"/>
      <c r="H603" s="677">
        <v>0</v>
      </c>
      <c r="I603" s="664">
        <v>1</v>
      </c>
      <c r="J603" s="664">
        <v>579.30999999999995</v>
      </c>
      <c r="K603" s="677">
        <v>1</v>
      </c>
      <c r="L603" s="664">
        <v>1</v>
      </c>
      <c r="M603" s="665">
        <v>579.30999999999995</v>
      </c>
    </row>
    <row r="604" spans="1:13" ht="14.4" customHeight="1" x14ac:dyDescent="0.3">
      <c r="A604" s="660" t="s">
        <v>3566</v>
      </c>
      <c r="B604" s="661" t="s">
        <v>3478</v>
      </c>
      <c r="C604" s="661" t="s">
        <v>5203</v>
      </c>
      <c r="D604" s="661" t="s">
        <v>2788</v>
      </c>
      <c r="E604" s="661" t="s">
        <v>5204</v>
      </c>
      <c r="F604" s="664">
        <v>1</v>
      </c>
      <c r="G604" s="664">
        <v>0</v>
      </c>
      <c r="H604" s="677"/>
      <c r="I604" s="664"/>
      <c r="J604" s="664"/>
      <c r="K604" s="677"/>
      <c r="L604" s="664">
        <v>1</v>
      </c>
      <c r="M604" s="665">
        <v>0</v>
      </c>
    </row>
    <row r="605" spans="1:13" ht="14.4" customHeight="1" x14ac:dyDescent="0.3">
      <c r="A605" s="660" t="s">
        <v>3566</v>
      </c>
      <c r="B605" s="661" t="s">
        <v>3385</v>
      </c>
      <c r="C605" s="661" t="s">
        <v>4027</v>
      </c>
      <c r="D605" s="661" t="s">
        <v>1930</v>
      </c>
      <c r="E605" s="661" t="s">
        <v>4028</v>
      </c>
      <c r="F605" s="664"/>
      <c r="G605" s="664"/>
      <c r="H605" s="677">
        <v>0</v>
      </c>
      <c r="I605" s="664">
        <v>2</v>
      </c>
      <c r="J605" s="664">
        <v>96.74</v>
      </c>
      <c r="K605" s="677">
        <v>1</v>
      </c>
      <c r="L605" s="664">
        <v>2</v>
      </c>
      <c r="M605" s="665">
        <v>96.74</v>
      </c>
    </row>
    <row r="606" spans="1:13" ht="14.4" customHeight="1" x14ac:dyDescent="0.3">
      <c r="A606" s="660" t="s">
        <v>3566</v>
      </c>
      <c r="B606" s="661" t="s">
        <v>3385</v>
      </c>
      <c r="C606" s="661" t="s">
        <v>1733</v>
      </c>
      <c r="D606" s="661" t="s">
        <v>1734</v>
      </c>
      <c r="E606" s="661" t="s">
        <v>3386</v>
      </c>
      <c r="F606" s="664"/>
      <c r="G606" s="664"/>
      <c r="H606" s="677">
        <v>0</v>
      </c>
      <c r="I606" s="664">
        <v>1</v>
      </c>
      <c r="J606" s="664">
        <v>82.99</v>
      </c>
      <c r="K606" s="677">
        <v>1</v>
      </c>
      <c r="L606" s="664">
        <v>1</v>
      </c>
      <c r="M606" s="665">
        <v>82.99</v>
      </c>
    </row>
    <row r="607" spans="1:13" ht="14.4" customHeight="1" x14ac:dyDescent="0.3">
      <c r="A607" s="660" t="s">
        <v>3566</v>
      </c>
      <c r="B607" s="661" t="s">
        <v>3385</v>
      </c>
      <c r="C607" s="661" t="s">
        <v>4263</v>
      </c>
      <c r="D607" s="661" t="s">
        <v>4264</v>
      </c>
      <c r="E607" s="661" t="s">
        <v>4265</v>
      </c>
      <c r="F607" s="664">
        <v>1</v>
      </c>
      <c r="G607" s="664">
        <v>82.99</v>
      </c>
      <c r="H607" s="677">
        <v>1</v>
      </c>
      <c r="I607" s="664"/>
      <c r="J607" s="664"/>
      <c r="K607" s="677">
        <v>0</v>
      </c>
      <c r="L607" s="664">
        <v>1</v>
      </c>
      <c r="M607" s="665">
        <v>82.99</v>
      </c>
    </row>
    <row r="608" spans="1:13" ht="14.4" customHeight="1" x14ac:dyDescent="0.3">
      <c r="A608" s="660" t="s">
        <v>3566</v>
      </c>
      <c r="B608" s="661" t="s">
        <v>3385</v>
      </c>
      <c r="C608" s="661" t="s">
        <v>1929</v>
      </c>
      <c r="D608" s="661" t="s">
        <v>1930</v>
      </c>
      <c r="E608" s="661" t="s">
        <v>1931</v>
      </c>
      <c r="F608" s="664"/>
      <c r="G608" s="664"/>
      <c r="H608" s="677">
        <v>0</v>
      </c>
      <c r="I608" s="664">
        <v>1</v>
      </c>
      <c r="J608" s="664">
        <v>48.37</v>
      </c>
      <c r="K608" s="677">
        <v>1</v>
      </c>
      <c r="L608" s="664">
        <v>1</v>
      </c>
      <c r="M608" s="665">
        <v>48.37</v>
      </c>
    </row>
    <row r="609" spans="1:13" ht="14.4" customHeight="1" x14ac:dyDescent="0.3">
      <c r="A609" s="660" t="s">
        <v>3566</v>
      </c>
      <c r="B609" s="661" t="s">
        <v>5423</v>
      </c>
      <c r="C609" s="661" t="s">
        <v>3960</v>
      </c>
      <c r="D609" s="661" t="s">
        <v>3961</v>
      </c>
      <c r="E609" s="661" t="s">
        <v>1172</v>
      </c>
      <c r="F609" s="664"/>
      <c r="G609" s="664"/>
      <c r="H609" s="677"/>
      <c r="I609" s="664">
        <v>3</v>
      </c>
      <c r="J609" s="664">
        <v>0</v>
      </c>
      <c r="K609" s="677"/>
      <c r="L609" s="664">
        <v>3</v>
      </c>
      <c r="M609" s="665">
        <v>0</v>
      </c>
    </row>
    <row r="610" spans="1:13" ht="14.4" customHeight="1" x14ac:dyDescent="0.3">
      <c r="A610" s="660" t="s">
        <v>3566</v>
      </c>
      <c r="B610" s="661" t="s">
        <v>5423</v>
      </c>
      <c r="C610" s="661" t="s">
        <v>4206</v>
      </c>
      <c r="D610" s="661" t="s">
        <v>3961</v>
      </c>
      <c r="E610" s="661" t="s">
        <v>4207</v>
      </c>
      <c r="F610" s="664"/>
      <c r="G610" s="664"/>
      <c r="H610" s="677">
        <v>0</v>
      </c>
      <c r="I610" s="664">
        <v>3</v>
      </c>
      <c r="J610" s="664">
        <v>1476.9</v>
      </c>
      <c r="K610" s="677">
        <v>1</v>
      </c>
      <c r="L610" s="664">
        <v>3</v>
      </c>
      <c r="M610" s="665">
        <v>1476.9</v>
      </c>
    </row>
    <row r="611" spans="1:13" ht="14.4" customHeight="1" x14ac:dyDescent="0.3">
      <c r="A611" s="660" t="s">
        <v>3566</v>
      </c>
      <c r="B611" s="661" t="s">
        <v>3412</v>
      </c>
      <c r="C611" s="661" t="s">
        <v>1926</v>
      </c>
      <c r="D611" s="661" t="s">
        <v>1927</v>
      </c>
      <c r="E611" s="661" t="s">
        <v>3413</v>
      </c>
      <c r="F611" s="664"/>
      <c r="G611" s="664"/>
      <c r="H611" s="677">
        <v>0</v>
      </c>
      <c r="I611" s="664">
        <v>87</v>
      </c>
      <c r="J611" s="664">
        <v>56652.33</v>
      </c>
      <c r="K611" s="677">
        <v>1</v>
      </c>
      <c r="L611" s="664">
        <v>87</v>
      </c>
      <c r="M611" s="665">
        <v>56652.33</v>
      </c>
    </row>
    <row r="612" spans="1:13" ht="14.4" customHeight="1" x14ac:dyDescent="0.3">
      <c r="A612" s="660" t="s">
        <v>3566</v>
      </c>
      <c r="B612" s="661" t="s">
        <v>5431</v>
      </c>
      <c r="C612" s="661" t="s">
        <v>4342</v>
      </c>
      <c r="D612" s="661" t="s">
        <v>4343</v>
      </c>
      <c r="E612" s="661" t="s">
        <v>4344</v>
      </c>
      <c r="F612" s="664"/>
      <c r="G612" s="664"/>
      <c r="H612" s="677">
        <v>0</v>
      </c>
      <c r="I612" s="664">
        <v>2</v>
      </c>
      <c r="J612" s="664">
        <v>1100.78</v>
      </c>
      <c r="K612" s="677">
        <v>1</v>
      </c>
      <c r="L612" s="664">
        <v>2</v>
      </c>
      <c r="M612" s="665">
        <v>1100.78</v>
      </c>
    </row>
    <row r="613" spans="1:13" ht="14.4" customHeight="1" x14ac:dyDescent="0.3">
      <c r="A613" s="660" t="s">
        <v>3566</v>
      </c>
      <c r="B613" s="661" t="s">
        <v>3414</v>
      </c>
      <c r="C613" s="661" t="s">
        <v>1698</v>
      </c>
      <c r="D613" s="661" t="s">
        <v>1699</v>
      </c>
      <c r="E613" s="661" t="s">
        <v>3416</v>
      </c>
      <c r="F613" s="664"/>
      <c r="G613" s="664"/>
      <c r="H613" s="677">
        <v>0</v>
      </c>
      <c r="I613" s="664">
        <v>3</v>
      </c>
      <c r="J613" s="664">
        <v>145.26</v>
      </c>
      <c r="K613" s="677">
        <v>1</v>
      </c>
      <c r="L613" s="664">
        <v>3</v>
      </c>
      <c r="M613" s="665">
        <v>145.26</v>
      </c>
    </row>
    <row r="614" spans="1:13" ht="14.4" customHeight="1" x14ac:dyDescent="0.3">
      <c r="A614" s="660" t="s">
        <v>3566</v>
      </c>
      <c r="B614" s="661" t="s">
        <v>5427</v>
      </c>
      <c r="C614" s="661" t="s">
        <v>4330</v>
      </c>
      <c r="D614" s="661" t="s">
        <v>4331</v>
      </c>
      <c r="E614" s="661" t="s">
        <v>4332</v>
      </c>
      <c r="F614" s="664"/>
      <c r="G614" s="664"/>
      <c r="H614" s="677">
        <v>0</v>
      </c>
      <c r="I614" s="664">
        <v>3</v>
      </c>
      <c r="J614" s="664">
        <v>2262.12</v>
      </c>
      <c r="K614" s="677">
        <v>1</v>
      </c>
      <c r="L614" s="664">
        <v>3</v>
      </c>
      <c r="M614" s="665">
        <v>2262.12</v>
      </c>
    </row>
    <row r="615" spans="1:13" ht="14.4" customHeight="1" x14ac:dyDescent="0.3">
      <c r="A615" s="660" t="s">
        <v>3566</v>
      </c>
      <c r="B615" s="661" t="s">
        <v>3417</v>
      </c>
      <c r="C615" s="661" t="s">
        <v>2769</v>
      </c>
      <c r="D615" s="661" t="s">
        <v>2770</v>
      </c>
      <c r="E615" s="661" t="s">
        <v>3497</v>
      </c>
      <c r="F615" s="664"/>
      <c r="G615" s="664"/>
      <c r="H615" s="677">
        <v>0</v>
      </c>
      <c r="I615" s="664">
        <v>6</v>
      </c>
      <c r="J615" s="664">
        <v>845.69999999999993</v>
      </c>
      <c r="K615" s="677">
        <v>1</v>
      </c>
      <c r="L615" s="664">
        <v>6</v>
      </c>
      <c r="M615" s="665">
        <v>845.69999999999993</v>
      </c>
    </row>
    <row r="616" spans="1:13" ht="14.4" customHeight="1" x14ac:dyDescent="0.3">
      <c r="A616" s="660" t="s">
        <v>3566</v>
      </c>
      <c r="B616" s="661" t="s">
        <v>3417</v>
      </c>
      <c r="C616" s="661" t="s">
        <v>1756</v>
      </c>
      <c r="D616" s="661" t="s">
        <v>1757</v>
      </c>
      <c r="E616" s="661" t="s">
        <v>1589</v>
      </c>
      <c r="F616" s="664"/>
      <c r="G616" s="664"/>
      <c r="H616" s="677">
        <v>0</v>
      </c>
      <c r="I616" s="664">
        <v>3</v>
      </c>
      <c r="J616" s="664">
        <v>281.88</v>
      </c>
      <c r="K616" s="677">
        <v>1</v>
      </c>
      <c r="L616" s="664">
        <v>3</v>
      </c>
      <c r="M616" s="665">
        <v>281.88</v>
      </c>
    </row>
    <row r="617" spans="1:13" ht="14.4" customHeight="1" x14ac:dyDescent="0.3">
      <c r="A617" s="660" t="s">
        <v>3566</v>
      </c>
      <c r="B617" s="661" t="s">
        <v>3417</v>
      </c>
      <c r="C617" s="661" t="s">
        <v>1760</v>
      </c>
      <c r="D617" s="661" t="s">
        <v>1757</v>
      </c>
      <c r="E617" s="661" t="s">
        <v>3420</v>
      </c>
      <c r="F617" s="664"/>
      <c r="G617" s="664"/>
      <c r="H617" s="677">
        <v>0</v>
      </c>
      <c r="I617" s="664">
        <v>7</v>
      </c>
      <c r="J617" s="664">
        <v>1096.27</v>
      </c>
      <c r="K617" s="677">
        <v>1</v>
      </c>
      <c r="L617" s="664">
        <v>7</v>
      </c>
      <c r="M617" s="665">
        <v>1096.27</v>
      </c>
    </row>
    <row r="618" spans="1:13" ht="14.4" customHeight="1" x14ac:dyDescent="0.3">
      <c r="A618" s="660" t="s">
        <v>3566</v>
      </c>
      <c r="B618" s="661" t="s">
        <v>3425</v>
      </c>
      <c r="C618" s="661" t="s">
        <v>3585</v>
      </c>
      <c r="D618" s="661" t="s">
        <v>3500</v>
      </c>
      <c r="E618" s="661" t="s">
        <v>3586</v>
      </c>
      <c r="F618" s="664"/>
      <c r="G618" s="664"/>
      <c r="H618" s="677">
        <v>0</v>
      </c>
      <c r="I618" s="664">
        <v>1</v>
      </c>
      <c r="J618" s="664">
        <v>537.12</v>
      </c>
      <c r="K618" s="677">
        <v>1</v>
      </c>
      <c r="L618" s="664">
        <v>1</v>
      </c>
      <c r="M618" s="665">
        <v>537.12</v>
      </c>
    </row>
    <row r="619" spans="1:13" ht="14.4" customHeight="1" x14ac:dyDescent="0.3">
      <c r="A619" s="660" t="s">
        <v>3566</v>
      </c>
      <c r="B619" s="661" t="s">
        <v>3425</v>
      </c>
      <c r="C619" s="661" t="s">
        <v>3648</v>
      </c>
      <c r="D619" s="661" t="s">
        <v>3427</v>
      </c>
      <c r="E619" s="661" t="s">
        <v>3649</v>
      </c>
      <c r="F619" s="664"/>
      <c r="G619" s="664"/>
      <c r="H619" s="677">
        <v>0</v>
      </c>
      <c r="I619" s="664">
        <v>2</v>
      </c>
      <c r="J619" s="664">
        <v>1696.98</v>
      </c>
      <c r="K619" s="677">
        <v>1</v>
      </c>
      <c r="L619" s="664">
        <v>2</v>
      </c>
      <c r="M619" s="665">
        <v>1696.98</v>
      </c>
    </row>
    <row r="620" spans="1:13" ht="14.4" customHeight="1" x14ac:dyDescent="0.3">
      <c r="A620" s="660" t="s">
        <v>3566</v>
      </c>
      <c r="B620" s="661" t="s">
        <v>3433</v>
      </c>
      <c r="C620" s="661" t="s">
        <v>4321</v>
      </c>
      <c r="D620" s="661" t="s">
        <v>4322</v>
      </c>
      <c r="E620" s="661" t="s">
        <v>3437</v>
      </c>
      <c r="F620" s="664">
        <v>2</v>
      </c>
      <c r="G620" s="664">
        <v>20.52</v>
      </c>
      <c r="H620" s="677">
        <v>1</v>
      </c>
      <c r="I620" s="664"/>
      <c r="J620" s="664"/>
      <c r="K620" s="677">
        <v>0</v>
      </c>
      <c r="L620" s="664">
        <v>2</v>
      </c>
      <c r="M620" s="665">
        <v>20.52</v>
      </c>
    </row>
    <row r="621" spans="1:13" ht="14.4" customHeight="1" x14ac:dyDescent="0.3">
      <c r="A621" s="660" t="s">
        <v>3566</v>
      </c>
      <c r="B621" s="661" t="s">
        <v>3433</v>
      </c>
      <c r="C621" s="661" t="s">
        <v>1778</v>
      </c>
      <c r="D621" s="661" t="s">
        <v>3434</v>
      </c>
      <c r="E621" s="661" t="s">
        <v>3435</v>
      </c>
      <c r="F621" s="664"/>
      <c r="G621" s="664"/>
      <c r="H621" s="677">
        <v>0</v>
      </c>
      <c r="I621" s="664">
        <v>2</v>
      </c>
      <c r="J621" s="664">
        <v>13.36</v>
      </c>
      <c r="K621" s="677">
        <v>1</v>
      </c>
      <c r="L621" s="664">
        <v>2</v>
      </c>
      <c r="M621" s="665">
        <v>13.36</v>
      </c>
    </row>
    <row r="622" spans="1:13" ht="14.4" customHeight="1" x14ac:dyDescent="0.3">
      <c r="A622" s="660" t="s">
        <v>3566</v>
      </c>
      <c r="B622" s="661" t="s">
        <v>3433</v>
      </c>
      <c r="C622" s="661" t="s">
        <v>1852</v>
      </c>
      <c r="D622" s="661" t="s">
        <v>3436</v>
      </c>
      <c r="E622" s="661" t="s">
        <v>3437</v>
      </c>
      <c r="F622" s="664"/>
      <c r="G622" s="664"/>
      <c r="H622" s="677">
        <v>0</v>
      </c>
      <c r="I622" s="664">
        <v>4</v>
      </c>
      <c r="J622" s="664">
        <v>41.04</v>
      </c>
      <c r="K622" s="677">
        <v>1</v>
      </c>
      <c r="L622" s="664">
        <v>4</v>
      </c>
      <c r="M622" s="665">
        <v>41.04</v>
      </c>
    </row>
    <row r="623" spans="1:13" ht="14.4" customHeight="1" x14ac:dyDescent="0.3">
      <c r="A623" s="660" t="s">
        <v>3566</v>
      </c>
      <c r="B623" s="661" t="s">
        <v>3506</v>
      </c>
      <c r="C623" s="661" t="s">
        <v>2752</v>
      </c>
      <c r="D623" s="661" t="s">
        <v>3507</v>
      </c>
      <c r="E623" s="661" t="s">
        <v>3508</v>
      </c>
      <c r="F623" s="664"/>
      <c r="G623" s="664"/>
      <c r="H623" s="677"/>
      <c r="I623" s="664">
        <v>2</v>
      </c>
      <c r="J623" s="664">
        <v>0</v>
      </c>
      <c r="K623" s="677"/>
      <c r="L623" s="664">
        <v>2</v>
      </c>
      <c r="M623" s="665">
        <v>0</v>
      </c>
    </row>
    <row r="624" spans="1:13" ht="14.4" customHeight="1" x14ac:dyDescent="0.3">
      <c r="A624" s="660" t="s">
        <v>3566</v>
      </c>
      <c r="B624" s="661" t="s">
        <v>3439</v>
      </c>
      <c r="C624" s="661" t="s">
        <v>1813</v>
      </c>
      <c r="D624" s="661" t="s">
        <v>1814</v>
      </c>
      <c r="E624" s="661" t="s">
        <v>3372</v>
      </c>
      <c r="F624" s="664"/>
      <c r="G624" s="664"/>
      <c r="H624" s="677">
        <v>0</v>
      </c>
      <c r="I624" s="664">
        <v>2</v>
      </c>
      <c r="J624" s="664">
        <v>131.97999999999999</v>
      </c>
      <c r="K624" s="677">
        <v>1</v>
      </c>
      <c r="L624" s="664">
        <v>2</v>
      </c>
      <c r="M624" s="665">
        <v>131.97999999999999</v>
      </c>
    </row>
    <row r="625" spans="1:13" ht="14.4" customHeight="1" x14ac:dyDescent="0.3">
      <c r="A625" s="660" t="s">
        <v>3566</v>
      </c>
      <c r="B625" s="661" t="s">
        <v>3439</v>
      </c>
      <c r="C625" s="661" t="s">
        <v>1855</v>
      </c>
      <c r="D625" s="661" t="s">
        <v>1856</v>
      </c>
      <c r="E625" s="661" t="s">
        <v>3440</v>
      </c>
      <c r="F625" s="664"/>
      <c r="G625" s="664"/>
      <c r="H625" s="677">
        <v>0</v>
      </c>
      <c r="I625" s="664">
        <v>10</v>
      </c>
      <c r="J625" s="664">
        <v>1320</v>
      </c>
      <c r="K625" s="677">
        <v>1</v>
      </c>
      <c r="L625" s="664">
        <v>10</v>
      </c>
      <c r="M625" s="665">
        <v>1320</v>
      </c>
    </row>
    <row r="626" spans="1:13" ht="14.4" customHeight="1" x14ac:dyDescent="0.3">
      <c r="A626" s="660" t="s">
        <v>3566</v>
      </c>
      <c r="B626" s="661" t="s">
        <v>3441</v>
      </c>
      <c r="C626" s="661" t="s">
        <v>5244</v>
      </c>
      <c r="D626" s="661" t="s">
        <v>5245</v>
      </c>
      <c r="E626" s="661" t="s">
        <v>5246</v>
      </c>
      <c r="F626" s="664">
        <v>4</v>
      </c>
      <c r="G626" s="664">
        <v>1056</v>
      </c>
      <c r="H626" s="677">
        <v>1</v>
      </c>
      <c r="I626" s="664"/>
      <c r="J626" s="664"/>
      <c r="K626" s="677">
        <v>0</v>
      </c>
      <c r="L626" s="664">
        <v>4</v>
      </c>
      <c r="M626" s="665">
        <v>1056</v>
      </c>
    </row>
    <row r="627" spans="1:13" ht="14.4" customHeight="1" x14ac:dyDescent="0.3">
      <c r="A627" s="660" t="s">
        <v>3566</v>
      </c>
      <c r="B627" s="661" t="s">
        <v>3441</v>
      </c>
      <c r="C627" s="661" t="s">
        <v>1863</v>
      </c>
      <c r="D627" s="661" t="s">
        <v>3442</v>
      </c>
      <c r="E627" s="661" t="s">
        <v>3443</v>
      </c>
      <c r="F627" s="664"/>
      <c r="G627" s="664"/>
      <c r="H627" s="677">
        <v>0</v>
      </c>
      <c r="I627" s="664">
        <v>6</v>
      </c>
      <c r="J627" s="664">
        <v>739.2</v>
      </c>
      <c r="K627" s="677">
        <v>1</v>
      </c>
      <c r="L627" s="664">
        <v>6</v>
      </c>
      <c r="M627" s="665">
        <v>739.2</v>
      </c>
    </row>
    <row r="628" spans="1:13" ht="14.4" customHeight="1" x14ac:dyDescent="0.3">
      <c r="A628" s="660" t="s">
        <v>3566</v>
      </c>
      <c r="B628" s="661" t="s">
        <v>3444</v>
      </c>
      <c r="C628" s="661" t="s">
        <v>1838</v>
      </c>
      <c r="D628" s="661" t="s">
        <v>1839</v>
      </c>
      <c r="E628" s="661" t="s">
        <v>1742</v>
      </c>
      <c r="F628" s="664"/>
      <c r="G628" s="664"/>
      <c r="H628" s="677">
        <v>0</v>
      </c>
      <c r="I628" s="664">
        <v>3</v>
      </c>
      <c r="J628" s="664">
        <v>396</v>
      </c>
      <c r="K628" s="677">
        <v>1</v>
      </c>
      <c r="L628" s="664">
        <v>3</v>
      </c>
      <c r="M628" s="665">
        <v>396</v>
      </c>
    </row>
    <row r="629" spans="1:13" ht="14.4" customHeight="1" x14ac:dyDescent="0.3">
      <c r="A629" s="660" t="s">
        <v>3566</v>
      </c>
      <c r="B629" s="661" t="s">
        <v>3448</v>
      </c>
      <c r="C629" s="661" t="s">
        <v>2791</v>
      </c>
      <c r="D629" s="661" t="s">
        <v>1691</v>
      </c>
      <c r="E629" s="661" t="s">
        <v>1742</v>
      </c>
      <c r="F629" s="664"/>
      <c r="G629" s="664"/>
      <c r="H629" s="677">
        <v>0</v>
      </c>
      <c r="I629" s="664">
        <v>2</v>
      </c>
      <c r="J629" s="664">
        <v>227.32</v>
      </c>
      <c r="K629" s="677">
        <v>1</v>
      </c>
      <c r="L629" s="664">
        <v>2</v>
      </c>
      <c r="M629" s="665">
        <v>227.32</v>
      </c>
    </row>
    <row r="630" spans="1:13" ht="14.4" customHeight="1" x14ac:dyDescent="0.3">
      <c r="A630" s="660" t="s">
        <v>3566</v>
      </c>
      <c r="B630" s="661" t="s">
        <v>5430</v>
      </c>
      <c r="C630" s="661" t="s">
        <v>5223</v>
      </c>
      <c r="D630" s="661" t="s">
        <v>5224</v>
      </c>
      <c r="E630" s="661" t="s">
        <v>5225</v>
      </c>
      <c r="F630" s="664">
        <v>1</v>
      </c>
      <c r="G630" s="664">
        <v>0</v>
      </c>
      <c r="H630" s="677"/>
      <c r="I630" s="664"/>
      <c r="J630" s="664"/>
      <c r="K630" s="677"/>
      <c r="L630" s="664">
        <v>1</v>
      </c>
      <c r="M630" s="665">
        <v>0</v>
      </c>
    </row>
    <row r="631" spans="1:13" ht="14.4" customHeight="1" x14ac:dyDescent="0.3">
      <c r="A631" s="660" t="s">
        <v>3566</v>
      </c>
      <c r="B631" s="661" t="s">
        <v>3351</v>
      </c>
      <c r="C631" s="661" t="s">
        <v>1877</v>
      </c>
      <c r="D631" s="661" t="s">
        <v>1878</v>
      </c>
      <c r="E631" s="661" t="s">
        <v>1879</v>
      </c>
      <c r="F631" s="664"/>
      <c r="G631" s="664"/>
      <c r="H631" s="677">
        <v>0</v>
      </c>
      <c r="I631" s="664">
        <v>2</v>
      </c>
      <c r="J631" s="664">
        <v>267.88</v>
      </c>
      <c r="K631" s="677">
        <v>1</v>
      </c>
      <c r="L631" s="664">
        <v>2</v>
      </c>
      <c r="M631" s="665">
        <v>267.88</v>
      </c>
    </row>
    <row r="632" spans="1:13" ht="14.4" customHeight="1" x14ac:dyDescent="0.3">
      <c r="A632" s="660" t="s">
        <v>3567</v>
      </c>
      <c r="B632" s="661" t="s">
        <v>3352</v>
      </c>
      <c r="C632" s="661" t="s">
        <v>1867</v>
      </c>
      <c r="D632" s="661" t="s">
        <v>1868</v>
      </c>
      <c r="E632" s="661" t="s">
        <v>3353</v>
      </c>
      <c r="F632" s="664"/>
      <c r="G632" s="664"/>
      <c r="H632" s="677">
        <v>0</v>
      </c>
      <c r="I632" s="664">
        <v>1</v>
      </c>
      <c r="J632" s="664">
        <v>1300.49</v>
      </c>
      <c r="K632" s="677">
        <v>1</v>
      </c>
      <c r="L632" s="664">
        <v>1</v>
      </c>
      <c r="M632" s="665">
        <v>1300.49</v>
      </c>
    </row>
    <row r="633" spans="1:13" ht="14.4" customHeight="1" x14ac:dyDescent="0.3">
      <c r="A633" s="660" t="s">
        <v>3567</v>
      </c>
      <c r="B633" s="661" t="s">
        <v>3380</v>
      </c>
      <c r="C633" s="661" t="s">
        <v>2842</v>
      </c>
      <c r="D633" s="661" t="s">
        <v>1707</v>
      </c>
      <c r="E633" s="661" t="s">
        <v>2843</v>
      </c>
      <c r="F633" s="664"/>
      <c r="G633" s="664"/>
      <c r="H633" s="677">
        <v>0</v>
      </c>
      <c r="I633" s="664">
        <v>1</v>
      </c>
      <c r="J633" s="664">
        <v>394.64</v>
      </c>
      <c r="K633" s="677">
        <v>1</v>
      </c>
      <c r="L633" s="664">
        <v>1</v>
      </c>
      <c r="M633" s="665">
        <v>394.64</v>
      </c>
    </row>
    <row r="634" spans="1:13" ht="14.4" customHeight="1" x14ac:dyDescent="0.3">
      <c r="A634" s="660" t="s">
        <v>3567</v>
      </c>
      <c r="B634" s="661" t="s">
        <v>3480</v>
      </c>
      <c r="C634" s="661" t="s">
        <v>5390</v>
      </c>
      <c r="D634" s="661" t="s">
        <v>2899</v>
      </c>
      <c r="E634" s="661" t="s">
        <v>5391</v>
      </c>
      <c r="F634" s="664"/>
      <c r="G634" s="664"/>
      <c r="H634" s="677"/>
      <c r="I634" s="664">
        <v>1</v>
      </c>
      <c r="J634" s="664">
        <v>0</v>
      </c>
      <c r="K634" s="677"/>
      <c r="L634" s="664">
        <v>1</v>
      </c>
      <c r="M634" s="665">
        <v>0</v>
      </c>
    </row>
    <row r="635" spans="1:13" ht="14.4" customHeight="1" x14ac:dyDescent="0.3">
      <c r="A635" s="660" t="s">
        <v>3567</v>
      </c>
      <c r="B635" s="661" t="s">
        <v>5423</v>
      </c>
      <c r="C635" s="661" t="s">
        <v>4206</v>
      </c>
      <c r="D635" s="661" t="s">
        <v>3961</v>
      </c>
      <c r="E635" s="661" t="s">
        <v>4207</v>
      </c>
      <c r="F635" s="664"/>
      <c r="G635" s="664"/>
      <c r="H635" s="677">
        <v>0</v>
      </c>
      <c r="I635" s="664">
        <v>2</v>
      </c>
      <c r="J635" s="664">
        <v>984.6</v>
      </c>
      <c r="K635" s="677">
        <v>1</v>
      </c>
      <c r="L635" s="664">
        <v>2</v>
      </c>
      <c r="M635" s="665">
        <v>984.6</v>
      </c>
    </row>
    <row r="636" spans="1:13" ht="14.4" customHeight="1" x14ac:dyDescent="0.3">
      <c r="A636" s="660" t="s">
        <v>3567</v>
      </c>
      <c r="B636" s="661" t="s">
        <v>3412</v>
      </c>
      <c r="C636" s="661" t="s">
        <v>4138</v>
      </c>
      <c r="D636" s="661" t="s">
        <v>1927</v>
      </c>
      <c r="E636" s="661" t="s">
        <v>3413</v>
      </c>
      <c r="F636" s="664"/>
      <c r="G636" s="664"/>
      <c r="H636" s="677"/>
      <c r="I636" s="664">
        <v>3</v>
      </c>
      <c r="J636" s="664">
        <v>0</v>
      </c>
      <c r="K636" s="677"/>
      <c r="L636" s="664">
        <v>3</v>
      </c>
      <c r="M636" s="665">
        <v>0</v>
      </c>
    </row>
    <row r="637" spans="1:13" ht="14.4" customHeight="1" x14ac:dyDescent="0.3">
      <c r="A637" s="660" t="s">
        <v>3567</v>
      </c>
      <c r="B637" s="661" t="s">
        <v>3417</v>
      </c>
      <c r="C637" s="661" t="s">
        <v>1717</v>
      </c>
      <c r="D637" s="661" t="s">
        <v>1718</v>
      </c>
      <c r="E637" s="661" t="s">
        <v>1719</v>
      </c>
      <c r="F637" s="664"/>
      <c r="G637" s="664"/>
      <c r="H637" s="677">
        <v>0</v>
      </c>
      <c r="I637" s="664">
        <v>1</v>
      </c>
      <c r="J637" s="664">
        <v>31.32</v>
      </c>
      <c r="K637" s="677">
        <v>1</v>
      </c>
      <c r="L637" s="664">
        <v>1</v>
      </c>
      <c r="M637" s="665">
        <v>31.32</v>
      </c>
    </row>
    <row r="638" spans="1:13" ht="14.4" customHeight="1" x14ac:dyDescent="0.3">
      <c r="A638" s="660" t="s">
        <v>3568</v>
      </c>
      <c r="B638" s="661" t="s">
        <v>3352</v>
      </c>
      <c r="C638" s="661" t="s">
        <v>1867</v>
      </c>
      <c r="D638" s="661" t="s">
        <v>1868</v>
      </c>
      <c r="E638" s="661" t="s">
        <v>3353</v>
      </c>
      <c r="F638" s="664"/>
      <c r="G638" s="664"/>
      <c r="H638" s="677">
        <v>0</v>
      </c>
      <c r="I638" s="664">
        <v>2</v>
      </c>
      <c r="J638" s="664">
        <v>1337.08</v>
      </c>
      <c r="K638" s="677">
        <v>1</v>
      </c>
      <c r="L638" s="664">
        <v>2</v>
      </c>
      <c r="M638" s="665">
        <v>1337.08</v>
      </c>
    </row>
    <row r="639" spans="1:13" ht="14.4" customHeight="1" x14ac:dyDescent="0.3">
      <c r="A639" s="660" t="s">
        <v>3569</v>
      </c>
      <c r="B639" s="661" t="s">
        <v>3456</v>
      </c>
      <c r="C639" s="661" t="s">
        <v>4257</v>
      </c>
      <c r="D639" s="661" t="s">
        <v>4258</v>
      </c>
      <c r="E639" s="661" t="s">
        <v>4259</v>
      </c>
      <c r="F639" s="664"/>
      <c r="G639" s="664"/>
      <c r="H639" s="677">
        <v>0</v>
      </c>
      <c r="I639" s="664">
        <v>1</v>
      </c>
      <c r="J639" s="664">
        <v>115.27</v>
      </c>
      <c r="K639" s="677">
        <v>1</v>
      </c>
      <c r="L639" s="664">
        <v>1</v>
      </c>
      <c r="M639" s="665">
        <v>115.27</v>
      </c>
    </row>
    <row r="640" spans="1:13" ht="14.4" customHeight="1" x14ac:dyDescent="0.3">
      <c r="A640" s="660" t="s">
        <v>3569</v>
      </c>
      <c r="B640" s="661" t="s">
        <v>3352</v>
      </c>
      <c r="C640" s="661" t="s">
        <v>1867</v>
      </c>
      <c r="D640" s="661" t="s">
        <v>1868</v>
      </c>
      <c r="E640" s="661" t="s">
        <v>3353</v>
      </c>
      <c r="F640" s="664"/>
      <c r="G640" s="664"/>
      <c r="H640" s="677">
        <v>0</v>
      </c>
      <c r="I640" s="664">
        <v>16</v>
      </c>
      <c r="J640" s="664">
        <v>17016.14</v>
      </c>
      <c r="K640" s="677">
        <v>1</v>
      </c>
      <c r="L640" s="664">
        <v>16</v>
      </c>
      <c r="M640" s="665">
        <v>17016.14</v>
      </c>
    </row>
    <row r="641" spans="1:13" ht="14.4" customHeight="1" x14ac:dyDescent="0.3">
      <c r="A641" s="660" t="s">
        <v>3569</v>
      </c>
      <c r="B641" s="661" t="s">
        <v>3356</v>
      </c>
      <c r="C641" s="661" t="s">
        <v>1821</v>
      </c>
      <c r="D641" s="661" t="s">
        <v>1730</v>
      </c>
      <c r="E641" s="661" t="s">
        <v>1822</v>
      </c>
      <c r="F641" s="664"/>
      <c r="G641" s="664"/>
      <c r="H641" s="677"/>
      <c r="I641" s="664">
        <v>2</v>
      </c>
      <c r="J641" s="664">
        <v>0</v>
      </c>
      <c r="K641" s="677"/>
      <c r="L641" s="664">
        <v>2</v>
      </c>
      <c r="M641" s="665">
        <v>0</v>
      </c>
    </row>
    <row r="642" spans="1:13" ht="14.4" customHeight="1" x14ac:dyDescent="0.3">
      <c r="A642" s="660" t="s">
        <v>3569</v>
      </c>
      <c r="B642" s="661" t="s">
        <v>3361</v>
      </c>
      <c r="C642" s="661" t="s">
        <v>3740</v>
      </c>
      <c r="D642" s="661" t="s">
        <v>1714</v>
      </c>
      <c r="E642" s="661" t="s">
        <v>3741</v>
      </c>
      <c r="F642" s="664"/>
      <c r="G642" s="664"/>
      <c r="H642" s="677">
        <v>0</v>
      </c>
      <c r="I642" s="664">
        <v>2</v>
      </c>
      <c r="J642" s="664">
        <v>1086.78</v>
      </c>
      <c r="K642" s="677">
        <v>1</v>
      </c>
      <c r="L642" s="664">
        <v>2</v>
      </c>
      <c r="M642" s="665">
        <v>1086.78</v>
      </c>
    </row>
    <row r="643" spans="1:13" ht="14.4" customHeight="1" x14ac:dyDescent="0.3">
      <c r="A643" s="660" t="s">
        <v>3569</v>
      </c>
      <c r="B643" s="661" t="s">
        <v>3361</v>
      </c>
      <c r="C643" s="661" t="s">
        <v>3792</v>
      </c>
      <c r="D643" s="661" t="s">
        <v>1714</v>
      </c>
      <c r="E643" s="661" t="s">
        <v>623</v>
      </c>
      <c r="F643" s="664"/>
      <c r="G643" s="664"/>
      <c r="H643" s="677">
        <v>0</v>
      </c>
      <c r="I643" s="664">
        <v>4</v>
      </c>
      <c r="J643" s="664">
        <v>3260.4</v>
      </c>
      <c r="K643" s="677">
        <v>1</v>
      </c>
      <c r="L643" s="664">
        <v>4</v>
      </c>
      <c r="M643" s="665">
        <v>3260.4</v>
      </c>
    </row>
    <row r="644" spans="1:13" ht="14.4" customHeight="1" x14ac:dyDescent="0.3">
      <c r="A644" s="660" t="s">
        <v>3569</v>
      </c>
      <c r="B644" s="661" t="s">
        <v>3361</v>
      </c>
      <c r="C644" s="661" t="s">
        <v>3793</v>
      </c>
      <c r="D644" s="661" t="s">
        <v>1714</v>
      </c>
      <c r="E644" s="661" t="s">
        <v>3363</v>
      </c>
      <c r="F644" s="664"/>
      <c r="G644" s="664"/>
      <c r="H644" s="677">
        <v>0</v>
      </c>
      <c r="I644" s="664">
        <v>9</v>
      </c>
      <c r="J644" s="664">
        <v>10392.119999999999</v>
      </c>
      <c r="K644" s="677">
        <v>1</v>
      </c>
      <c r="L644" s="664">
        <v>9</v>
      </c>
      <c r="M644" s="665">
        <v>10392.119999999999</v>
      </c>
    </row>
    <row r="645" spans="1:13" ht="14.4" customHeight="1" x14ac:dyDescent="0.3">
      <c r="A645" s="660" t="s">
        <v>3569</v>
      </c>
      <c r="B645" s="661" t="s">
        <v>3361</v>
      </c>
      <c r="C645" s="661" t="s">
        <v>1763</v>
      </c>
      <c r="D645" s="661" t="s">
        <v>622</v>
      </c>
      <c r="E645" s="661" t="s">
        <v>623</v>
      </c>
      <c r="F645" s="664"/>
      <c r="G645" s="664"/>
      <c r="H645" s="677">
        <v>0</v>
      </c>
      <c r="I645" s="664">
        <v>22</v>
      </c>
      <c r="J645" s="664">
        <v>30483.639999999996</v>
      </c>
      <c r="K645" s="677">
        <v>1</v>
      </c>
      <c r="L645" s="664">
        <v>22</v>
      </c>
      <c r="M645" s="665">
        <v>30483.639999999996</v>
      </c>
    </row>
    <row r="646" spans="1:13" ht="14.4" customHeight="1" x14ac:dyDescent="0.3">
      <c r="A646" s="660" t="s">
        <v>3569</v>
      </c>
      <c r="B646" s="661" t="s">
        <v>3361</v>
      </c>
      <c r="C646" s="661" t="s">
        <v>1766</v>
      </c>
      <c r="D646" s="661" t="s">
        <v>622</v>
      </c>
      <c r="E646" s="661" t="s">
        <v>1715</v>
      </c>
      <c r="F646" s="664"/>
      <c r="G646" s="664"/>
      <c r="H646" s="677">
        <v>0</v>
      </c>
      <c r="I646" s="664">
        <v>2</v>
      </c>
      <c r="J646" s="664">
        <v>3694.98</v>
      </c>
      <c r="K646" s="677">
        <v>1</v>
      </c>
      <c r="L646" s="664">
        <v>2</v>
      </c>
      <c r="M646" s="665">
        <v>3694.98</v>
      </c>
    </row>
    <row r="647" spans="1:13" ht="14.4" customHeight="1" x14ac:dyDescent="0.3">
      <c r="A647" s="660" t="s">
        <v>3569</v>
      </c>
      <c r="B647" s="661" t="s">
        <v>3371</v>
      </c>
      <c r="C647" s="661" t="s">
        <v>1806</v>
      </c>
      <c r="D647" s="661" t="s">
        <v>1807</v>
      </c>
      <c r="E647" s="661" t="s">
        <v>1808</v>
      </c>
      <c r="F647" s="664"/>
      <c r="G647" s="664"/>
      <c r="H647" s="677">
        <v>0</v>
      </c>
      <c r="I647" s="664">
        <v>1</v>
      </c>
      <c r="J647" s="664">
        <v>48.27</v>
      </c>
      <c r="K647" s="677">
        <v>1</v>
      </c>
      <c r="L647" s="664">
        <v>1</v>
      </c>
      <c r="M647" s="665">
        <v>48.27</v>
      </c>
    </row>
    <row r="648" spans="1:13" ht="14.4" customHeight="1" x14ac:dyDescent="0.3">
      <c r="A648" s="660" t="s">
        <v>3569</v>
      </c>
      <c r="B648" s="661" t="s">
        <v>3371</v>
      </c>
      <c r="C648" s="661" t="s">
        <v>4883</v>
      </c>
      <c r="D648" s="661" t="s">
        <v>1807</v>
      </c>
      <c r="E648" s="661" t="s">
        <v>3982</v>
      </c>
      <c r="F648" s="664"/>
      <c r="G648" s="664"/>
      <c r="H648" s="677">
        <v>0</v>
      </c>
      <c r="I648" s="664">
        <v>1</v>
      </c>
      <c r="J648" s="664">
        <v>160.88999999999999</v>
      </c>
      <c r="K648" s="677">
        <v>1</v>
      </c>
      <c r="L648" s="664">
        <v>1</v>
      </c>
      <c r="M648" s="665">
        <v>160.88999999999999</v>
      </c>
    </row>
    <row r="649" spans="1:13" ht="14.4" customHeight="1" x14ac:dyDescent="0.3">
      <c r="A649" s="660" t="s">
        <v>3569</v>
      </c>
      <c r="B649" s="661" t="s">
        <v>3471</v>
      </c>
      <c r="C649" s="661" t="s">
        <v>5265</v>
      </c>
      <c r="D649" s="661" t="s">
        <v>2809</v>
      </c>
      <c r="E649" s="661" t="s">
        <v>4268</v>
      </c>
      <c r="F649" s="664"/>
      <c r="G649" s="664"/>
      <c r="H649" s="677">
        <v>0</v>
      </c>
      <c r="I649" s="664">
        <v>1</v>
      </c>
      <c r="J649" s="664">
        <v>164.94</v>
      </c>
      <c r="K649" s="677">
        <v>1</v>
      </c>
      <c r="L649" s="664">
        <v>1</v>
      </c>
      <c r="M649" s="665">
        <v>164.94</v>
      </c>
    </row>
    <row r="650" spans="1:13" ht="14.4" customHeight="1" x14ac:dyDescent="0.3">
      <c r="A650" s="660" t="s">
        <v>3569</v>
      </c>
      <c r="B650" s="661" t="s">
        <v>3471</v>
      </c>
      <c r="C650" s="661" t="s">
        <v>4267</v>
      </c>
      <c r="D650" s="661" t="s">
        <v>2809</v>
      </c>
      <c r="E650" s="661" t="s">
        <v>4268</v>
      </c>
      <c r="F650" s="664"/>
      <c r="G650" s="664"/>
      <c r="H650" s="677"/>
      <c r="I650" s="664">
        <v>1</v>
      </c>
      <c r="J650" s="664">
        <v>0</v>
      </c>
      <c r="K650" s="677"/>
      <c r="L650" s="664">
        <v>1</v>
      </c>
      <c r="M650" s="665">
        <v>0</v>
      </c>
    </row>
    <row r="651" spans="1:13" ht="14.4" customHeight="1" x14ac:dyDescent="0.3">
      <c r="A651" s="660" t="s">
        <v>3569</v>
      </c>
      <c r="B651" s="661" t="s">
        <v>3377</v>
      </c>
      <c r="C651" s="661" t="s">
        <v>2911</v>
      </c>
      <c r="D651" s="661" t="s">
        <v>1711</v>
      </c>
      <c r="E651" s="661" t="s">
        <v>1652</v>
      </c>
      <c r="F651" s="664"/>
      <c r="G651" s="664"/>
      <c r="H651" s="677">
        <v>0</v>
      </c>
      <c r="I651" s="664">
        <v>2</v>
      </c>
      <c r="J651" s="664">
        <v>155.58000000000001</v>
      </c>
      <c r="K651" s="677">
        <v>1</v>
      </c>
      <c r="L651" s="664">
        <v>2</v>
      </c>
      <c r="M651" s="665">
        <v>155.58000000000001</v>
      </c>
    </row>
    <row r="652" spans="1:13" ht="14.4" customHeight="1" x14ac:dyDescent="0.3">
      <c r="A652" s="660" t="s">
        <v>3569</v>
      </c>
      <c r="B652" s="661" t="s">
        <v>3385</v>
      </c>
      <c r="C652" s="661" t="s">
        <v>3923</v>
      </c>
      <c r="D652" s="661" t="s">
        <v>2908</v>
      </c>
      <c r="E652" s="661" t="s">
        <v>3924</v>
      </c>
      <c r="F652" s="664"/>
      <c r="G652" s="664"/>
      <c r="H652" s="677"/>
      <c r="I652" s="664">
        <v>1</v>
      </c>
      <c r="J652" s="664">
        <v>0</v>
      </c>
      <c r="K652" s="677"/>
      <c r="L652" s="664">
        <v>1</v>
      </c>
      <c r="M652" s="665">
        <v>0</v>
      </c>
    </row>
    <row r="653" spans="1:13" ht="14.4" customHeight="1" x14ac:dyDescent="0.3">
      <c r="A653" s="660" t="s">
        <v>3569</v>
      </c>
      <c r="B653" s="661" t="s">
        <v>3387</v>
      </c>
      <c r="C653" s="661" t="s">
        <v>2040</v>
      </c>
      <c r="D653" s="661" t="s">
        <v>2923</v>
      </c>
      <c r="E653" s="661" t="s">
        <v>3388</v>
      </c>
      <c r="F653" s="664"/>
      <c r="G653" s="664"/>
      <c r="H653" s="677">
        <v>0</v>
      </c>
      <c r="I653" s="664">
        <v>6</v>
      </c>
      <c r="J653" s="664">
        <v>913.2</v>
      </c>
      <c r="K653" s="677">
        <v>1</v>
      </c>
      <c r="L653" s="664">
        <v>6</v>
      </c>
      <c r="M653" s="665">
        <v>913.2</v>
      </c>
    </row>
    <row r="654" spans="1:13" ht="14.4" customHeight="1" x14ac:dyDescent="0.3">
      <c r="A654" s="660" t="s">
        <v>3569</v>
      </c>
      <c r="B654" s="661" t="s">
        <v>3387</v>
      </c>
      <c r="C654" s="661" t="s">
        <v>5253</v>
      </c>
      <c r="D654" s="661" t="s">
        <v>5254</v>
      </c>
      <c r="E654" s="661" t="s">
        <v>3486</v>
      </c>
      <c r="F654" s="664">
        <v>1</v>
      </c>
      <c r="G654" s="664">
        <v>107.86</v>
      </c>
      <c r="H654" s="677">
        <v>1</v>
      </c>
      <c r="I654" s="664"/>
      <c r="J654" s="664"/>
      <c r="K654" s="677">
        <v>0</v>
      </c>
      <c r="L654" s="664">
        <v>1</v>
      </c>
      <c r="M654" s="665">
        <v>107.86</v>
      </c>
    </row>
    <row r="655" spans="1:13" ht="14.4" customHeight="1" x14ac:dyDescent="0.3">
      <c r="A655" s="660" t="s">
        <v>3569</v>
      </c>
      <c r="B655" s="661" t="s">
        <v>3490</v>
      </c>
      <c r="C655" s="661" t="s">
        <v>4859</v>
      </c>
      <c r="D655" s="661" t="s">
        <v>1992</v>
      </c>
      <c r="E655" s="661" t="s">
        <v>4860</v>
      </c>
      <c r="F655" s="664"/>
      <c r="G655" s="664"/>
      <c r="H655" s="677"/>
      <c r="I655" s="664">
        <v>1</v>
      </c>
      <c r="J655" s="664">
        <v>0</v>
      </c>
      <c r="K655" s="677"/>
      <c r="L655" s="664">
        <v>1</v>
      </c>
      <c r="M655" s="665">
        <v>0</v>
      </c>
    </row>
    <row r="656" spans="1:13" ht="14.4" customHeight="1" x14ac:dyDescent="0.3">
      <c r="A656" s="660" t="s">
        <v>3569</v>
      </c>
      <c r="B656" s="661" t="s">
        <v>5435</v>
      </c>
      <c r="C656" s="661" t="s">
        <v>3595</v>
      </c>
      <c r="D656" s="661" t="s">
        <v>3596</v>
      </c>
      <c r="E656" s="661" t="s">
        <v>3597</v>
      </c>
      <c r="F656" s="664"/>
      <c r="G656" s="664"/>
      <c r="H656" s="677">
        <v>0</v>
      </c>
      <c r="I656" s="664">
        <v>2</v>
      </c>
      <c r="J656" s="664">
        <v>133.63999999999999</v>
      </c>
      <c r="K656" s="677">
        <v>1</v>
      </c>
      <c r="L656" s="664">
        <v>2</v>
      </c>
      <c r="M656" s="665">
        <v>133.63999999999999</v>
      </c>
    </row>
    <row r="657" spans="1:13" ht="14.4" customHeight="1" x14ac:dyDescent="0.3">
      <c r="A657" s="660" t="s">
        <v>3569</v>
      </c>
      <c r="B657" s="661" t="s">
        <v>3414</v>
      </c>
      <c r="C657" s="661" t="s">
        <v>4453</v>
      </c>
      <c r="D657" s="661" t="s">
        <v>1699</v>
      </c>
      <c r="E657" s="661" t="s">
        <v>4454</v>
      </c>
      <c r="F657" s="664"/>
      <c r="G657" s="664"/>
      <c r="H657" s="677"/>
      <c r="I657" s="664">
        <v>1</v>
      </c>
      <c r="J657" s="664">
        <v>0</v>
      </c>
      <c r="K657" s="677"/>
      <c r="L657" s="664">
        <v>1</v>
      </c>
      <c r="M657" s="665">
        <v>0</v>
      </c>
    </row>
    <row r="658" spans="1:13" ht="14.4" customHeight="1" x14ac:dyDescent="0.3">
      <c r="A658" s="660" t="s">
        <v>3569</v>
      </c>
      <c r="B658" s="661" t="s">
        <v>3417</v>
      </c>
      <c r="C658" s="661" t="s">
        <v>2769</v>
      </c>
      <c r="D658" s="661" t="s">
        <v>2770</v>
      </c>
      <c r="E658" s="661" t="s">
        <v>3497</v>
      </c>
      <c r="F658" s="664"/>
      <c r="G658" s="664"/>
      <c r="H658" s="677">
        <v>0</v>
      </c>
      <c r="I658" s="664">
        <v>6</v>
      </c>
      <c r="J658" s="664">
        <v>845.69999999999993</v>
      </c>
      <c r="K658" s="677">
        <v>1</v>
      </c>
      <c r="L658" s="664">
        <v>6</v>
      </c>
      <c r="M658" s="665">
        <v>845.69999999999993</v>
      </c>
    </row>
    <row r="659" spans="1:13" ht="14.4" customHeight="1" x14ac:dyDescent="0.3">
      <c r="A659" s="660" t="s">
        <v>3569</v>
      </c>
      <c r="B659" s="661" t="s">
        <v>3417</v>
      </c>
      <c r="C659" s="661" t="s">
        <v>1897</v>
      </c>
      <c r="D659" s="661" t="s">
        <v>1898</v>
      </c>
      <c r="E659" s="661" t="s">
        <v>3419</v>
      </c>
      <c r="F659" s="664"/>
      <c r="G659" s="664"/>
      <c r="H659" s="677">
        <v>0</v>
      </c>
      <c r="I659" s="664">
        <v>1</v>
      </c>
      <c r="J659" s="664">
        <v>187.92</v>
      </c>
      <c r="K659" s="677">
        <v>1</v>
      </c>
      <c r="L659" s="664">
        <v>1</v>
      </c>
      <c r="M659" s="665">
        <v>187.92</v>
      </c>
    </row>
    <row r="660" spans="1:13" ht="14.4" customHeight="1" x14ac:dyDescent="0.3">
      <c r="A660" s="660" t="s">
        <v>3569</v>
      </c>
      <c r="B660" s="661" t="s">
        <v>3417</v>
      </c>
      <c r="C660" s="661" t="s">
        <v>1760</v>
      </c>
      <c r="D660" s="661" t="s">
        <v>1757</v>
      </c>
      <c r="E660" s="661" t="s">
        <v>3420</v>
      </c>
      <c r="F660" s="664"/>
      <c r="G660" s="664"/>
      <c r="H660" s="677">
        <v>0</v>
      </c>
      <c r="I660" s="664">
        <v>1</v>
      </c>
      <c r="J660" s="664">
        <v>156.61000000000001</v>
      </c>
      <c r="K660" s="677">
        <v>1</v>
      </c>
      <c r="L660" s="664">
        <v>1</v>
      </c>
      <c r="M660" s="665">
        <v>156.61000000000001</v>
      </c>
    </row>
    <row r="661" spans="1:13" ht="14.4" customHeight="1" x14ac:dyDescent="0.3">
      <c r="A661" s="660" t="s">
        <v>3569</v>
      </c>
      <c r="B661" s="661" t="s">
        <v>3433</v>
      </c>
      <c r="C661" s="661" t="s">
        <v>1778</v>
      </c>
      <c r="D661" s="661" t="s">
        <v>3434</v>
      </c>
      <c r="E661" s="661" t="s">
        <v>3435</v>
      </c>
      <c r="F661" s="664"/>
      <c r="G661" s="664"/>
      <c r="H661" s="677">
        <v>0</v>
      </c>
      <c r="I661" s="664">
        <v>5</v>
      </c>
      <c r="J661" s="664">
        <v>33.4</v>
      </c>
      <c r="K661" s="677">
        <v>1</v>
      </c>
      <c r="L661" s="664">
        <v>5</v>
      </c>
      <c r="M661" s="665">
        <v>33.4</v>
      </c>
    </row>
    <row r="662" spans="1:13" ht="14.4" customHeight="1" x14ac:dyDescent="0.3">
      <c r="A662" s="660" t="s">
        <v>3569</v>
      </c>
      <c r="B662" s="661" t="s">
        <v>3433</v>
      </c>
      <c r="C662" s="661" t="s">
        <v>1852</v>
      </c>
      <c r="D662" s="661" t="s">
        <v>3436</v>
      </c>
      <c r="E662" s="661" t="s">
        <v>3437</v>
      </c>
      <c r="F662" s="664"/>
      <c r="G662" s="664"/>
      <c r="H662" s="677">
        <v>0</v>
      </c>
      <c r="I662" s="664">
        <v>2</v>
      </c>
      <c r="J662" s="664">
        <v>20.52</v>
      </c>
      <c r="K662" s="677">
        <v>1</v>
      </c>
      <c r="L662" s="664">
        <v>2</v>
      </c>
      <c r="M662" s="665">
        <v>20.52</v>
      </c>
    </row>
    <row r="663" spans="1:13" ht="14.4" customHeight="1" x14ac:dyDescent="0.3">
      <c r="A663" s="660" t="s">
        <v>3569</v>
      </c>
      <c r="B663" s="661" t="s">
        <v>3439</v>
      </c>
      <c r="C663" s="661" t="s">
        <v>1813</v>
      </c>
      <c r="D663" s="661" t="s">
        <v>1814</v>
      </c>
      <c r="E663" s="661" t="s">
        <v>3372</v>
      </c>
      <c r="F663" s="664"/>
      <c r="G663" s="664"/>
      <c r="H663" s="677">
        <v>0</v>
      </c>
      <c r="I663" s="664">
        <v>3</v>
      </c>
      <c r="J663" s="664">
        <v>197.96999999999997</v>
      </c>
      <c r="K663" s="677">
        <v>1</v>
      </c>
      <c r="L663" s="664">
        <v>3</v>
      </c>
      <c r="M663" s="665">
        <v>197.96999999999997</v>
      </c>
    </row>
    <row r="664" spans="1:13" ht="14.4" customHeight="1" x14ac:dyDescent="0.3">
      <c r="A664" s="660" t="s">
        <v>3569</v>
      </c>
      <c r="B664" s="661" t="s">
        <v>3439</v>
      </c>
      <c r="C664" s="661" t="s">
        <v>1855</v>
      </c>
      <c r="D664" s="661" t="s">
        <v>1856</v>
      </c>
      <c r="E664" s="661" t="s">
        <v>3440</v>
      </c>
      <c r="F664" s="664"/>
      <c r="G664" s="664"/>
      <c r="H664" s="677">
        <v>0</v>
      </c>
      <c r="I664" s="664">
        <v>1</v>
      </c>
      <c r="J664" s="664">
        <v>132</v>
      </c>
      <c r="K664" s="677">
        <v>1</v>
      </c>
      <c r="L664" s="664">
        <v>1</v>
      </c>
      <c r="M664" s="665">
        <v>132</v>
      </c>
    </row>
    <row r="665" spans="1:13" ht="14.4" customHeight="1" x14ac:dyDescent="0.3">
      <c r="A665" s="660" t="s">
        <v>3569</v>
      </c>
      <c r="B665" s="661" t="s">
        <v>3450</v>
      </c>
      <c r="C665" s="661" t="s">
        <v>1954</v>
      </c>
      <c r="D665" s="661" t="s">
        <v>3453</v>
      </c>
      <c r="E665" s="661" t="s">
        <v>1952</v>
      </c>
      <c r="F665" s="664"/>
      <c r="G665" s="664"/>
      <c r="H665" s="677">
        <v>0</v>
      </c>
      <c r="I665" s="664">
        <v>14</v>
      </c>
      <c r="J665" s="664">
        <v>294.83999999999997</v>
      </c>
      <c r="K665" s="677">
        <v>1</v>
      </c>
      <c r="L665" s="664">
        <v>14</v>
      </c>
      <c r="M665" s="665">
        <v>294.83999999999997</v>
      </c>
    </row>
    <row r="666" spans="1:13" ht="14.4" customHeight="1" x14ac:dyDescent="0.3">
      <c r="A666" s="660" t="s">
        <v>3569</v>
      </c>
      <c r="B666" s="661" t="s">
        <v>3450</v>
      </c>
      <c r="C666" s="661" t="s">
        <v>3935</v>
      </c>
      <c r="D666" s="661" t="s">
        <v>3936</v>
      </c>
      <c r="E666" s="661" t="s">
        <v>2945</v>
      </c>
      <c r="F666" s="664"/>
      <c r="G666" s="664"/>
      <c r="H666" s="677">
        <v>0</v>
      </c>
      <c r="I666" s="664">
        <v>14</v>
      </c>
      <c r="J666" s="664">
        <v>1782.76</v>
      </c>
      <c r="K666" s="677">
        <v>1</v>
      </c>
      <c r="L666" s="664">
        <v>14</v>
      </c>
      <c r="M666" s="665">
        <v>1782.76</v>
      </c>
    </row>
    <row r="667" spans="1:13" ht="14.4" customHeight="1" x14ac:dyDescent="0.3">
      <c r="A667" s="660" t="s">
        <v>3569</v>
      </c>
      <c r="B667" s="661" t="s">
        <v>3450</v>
      </c>
      <c r="C667" s="661" t="s">
        <v>3933</v>
      </c>
      <c r="D667" s="661" t="s">
        <v>3934</v>
      </c>
      <c r="E667" s="661" t="s">
        <v>2945</v>
      </c>
      <c r="F667" s="664"/>
      <c r="G667" s="664"/>
      <c r="H667" s="677">
        <v>0</v>
      </c>
      <c r="I667" s="664">
        <v>21</v>
      </c>
      <c r="J667" s="664">
        <v>2719.71</v>
      </c>
      <c r="K667" s="677">
        <v>1</v>
      </c>
      <c r="L667" s="664">
        <v>21</v>
      </c>
      <c r="M667" s="665">
        <v>2719.71</v>
      </c>
    </row>
    <row r="668" spans="1:13" ht="14.4" customHeight="1" x14ac:dyDescent="0.3">
      <c r="A668" s="660" t="s">
        <v>3569</v>
      </c>
      <c r="B668" s="661" t="s">
        <v>3450</v>
      </c>
      <c r="C668" s="661" t="s">
        <v>2966</v>
      </c>
      <c r="D668" s="661" t="s">
        <v>2967</v>
      </c>
      <c r="E668" s="661" t="s">
        <v>2936</v>
      </c>
      <c r="F668" s="664"/>
      <c r="G668" s="664"/>
      <c r="H668" s="677">
        <v>0</v>
      </c>
      <c r="I668" s="664">
        <v>2</v>
      </c>
      <c r="J668" s="664">
        <v>388.52</v>
      </c>
      <c r="K668" s="677">
        <v>1</v>
      </c>
      <c r="L668" s="664">
        <v>2</v>
      </c>
      <c r="M668" s="665">
        <v>388.52</v>
      </c>
    </row>
    <row r="669" spans="1:13" ht="14.4" customHeight="1" x14ac:dyDescent="0.3">
      <c r="A669" s="660" t="s">
        <v>3570</v>
      </c>
      <c r="B669" s="661" t="s">
        <v>3352</v>
      </c>
      <c r="C669" s="661" t="s">
        <v>1848</v>
      </c>
      <c r="D669" s="661" t="s">
        <v>1849</v>
      </c>
      <c r="E669" s="661" t="s">
        <v>1850</v>
      </c>
      <c r="F669" s="664"/>
      <c r="G669" s="664"/>
      <c r="H669" s="677">
        <v>0</v>
      </c>
      <c r="I669" s="664">
        <v>1</v>
      </c>
      <c r="J669" s="664">
        <v>475.77</v>
      </c>
      <c r="K669" s="677">
        <v>1</v>
      </c>
      <c r="L669" s="664">
        <v>1</v>
      </c>
      <c r="M669" s="665">
        <v>475.77</v>
      </c>
    </row>
    <row r="670" spans="1:13" ht="14.4" customHeight="1" x14ac:dyDescent="0.3">
      <c r="A670" s="660" t="s">
        <v>3570</v>
      </c>
      <c r="B670" s="661" t="s">
        <v>3352</v>
      </c>
      <c r="C670" s="661" t="s">
        <v>1867</v>
      </c>
      <c r="D670" s="661" t="s">
        <v>1868</v>
      </c>
      <c r="E670" s="661" t="s">
        <v>3353</v>
      </c>
      <c r="F670" s="664"/>
      <c r="G670" s="664"/>
      <c r="H670" s="677">
        <v>0</v>
      </c>
      <c r="I670" s="664">
        <v>45</v>
      </c>
      <c r="J670" s="664">
        <v>51570.6</v>
      </c>
      <c r="K670" s="677">
        <v>1</v>
      </c>
      <c r="L670" s="664">
        <v>45</v>
      </c>
      <c r="M670" s="665">
        <v>51570.6</v>
      </c>
    </row>
    <row r="671" spans="1:13" ht="14.4" customHeight="1" x14ac:dyDescent="0.3">
      <c r="A671" s="660" t="s">
        <v>3570</v>
      </c>
      <c r="B671" s="661" t="s">
        <v>3352</v>
      </c>
      <c r="C671" s="661" t="s">
        <v>3796</v>
      </c>
      <c r="D671" s="661" t="s">
        <v>3797</v>
      </c>
      <c r="E671" s="661" t="s">
        <v>3798</v>
      </c>
      <c r="F671" s="664"/>
      <c r="G671" s="664"/>
      <c r="H671" s="677">
        <v>0</v>
      </c>
      <c r="I671" s="664">
        <v>3</v>
      </c>
      <c r="J671" s="664">
        <v>3901.4700000000003</v>
      </c>
      <c r="K671" s="677">
        <v>1</v>
      </c>
      <c r="L671" s="664">
        <v>3</v>
      </c>
      <c r="M671" s="665">
        <v>3901.4700000000003</v>
      </c>
    </row>
    <row r="672" spans="1:13" ht="14.4" customHeight="1" x14ac:dyDescent="0.3">
      <c r="A672" s="660" t="s">
        <v>3570</v>
      </c>
      <c r="B672" s="661" t="s">
        <v>3354</v>
      </c>
      <c r="C672" s="661" t="s">
        <v>4249</v>
      </c>
      <c r="D672" s="661" t="s">
        <v>4250</v>
      </c>
      <c r="E672" s="661" t="s">
        <v>4251</v>
      </c>
      <c r="F672" s="664"/>
      <c r="G672" s="664"/>
      <c r="H672" s="677">
        <v>0</v>
      </c>
      <c r="I672" s="664">
        <v>13</v>
      </c>
      <c r="J672" s="664">
        <v>15642.470000000001</v>
      </c>
      <c r="K672" s="677">
        <v>1</v>
      </c>
      <c r="L672" s="664">
        <v>13</v>
      </c>
      <c r="M672" s="665">
        <v>15642.470000000001</v>
      </c>
    </row>
    <row r="673" spans="1:13" ht="14.4" customHeight="1" x14ac:dyDescent="0.3">
      <c r="A673" s="660" t="s">
        <v>3570</v>
      </c>
      <c r="B673" s="661" t="s">
        <v>3354</v>
      </c>
      <c r="C673" s="661" t="s">
        <v>4376</v>
      </c>
      <c r="D673" s="661" t="s">
        <v>4377</v>
      </c>
      <c r="E673" s="661" t="s">
        <v>4251</v>
      </c>
      <c r="F673" s="664">
        <v>2</v>
      </c>
      <c r="G673" s="664">
        <v>1337.08</v>
      </c>
      <c r="H673" s="677">
        <v>1</v>
      </c>
      <c r="I673" s="664"/>
      <c r="J673" s="664"/>
      <c r="K673" s="677">
        <v>0</v>
      </c>
      <c r="L673" s="664">
        <v>2</v>
      </c>
      <c r="M673" s="665">
        <v>1337.08</v>
      </c>
    </row>
    <row r="674" spans="1:13" ht="14.4" customHeight="1" x14ac:dyDescent="0.3">
      <c r="A674" s="660" t="s">
        <v>3570</v>
      </c>
      <c r="B674" s="661" t="s">
        <v>3357</v>
      </c>
      <c r="C674" s="661" t="s">
        <v>1885</v>
      </c>
      <c r="D674" s="661" t="s">
        <v>1886</v>
      </c>
      <c r="E674" s="661" t="s">
        <v>2744</v>
      </c>
      <c r="F674" s="664"/>
      <c r="G674" s="664"/>
      <c r="H674" s="677"/>
      <c r="I674" s="664">
        <v>1</v>
      </c>
      <c r="J674" s="664">
        <v>0</v>
      </c>
      <c r="K674" s="677"/>
      <c r="L674" s="664">
        <v>1</v>
      </c>
      <c r="M674" s="665">
        <v>0</v>
      </c>
    </row>
    <row r="675" spans="1:13" ht="14.4" customHeight="1" x14ac:dyDescent="0.3">
      <c r="A675" s="660" t="s">
        <v>3570</v>
      </c>
      <c r="B675" s="661" t="s">
        <v>3361</v>
      </c>
      <c r="C675" s="661" t="s">
        <v>3792</v>
      </c>
      <c r="D675" s="661" t="s">
        <v>1714</v>
      </c>
      <c r="E675" s="661" t="s">
        <v>623</v>
      </c>
      <c r="F675" s="664"/>
      <c r="G675" s="664"/>
      <c r="H675" s="677">
        <v>0</v>
      </c>
      <c r="I675" s="664">
        <v>4</v>
      </c>
      <c r="J675" s="664">
        <v>3260.4</v>
      </c>
      <c r="K675" s="677">
        <v>1</v>
      </c>
      <c r="L675" s="664">
        <v>4</v>
      </c>
      <c r="M675" s="665">
        <v>3260.4</v>
      </c>
    </row>
    <row r="676" spans="1:13" ht="14.4" customHeight="1" x14ac:dyDescent="0.3">
      <c r="A676" s="660" t="s">
        <v>3570</v>
      </c>
      <c r="B676" s="661" t="s">
        <v>3361</v>
      </c>
      <c r="C676" s="661" t="s">
        <v>1763</v>
      </c>
      <c r="D676" s="661" t="s">
        <v>622</v>
      </c>
      <c r="E676" s="661" t="s">
        <v>623</v>
      </c>
      <c r="F676" s="664"/>
      <c r="G676" s="664"/>
      <c r="H676" s="677">
        <v>0</v>
      </c>
      <c r="I676" s="664">
        <v>4</v>
      </c>
      <c r="J676" s="664">
        <v>5542.48</v>
      </c>
      <c r="K676" s="677">
        <v>1</v>
      </c>
      <c r="L676" s="664">
        <v>4</v>
      </c>
      <c r="M676" s="665">
        <v>5542.48</v>
      </c>
    </row>
    <row r="677" spans="1:13" ht="14.4" customHeight="1" x14ac:dyDescent="0.3">
      <c r="A677" s="660" t="s">
        <v>3570</v>
      </c>
      <c r="B677" s="661" t="s">
        <v>3361</v>
      </c>
      <c r="C677" s="661" t="s">
        <v>1766</v>
      </c>
      <c r="D677" s="661" t="s">
        <v>622</v>
      </c>
      <c r="E677" s="661" t="s">
        <v>1715</v>
      </c>
      <c r="F677" s="664"/>
      <c r="G677" s="664"/>
      <c r="H677" s="677">
        <v>0</v>
      </c>
      <c r="I677" s="664">
        <v>3</v>
      </c>
      <c r="J677" s="664">
        <v>5542.47</v>
      </c>
      <c r="K677" s="677">
        <v>1</v>
      </c>
      <c r="L677" s="664">
        <v>3</v>
      </c>
      <c r="M677" s="665">
        <v>5542.47</v>
      </c>
    </row>
    <row r="678" spans="1:13" ht="14.4" customHeight="1" x14ac:dyDescent="0.3">
      <c r="A678" s="660" t="s">
        <v>3570</v>
      </c>
      <c r="B678" s="661" t="s">
        <v>3361</v>
      </c>
      <c r="C678" s="661" t="s">
        <v>1769</v>
      </c>
      <c r="D678" s="661" t="s">
        <v>622</v>
      </c>
      <c r="E678" s="661" t="s">
        <v>3363</v>
      </c>
      <c r="F678" s="664"/>
      <c r="G678" s="664"/>
      <c r="H678" s="677">
        <v>0</v>
      </c>
      <c r="I678" s="664">
        <v>1</v>
      </c>
      <c r="J678" s="664">
        <v>2309.36</v>
      </c>
      <c r="K678" s="677">
        <v>1</v>
      </c>
      <c r="L678" s="664">
        <v>1</v>
      </c>
      <c r="M678" s="665">
        <v>2309.36</v>
      </c>
    </row>
    <row r="679" spans="1:13" ht="14.4" customHeight="1" x14ac:dyDescent="0.3">
      <c r="A679" s="660" t="s">
        <v>3570</v>
      </c>
      <c r="B679" s="661" t="s">
        <v>3468</v>
      </c>
      <c r="C679" s="661" t="s">
        <v>2742</v>
      </c>
      <c r="D679" s="661" t="s">
        <v>2743</v>
      </c>
      <c r="E679" s="661" t="s">
        <v>2744</v>
      </c>
      <c r="F679" s="664"/>
      <c r="G679" s="664"/>
      <c r="H679" s="677">
        <v>0</v>
      </c>
      <c r="I679" s="664">
        <v>1</v>
      </c>
      <c r="J679" s="664">
        <v>16.09</v>
      </c>
      <c r="K679" s="677">
        <v>1</v>
      </c>
      <c r="L679" s="664">
        <v>1</v>
      </c>
      <c r="M679" s="665">
        <v>16.09</v>
      </c>
    </row>
    <row r="680" spans="1:13" ht="14.4" customHeight="1" x14ac:dyDescent="0.3">
      <c r="A680" s="660" t="s">
        <v>3570</v>
      </c>
      <c r="B680" s="661" t="s">
        <v>3378</v>
      </c>
      <c r="C680" s="661" t="s">
        <v>1790</v>
      </c>
      <c r="D680" s="661" t="s">
        <v>3379</v>
      </c>
      <c r="E680" s="661" t="s">
        <v>998</v>
      </c>
      <c r="F680" s="664"/>
      <c r="G680" s="664"/>
      <c r="H680" s="677">
        <v>0</v>
      </c>
      <c r="I680" s="664">
        <v>2</v>
      </c>
      <c r="J680" s="664">
        <v>235.46</v>
      </c>
      <c r="K680" s="677">
        <v>1</v>
      </c>
      <c r="L680" s="664">
        <v>2</v>
      </c>
      <c r="M680" s="665">
        <v>235.46</v>
      </c>
    </row>
    <row r="681" spans="1:13" ht="14.4" customHeight="1" x14ac:dyDescent="0.3">
      <c r="A681" s="660" t="s">
        <v>3570</v>
      </c>
      <c r="B681" s="661" t="s">
        <v>3387</v>
      </c>
      <c r="C681" s="661" t="s">
        <v>2040</v>
      </c>
      <c r="D681" s="661" t="s">
        <v>2923</v>
      </c>
      <c r="E681" s="661" t="s">
        <v>3388</v>
      </c>
      <c r="F681" s="664"/>
      <c r="G681" s="664"/>
      <c r="H681" s="677">
        <v>0</v>
      </c>
      <c r="I681" s="664">
        <v>3</v>
      </c>
      <c r="J681" s="664">
        <v>463.08000000000004</v>
      </c>
      <c r="K681" s="677">
        <v>1</v>
      </c>
      <c r="L681" s="664">
        <v>3</v>
      </c>
      <c r="M681" s="665">
        <v>463.08000000000004</v>
      </c>
    </row>
    <row r="682" spans="1:13" ht="14.4" customHeight="1" x14ac:dyDescent="0.3">
      <c r="A682" s="660" t="s">
        <v>3570</v>
      </c>
      <c r="B682" s="661" t="s">
        <v>5428</v>
      </c>
      <c r="C682" s="661" t="s">
        <v>5281</v>
      </c>
      <c r="D682" s="661" t="s">
        <v>5282</v>
      </c>
      <c r="E682" s="661" t="s">
        <v>5283</v>
      </c>
      <c r="F682" s="664"/>
      <c r="G682" s="664"/>
      <c r="H682" s="677">
        <v>0</v>
      </c>
      <c r="I682" s="664">
        <v>55</v>
      </c>
      <c r="J682" s="664">
        <v>1396015.5000000002</v>
      </c>
      <c r="K682" s="677">
        <v>1</v>
      </c>
      <c r="L682" s="664">
        <v>55</v>
      </c>
      <c r="M682" s="665">
        <v>1396015.5000000002</v>
      </c>
    </row>
    <row r="683" spans="1:13" ht="14.4" customHeight="1" x14ac:dyDescent="0.3">
      <c r="A683" s="660" t="s">
        <v>3570</v>
      </c>
      <c r="B683" s="661" t="s">
        <v>5428</v>
      </c>
      <c r="C683" s="661" t="s">
        <v>5284</v>
      </c>
      <c r="D683" s="661" t="s">
        <v>5285</v>
      </c>
      <c r="E683" s="661" t="s">
        <v>5286</v>
      </c>
      <c r="F683" s="664"/>
      <c r="G683" s="664"/>
      <c r="H683" s="677">
        <v>0</v>
      </c>
      <c r="I683" s="664">
        <v>9</v>
      </c>
      <c r="J683" s="664">
        <v>127925.81999999999</v>
      </c>
      <c r="K683" s="677">
        <v>1</v>
      </c>
      <c r="L683" s="664">
        <v>9</v>
      </c>
      <c r="M683" s="665">
        <v>127925.81999999999</v>
      </c>
    </row>
    <row r="684" spans="1:13" ht="14.4" customHeight="1" x14ac:dyDescent="0.3">
      <c r="A684" s="660" t="s">
        <v>3570</v>
      </c>
      <c r="B684" s="661" t="s">
        <v>5428</v>
      </c>
      <c r="C684" s="661" t="s">
        <v>5278</v>
      </c>
      <c r="D684" s="661" t="s">
        <v>5279</v>
      </c>
      <c r="E684" s="661" t="s">
        <v>5280</v>
      </c>
      <c r="F684" s="664"/>
      <c r="G684" s="664"/>
      <c r="H684" s="677"/>
      <c r="I684" s="664">
        <v>20</v>
      </c>
      <c r="J684" s="664">
        <v>0</v>
      </c>
      <c r="K684" s="677"/>
      <c r="L684" s="664">
        <v>20</v>
      </c>
      <c r="M684" s="665">
        <v>0</v>
      </c>
    </row>
    <row r="685" spans="1:13" ht="14.4" customHeight="1" x14ac:dyDescent="0.3">
      <c r="A685" s="660" t="s">
        <v>3570</v>
      </c>
      <c r="B685" s="661" t="s">
        <v>5428</v>
      </c>
      <c r="C685" s="661" t="s">
        <v>5287</v>
      </c>
      <c r="D685" s="661" t="s">
        <v>5279</v>
      </c>
      <c r="E685" s="661" t="s">
        <v>5280</v>
      </c>
      <c r="F685" s="664"/>
      <c r="G685" s="664"/>
      <c r="H685" s="677">
        <v>0</v>
      </c>
      <c r="I685" s="664">
        <v>3</v>
      </c>
      <c r="J685" s="664">
        <v>30458.52</v>
      </c>
      <c r="K685" s="677">
        <v>1</v>
      </c>
      <c r="L685" s="664">
        <v>3</v>
      </c>
      <c r="M685" s="665">
        <v>30458.52</v>
      </c>
    </row>
    <row r="686" spans="1:13" ht="14.4" customHeight="1" x14ac:dyDescent="0.3">
      <c r="A686" s="660" t="s">
        <v>3570</v>
      </c>
      <c r="B686" s="661" t="s">
        <v>5428</v>
      </c>
      <c r="C686" s="661" t="s">
        <v>5291</v>
      </c>
      <c r="D686" s="661" t="s">
        <v>5285</v>
      </c>
      <c r="E686" s="661" t="s">
        <v>5286</v>
      </c>
      <c r="F686" s="664"/>
      <c r="G686" s="664"/>
      <c r="H686" s="677"/>
      <c r="I686" s="664">
        <v>12</v>
      </c>
      <c r="J686" s="664">
        <v>0</v>
      </c>
      <c r="K686" s="677"/>
      <c r="L686" s="664">
        <v>12</v>
      </c>
      <c r="M686" s="665">
        <v>0</v>
      </c>
    </row>
    <row r="687" spans="1:13" ht="14.4" customHeight="1" x14ac:dyDescent="0.3">
      <c r="A687" s="660" t="s">
        <v>3570</v>
      </c>
      <c r="B687" s="661" t="s">
        <v>5428</v>
      </c>
      <c r="C687" s="661" t="s">
        <v>5288</v>
      </c>
      <c r="D687" s="661" t="s">
        <v>5289</v>
      </c>
      <c r="E687" s="661" t="s">
        <v>5290</v>
      </c>
      <c r="F687" s="664"/>
      <c r="G687" s="664"/>
      <c r="H687" s="677">
        <v>0</v>
      </c>
      <c r="I687" s="664">
        <v>1</v>
      </c>
      <c r="J687" s="664">
        <v>2030.56</v>
      </c>
      <c r="K687" s="677">
        <v>1</v>
      </c>
      <c r="L687" s="664">
        <v>1</v>
      </c>
      <c r="M687" s="665">
        <v>2030.56</v>
      </c>
    </row>
    <row r="688" spans="1:13" ht="14.4" customHeight="1" x14ac:dyDescent="0.3">
      <c r="A688" s="660" t="s">
        <v>3570</v>
      </c>
      <c r="B688" s="661" t="s">
        <v>5428</v>
      </c>
      <c r="C688" s="661" t="s">
        <v>5292</v>
      </c>
      <c r="D688" s="661" t="s">
        <v>5282</v>
      </c>
      <c r="E688" s="661" t="s">
        <v>5283</v>
      </c>
      <c r="F688" s="664"/>
      <c r="G688" s="664"/>
      <c r="H688" s="677"/>
      <c r="I688" s="664">
        <v>11</v>
      </c>
      <c r="J688" s="664">
        <v>0</v>
      </c>
      <c r="K688" s="677"/>
      <c r="L688" s="664">
        <v>11</v>
      </c>
      <c r="M688" s="665">
        <v>0</v>
      </c>
    </row>
    <row r="689" spans="1:13" ht="14.4" customHeight="1" x14ac:dyDescent="0.3">
      <c r="A689" s="660" t="s">
        <v>3570</v>
      </c>
      <c r="B689" s="661" t="s">
        <v>5423</v>
      </c>
      <c r="C689" s="661" t="s">
        <v>3960</v>
      </c>
      <c r="D689" s="661" t="s">
        <v>3961</v>
      </c>
      <c r="E689" s="661" t="s">
        <v>1172</v>
      </c>
      <c r="F689" s="664"/>
      <c r="G689" s="664"/>
      <c r="H689" s="677"/>
      <c r="I689" s="664">
        <v>1</v>
      </c>
      <c r="J689" s="664">
        <v>0</v>
      </c>
      <c r="K689" s="677"/>
      <c r="L689" s="664">
        <v>1</v>
      </c>
      <c r="M689" s="665">
        <v>0</v>
      </c>
    </row>
    <row r="690" spans="1:13" ht="14.4" customHeight="1" x14ac:dyDescent="0.3">
      <c r="A690" s="660" t="s">
        <v>3570</v>
      </c>
      <c r="B690" s="661" t="s">
        <v>3412</v>
      </c>
      <c r="C690" s="661" t="s">
        <v>1926</v>
      </c>
      <c r="D690" s="661" t="s">
        <v>1927</v>
      </c>
      <c r="E690" s="661" t="s">
        <v>3413</v>
      </c>
      <c r="F690" s="664"/>
      <c r="G690" s="664"/>
      <c r="H690" s="677">
        <v>0</v>
      </c>
      <c r="I690" s="664">
        <v>1</v>
      </c>
      <c r="J690" s="664">
        <v>550.39</v>
      </c>
      <c r="K690" s="677">
        <v>1</v>
      </c>
      <c r="L690" s="664">
        <v>1</v>
      </c>
      <c r="M690" s="665">
        <v>550.39</v>
      </c>
    </row>
    <row r="691" spans="1:13" ht="14.4" customHeight="1" x14ac:dyDescent="0.3">
      <c r="A691" s="660" t="s">
        <v>3570</v>
      </c>
      <c r="B691" s="661" t="s">
        <v>3417</v>
      </c>
      <c r="C691" s="661" t="s">
        <v>3962</v>
      </c>
      <c r="D691" s="661" t="s">
        <v>1860</v>
      </c>
      <c r="E691" s="661" t="s">
        <v>3963</v>
      </c>
      <c r="F691" s="664"/>
      <c r="G691" s="664"/>
      <c r="H691" s="677">
        <v>0</v>
      </c>
      <c r="I691" s="664">
        <v>1</v>
      </c>
      <c r="J691" s="664">
        <v>300.68</v>
      </c>
      <c r="K691" s="677">
        <v>1</v>
      </c>
      <c r="L691" s="664">
        <v>1</v>
      </c>
      <c r="M691" s="665">
        <v>300.68</v>
      </c>
    </row>
    <row r="692" spans="1:13" ht="14.4" customHeight="1" x14ac:dyDescent="0.3">
      <c r="A692" s="660" t="s">
        <v>3570</v>
      </c>
      <c r="B692" s="661" t="s">
        <v>3417</v>
      </c>
      <c r="C692" s="661" t="s">
        <v>3964</v>
      </c>
      <c r="D692" s="661" t="s">
        <v>3965</v>
      </c>
      <c r="E692" s="661" t="s">
        <v>3966</v>
      </c>
      <c r="F692" s="664">
        <v>1</v>
      </c>
      <c r="G692" s="664">
        <v>0</v>
      </c>
      <c r="H692" s="677"/>
      <c r="I692" s="664"/>
      <c r="J692" s="664"/>
      <c r="K692" s="677"/>
      <c r="L692" s="664">
        <v>1</v>
      </c>
      <c r="M692" s="665">
        <v>0</v>
      </c>
    </row>
    <row r="693" spans="1:13" ht="14.4" customHeight="1" x14ac:dyDescent="0.3">
      <c r="A693" s="660" t="s">
        <v>3570</v>
      </c>
      <c r="B693" s="661" t="s">
        <v>3433</v>
      </c>
      <c r="C693" s="661" t="s">
        <v>1778</v>
      </c>
      <c r="D693" s="661" t="s">
        <v>3434</v>
      </c>
      <c r="E693" s="661" t="s">
        <v>3435</v>
      </c>
      <c r="F693" s="664"/>
      <c r="G693" s="664"/>
      <c r="H693" s="677">
        <v>0</v>
      </c>
      <c r="I693" s="664">
        <v>1</v>
      </c>
      <c r="J693" s="664">
        <v>6.68</v>
      </c>
      <c r="K693" s="677">
        <v>1</v>
      </c>
      <c r="L693" s="664">
        <v>1</v>
      </c>
      <c r="M693" s="665">
        <v>6.68</v>
      </c>
    </row>
    <row r="694" spans="1:13" ht="14.4" customHeight="1" thickBot="1" x14ac:dyDescent="0.35">
      <c r="A694" s="666" t="s">
        <v>3570</v>
      </c>
      <c r="B694" s="667" t="s">
        <v>3433</v>
      </c>
      <c r="C694" s="667" t="s">
        <v>1852</v>
      </c>
      <c r="D694" s="667" t="s">
        <v>3436</v>
      </c>
      <c r="E694" s="667" t="s">
        <v>3437</v>
      </c>
      <c r="F694" s="670"/>
      <c r="G694" s="670"/>
      <c r="H694" s="678">
        <v>0</v>
      </c>
      <c r="I694" s="670">
        <v>1</v>
      </c>
      <c r="J694" s="670">
        <v>10.26</v>
      </c>
      <c r="K694" s="678">
        <v>1</v>
      </c>
      <c r="L694" s="670">
        <v>1</v>
      </c>
      <c r="M694" s="671">
        <v>10.26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359</v>
      </c>
      <c r="C6" s="646">
        <v>0</v>
      </c>
      <c r="D6" s="646">
        <v>0</v>
      </c>
      <c r="E6" s="646"/>
      <c r="F6" s="646" t="s">
        <v>579</v>
      </c>
      <c r="G6" s="646" t="s">
        <v>579</v>
      </c>
      <c r="H6" s="646" t="s">
        <v>579</v>
      </c>
      <c r="I6" s="647" t="s">
        <v>579</v>
      </c>
      <c r="J6" s="648" t="s">
        <v>1</v>
      </c>
    </row>
    <row r="7" spans="1:10" ht="14.4" customHeight="1" x14ac:dyDescent="0.3">
      <c r="A7" s="644" t="s">
        <v>577</v>
      </c>
      <c r="B7" s="645" t="s">
        <v>360</v>
      </c>
      <c r="C7" s="646">
        <v>5.3545600000000002</v>
      </c>
      <c r="D7" s="646">
        <v>58.576239999999999</v>
      </c>
      <c r="E7" s="646"/>
      <c r="F7" s="646">
        <v>7.5622699999999998</v>
      </c>
      <c r="G7" s="646">
        <v>50.833331732205835</v>
      </c>
      <c r="H7" s="646">
        <v>-43.271061732205837</v>
      </c>
      <c r="I7" s="647">
        <v>0.14876597189888435</v>
      </c>
      <c r="J7" s="648" t="s">
        <v>1</v>
      </c>
    </row>
    <row r="8" spans="1:10" ht="14.4" customHeight="1" x14ac:dyDescent="0.3">
      <c r="A8" s="644" t="s">
        <v>577</v>
      </c>
      <c r="B8" s="645" t="s">
        <v>361</v>
      </c>
      <c r="C8" s="646">
        <v>0.27576000000000001</v>
      </c>
      <c r="D8" s="646">
        <v>0</v>
      </c>
      <c r="E8" s="646"/>
      <c r="F8" s="646" t="s">
        <v>579</v>
      </c>
      <c r="G8" s="646" t="s">
        <v>579</v>
      </c>
      <c r="H8" s="646" t="s">
        <v>579</v>
      </c>
      <c r="I8" s="647" t="s">
        <v>579</v>
      </c>
      <c r="J8" s="648" t="s">
        <v>1</v>
      </c>
    </row>
    <row r="9" spans="1:10" ht="14.4" customHeight="1" x14ac:dyDescent="0.3">
      <c r="A9" s="644" t="s">
        <v>577</v>
      </c>
      <c r="B9" s="645" t="s">
        <v>362</v>
      </c>
      <c r="C9" s="646">
        <v>60.529279999998991</v>
      </c>
      <c r="D9" s="646">
        <v>68.418970000000016</v>
      </c>
      <c r="E9" s="646"/>
      <c r="F9" s="646">
        <v>73.827100000000002</v>
      </c>
      <c r="G9" s="646">
        <v>73.749997729549165</v>
      </c>
      <c r="H9" s="646">
        <v>7.7102270450836841E-2</v>
      </c>
      <c r="I9" s="647">
        <v>1.0010454545467729</v>
      </c>
      <c r="J9" s="648" t="s">
        <v>1</v>
      </c>
    </row>
    <row r="10" spans="1:10" ht="14.4" customHeight="1" x14ac:dyDescent="0.3">
      <c r="A10" s="644" t="s">
        <v>577</v>
      </c>
      <c r="B10" s="645" t="s">
        <v>363</v>
      </c>
      <c r="C10" s="646">
        <v>367.16220999999797</v>
      </c>
      <c r="D10" s="646">
        <v>353.14193999999998</v>
      </c>
      <c r="E10" s="646"/>
      <c r="F10" s="646">
        <v>363.96411999999998</v>
      </c>
      <c r="G10" s="646">
        <v>374.16665496006658</v>
      </c>
      <c r="H10" s="646">
        <v>-10.2025349600666</v>
      </c>
      <c r="I10" s="647">
        <v>0.97273264513334179</v>
      </c>
      <c r="J10" s="648" t="s">
        <v>1</v>
      </c>
    </row>
    <row r="11" spans="1:10" ht="14.4" customHeight="1" x14ac:dyDescent="0.3">
      <c r="A11" s="644" t="s">
        <v>577</v>
      </c>
      <c r="B11" s="645" t="s">
        <v>364</v>
      </c>
      <c r="C11" s="646">
        <v>56.973959999997</v>
      </c>
      <c r="D11" s="646">
        <v>57.690100000000001</v>
      </c>
      <c r="E11" s="646"/>
      <c r="F11" s="646">
        <v>80.889049999999997</v>
      </c>
      <c r="G11" s="646">
        <v>70.722248680152092</v>
      </c>
      <c r="H11" s="646">
        <v>10.166801319847906</v>
      </c>
      <c r="I11" s="647">
        <v>1.1437567598540059</v>
      </c>
      <c r="J11" s="648" t="s">
        <v>1</v>
      </c>
    </row>
    <row r="12" spans="1:10" ht="14.4" customHeight="1" x14ac:dyDescent="0.3">
      <c r="A12" s="644" t="s">
        <v>577</v>
      </c>
      <c r="B12" s="645" t="s">
        <v>365</v>
      </c>
      <c r="C12" s="646">
        <v>0</v>
      </c>
      <c r="D12" s="646">
        <v>0</v>
      </c>
      <c r="E12" s="646"/>
      <c r="F12" s="646">
        <v>0</v>
      </c>
      <c r="G12" s="646">
        <v>0.83333330708500009</v>
      </c>
      <c r="H12" s="646">
        <v>-0.83333330708500009</v>
      </c>
      <c r="I12" s="647">
        <v>0</v>
      </c>
      <c r="J12" s="648" t="s">
        <v>1</v>
      </c>
    </row>
    <row r="13" spans="1:10" ht="14.4" customHeight="1" x14ac:dyDescent="0.3">
      <c r="A13" s="644" t="s">
        <v>577</v>
      </c>
      <c r="B13" s="645" t="s">
        <v>366</v>
      </c>
      <c r="C13" s="646">
        <v>57.737999999999992</v>
      </c>
      <c r="D13" s="646">
        <v>53.492999999999995</v>
      </c>
      <c r="E13" s="646"/>
      <c r="F13" s="646">
        <v>74.744</v>
      </c>
      <c r="G13" s="646">
        <v>77.083330905394575</v>
      </c>
      <c r="H13" s="646">
        <v>-2.3393309053945757</v>
      </c>
      <c r="I13" s="647">
        <v>0.96965192243358467</v>
      </c>
      <c r="J13" s="648" t="s">
        <v>1</v>
      </c>
    </row>
    <row r="14" spans="1:10" ht="14.4" customHeight="1" x14ac:dyDescent="0.3">
      <c r="A14" s="644" t="s">
        <v>577</v>
      </c>
      <c r="B14" s="645" t="s">
        <v>367</v>
      </c>
      <c r="C14" s="646">
        <v>26.980100000000004</v>
      </c>
      <c r="D14" s="646">
        <v>25.636350000000004</v>
      </c>
      <c r="E14" s="646"/>
      <c r="F14" s="646">
        <v>37.234850000000002</v>
      </c>
      <c r="G14" s="646">
        <v>34.166665669242924</v>
      </c>
      <c r="H14" s="646">
        <v>3.0681843307570773</v>
      </c>
      <c r="I14" s="647">
        <v>1.0898005196193048</v>
      </c>
      <c r="J14" s="648" t="s">
        <v>1</v>
      </c>
    </row>
    <row r="15" spans="1:10" ht="14.4" customHeight="1" x14ac:dyDescent="0.3">
      <c r="A15" s="644" t="s">
        <v>577</v>
      </c>
      <c r="B15" s="645" t="s">
        <v>368</v>
      </c>
      <c r="C15" s="646" t="s">
        <v>579</v>
      </c>
      <c r="D15" s="646" t="s">
        <v>579</v>
      </c>
      <c r="E15" s="646"/>
      <c r="F15" s="646">
        <v>58.629400000000004</v>
      </c>
      <c r="G15" s="646">
        <v>100.83333015732748</v>
      </c>
      <c r="H15" s="646">
        <v>-42.203930157327477</v>
      </c>
      <c r="I15" s="647">
        <v>0.58144861335554576</v>
      </c>
      <c r="J15" s="648" t="s">
        <v>1</v>
      </c>
    </row>
    <row r="16" spans="1:10" ht="14.4" customHeight="1" x14ac:dyDescent="0.3">
      <c r="A16" s="644" t="s">
        <v>577</v>
      </c>
      <c r="B16" s="645" t="s">
        <v>369</v>
      </c>
      <c r="C16" s="646">
        <v>103.98150000000001</v>
      </c>
      <c r="D16" s="646">
        <v>118.06226000000001</v>
      </c>
      <c r="E16" s="646"/>
      <c r="F16" s="646" t="s">
        <v>579</v>
      </c>
      <c r="G16" s="646" t="s">
        <v>579</v>
      </c>
      <c r="H16" s="646" t="s">
        <v>579</v>
      </c>
      <c r="I16" s="647" t="s">
        <v>579</v>
      </c>
      <c r="J16" s="648" t="s">
        <v>1</v>
      </c>
    </row>
    <row r="17" spans="1:10" ht="14.4" customHeight="1" x14ac:dyDescent="0.3">
      <c r="A17" s="644" t="s">
        <v>577</v>
      </c>
      <c r="B17" s="645" t="s">
        <v>370</v>
      </c>
      <c r="C17" s="646" t="s">
        <v>579</v>
      </c>
      <c r="D17" s="646" t="s">
        <v>579</v>
      </c>
      <c r="E17" s="646"/>
      <c r="F17" s="646">
        <v>21.411820000000002</v>
      </c>
      <c r="G17" s="646">
        <v>0</v>
      </c>
      <c r="H17" s="646">
        <v>21.411820000000002</v>
      </c>
      <c r="I17" s="647" t="s">
        <v>579</v>
      </c>
      <c r="J17" s="648" t="s">
        <v>1</v>
      </c>
    </row>
    <row r="18" spans="1:10" ht="14.4" customHeight="1" x14ac:dyDescent="0.3">
      <c r="A18" s="644" t="s">
        <v>577</v>
      </c>
      <c r="B18" s="645" t="s">
        <v>580</v>
      </c>
      <c r="C18" s="646">
        <v>678.99536999999395</v>
      </c>
      <c r="D18" s="646">
        <v>735.01886000000002</v>
      </c>
      <c r="E18" s="646"/>
      <c r="F18" s="646">
        <v>718.26261000000011</v>
      </c>
      <c r="G18" s="646">
        <v>782.38889314102369</v>
      </c>
      <c r="H18" s="646">
        <v>-64.126283141023578</v>
      </c>
      <c r="I18" s="647">
        <v>0.91803784064012139</v>
      </c>
      <c r="J18" s="648" t="s">
        <v>581</v>
      </c>
    </row>
    <row r="20" spans="1:10" ht="14.4" customHeight="1" x14ac:dyDescent="0.3">
      <c r="A20" s="644" t="s">
        <v>577</v>
      </c>
      <c r="B20" s="645" t="s">
        <v>578</v>
      </c>
      <c r="C20" s="646" t="s">
        <v>579</v>
      </c>
      <c r="D20" s="646" t="s">
        <v>579</v>
      </c>
      <c r="E20" s="646"/>
      <c r="F20" s="646" t="s">
        <v>579</v>
      </c>
      <c r="G20" s="646" t="s">
        <v>579</v>
      </c>
      <c r="H20" s="646" t="s">
        <v>579</v>
      </c>
      <c r="I20" s="647" t="s">
        <v>579</v>
      </c>
      <c r="J20" s="648" t="s">
        <v>74</v>
      </c>
    </row>
    <row r="21" spans="1:10" ht="14.4" customHeight="1" x14ac:dyDescent="0.3">
      <c r="A21" s="644" t="s">
        <v>582</v>
      </c>
      <c r="B21" s="645" t="s">
        <v>583</v>
      </c>
      <c r="C21" s="646" t="s">
        <v>579</v>
      </c>
      <c r="D21" s="646" t="s">
        <v>579</v>
      </c>
      <c r="E21" s="646"/>
      <c r="F21" s="646" t="s">
        <v>579</v>
      </c>
      <c r="G21" s="646" t="s">
        <v>579</v>
      </c>
      <c r="H21" s="646" t="s">
        <v>579</v>
      </c>
      <c r="I21" s="647" t="s">
        <v>579</v>
      </c>
      <c r="J21" s="648" t="s">
        <v>0</v>
      </c>
    </row>
    <row r="22" spans="1:10" ht="14.4" customHeight="1" x14ac:dyDescent="0.3">
      <c r="A22" s="644" t="s">
        <v>582</v>
      </c>
      <c r="B22" s="645" t="s">
        <v>360</v>
      </c>
      <c r="C22" s="646">
        <v>1.8517800000000002</v>
      </c>
      <c r="D22" s="646">
        <v>24.93938</v>
      </c>
      <c r="E22" s="646"/>
      <c r="F22" s="646">
        <v>4.5168699999999999</v>
      </c>
      <c r="G22" s="646">
        <v>18.100059297033752</v>
      </c>
      <c r="H22" s="646">
        <v>-13.583189297033751</v>
      </c>
      <c r="I22" s="647">
        <v>0.24955001118367756</v>
      </c>
      <c r="J22" s="648" t="s">
        <v>1</v>
      </c>
    </row>
    <row r="23" spans="1:10" ht="14.4" customHeight="1" x14ac:dyDescent="0.3">
      <c r="A23" s="644" t="s">
        <v>582</v>
      </c>
      <c r="B23" s="645" t="s">
        <v>361</v>
      </c>
      <c r="C23" s="646">
        <v>0.27576000000000001</v>
      </c>
      <c r="D23" s="646">
        <v>0</v>
      </c>
      <c r="E23" s="646"/>
      <c r="F23" s="646" t="s">
        <v>579</v>
      </c>
      <c r="G23" s="646" t="s">
        <v>579</v>
      </c>
      <c r="H23" s="646" t="s">
        <v>579</v>
      </c>
      <c r="I23" s="647" t="s">
        <v>579</v>
      </c>
      <c r="J23" s="648" t="s">
        <v>1</v>
      </c>
    </row>
    <row r="24" spans="1:10" ht="14.4" customHeight="1" x14ac:dyDescent="0.3">
      <c r="A24" s="644" t="s">
        <v>582</v>
      </c>
      <c r="B24" s="645" t="s">
        <v>362</v>
      </c>
      <c r="C24" s="646">
        <v>25.077689999998999</v>
      </c>
      <c r="D24" s="646">
        <v>23.956710000000001</v>
      </c>
      <c r="E24" s="646"/>
      <c r="F24" s="646">
        <v>27.797849999999997</v>
      </c>
      <c r="G24" s="646">
        <v>29.713347834579999</v>
      </c>
      <c r="H24" s="646">
        <v>-1.9154978345800018</v>
      </c>
      <c r="I24" s="647">
        <v>0.93553409581296754</v>
      </c>
      <c r="J24" s="648" t="s">
        <v>1</v>
      </c>
    </row>
    <row r="25" spans="1:10" ht="14.4" customHeight="1" x14ac:dyDescent="0.3">
      <c r="A25" s="644" t="s">
        <v>582</v>
      </c>
      <c r="B25" s="645" t="s">
        <v>363</v>
      </c>
      <c r="C25" s="646">
        <v>69.533410000000003</v>
      </c>
      <c r="D25" s="646">
        <v>64.00206</v>
      </c>
      <c r="E25" s="646"/>
      <c r="F25" s="646">
        <v>65.038200000000003</v>
      </c>
      <c r="G25" s="646">
        <v>73.228693135282086</v>
      </c>
      <c r="H25" s="646">
        <v>-8.1904931352820824</v>
      </c>
      <c r="I25" s="647">
        <v>0.88815185981605549</v>
      </c>
      <c r="J25" s="648" t="s">
        <v>1</v>
      </c>
    </row>
    <row r="26" spans="1:10" ht="14.4" customHeight="1" x14ac:dyDescent="0.3">
      <c r="A26" s="644" t="s">
        <v>582</v>
      </c>
      <c r="B26" s="645" t="s">
        <v>364</v>
      </c>
      <c r="C26" s="646">
        <v>15.504819999999</v>
      </c>
      <c r="D26" s="646">
        <v>17.093299999999999</v>
      </c>
      <c r="E26" s="646"/>
      <c r="F26" s="646">
        <v>17.370049999999999</v>
      </c>
      <c r="G26" s="646">
        <v>17.337593460410002</v>
      </c>
      <c r="H26" s="646">
        <v>3.2456539589997391E-2</v>
      </c>
      <c r="I26" s="647">
        <v>1.0018720325669253</v>
      </c>
      <c r="J26" s="648" t="s">
        <v>1</v>
      </c>
    </row>
    <row r="27" spans="1:10" ht="14.4" customHeight="1" x14ac:dyDescent="0.3">
      <c r="A27" s="644" t="s">
        <v>582</v>
      </c>
      <c r="B27" s="645" t="s">
        <v>365</v>
      </c>
      <c r="C27" s="646">
        <v>0</v>
      </c>
      <c r="D27" s="646">
        <v>0</v>
      </c>
      <c r="E27" s="646"/>
      <c r="F27" s="646" t="s">
        <v>579</v>
      </c>
      <c r="G27" s="646" t="s">
        <v>579</v>
      </c>
      <c r="H27" s="646" t="s">
        <v>579</v>
      </c>
      <c r="I27" s="647" t="s">
        <v>579</v>
      </c>
      <c r="J27" s="648" t="s">
        <v>1</v>
      </c>
    </row>
    <row r="28" spans="1:10" ht="14.4" customHeight="1" x14ac:dyDescent="0.3">
      <c r="A28" s="644" t="s">
        <v>582</v>
      </c>
      <c r="B28" s="645" t="s">
        <v>366</v>
      </c>
      <c r="C28" s="646">
        <v>4.3919999999999995</v>
      </c>
      <c r="D28" s="646">
        <v>3.2629999999999999</v>
      </c>
      <c r="E28" s="646"/>
      <c r="F28" s="646">
        <v>15.830000000000002</v>
      </c>
      <c r="G28" s="646">
        <v>9.8784607689479174</v>
      </c>
      <c r="H28" s="646">
        <v>5.9515392310520845</v>
      </c>
      <c r="I28" s="647">
        <v>1.6024763746352297</v>
      </c>
      <c r="J28" s="648" t="s">
        <v>1</v>
      </c>
    </row>
    <row r="29" spans="1:10" ht="14.4" customHeight="1" x14ac:dyDescent="0.3">
      <c r="A29" s="644" t="s">
        <v>582</v>
      </c>
      <c r="B29" s="645" t="s">
        <v>367</v>
      </c>
      <c r="C29" s="646">
        <v>11.0001</v>
      </c>
      <c r="D29" s="646">
        <v>10.46255</v>
      </c>
      <c r="E29" s="646"/>
      <c r="F29" s="646">
        <v>13.289</v>
      </c>
      <c r="G29" s="646">
        <v>11.305003574035418</v>
      </c>
      <c r="H29" s="646">
        <v>1.9839964259645821</v>
      </c>
      <c r="I29" s="647">
        <v>1.1754971958187872</v>
      </c>
      <c r="J29" s="648" t="s">
        <v>1</v>
      </c>
    </row>
    <row r="30" spans="1:10" ht="14.4" customHeight="1" x14ac:dyDescent="0.3">
      <c r="A30" s="644" t="s">
        <v>582</v>
      </c>
      <c r="B30" s="645" t="s">
        <v>368</v>
      </c>
      <c r="C30" s="646" t="s">
        <v>579</v>
      </c>
      <c r="D30" s="646" t="s">
        <v>579</v>
      </c>
      <c r="E30" s="646"/>
      <c r="F30" s="646">
        <v>40.589550000000003</v>
      </c>
      <c r="G30" s="646">
        <v>63.333331338486659</v>
      </c>
      <c r="H30" s="646">
        <v>-22.743781338486656</v>
      </c>
      <c r="I30" s="647">
        <v>0.64088765176535689</v>
      </c>
      <c r="J30" s="648" t="s">
        <v>1</v>
      </c>
    </row>
    <row r="31" spans="1:10" ht="14.4" customHeight="1" x14ac:dyDescent="0.3">
      <c r="A31" s="644" t="s">
        <v>582</v>
      </c>
      <c r="B31" s="645" t="s">
        <v>369</v>
      </c>
      <c r="C31" s="646">
        <v>31.822000000000003</v>
      </c>
      <c r="D31" s="646">
        <v>63.942720000000008</v>
      </c>
      <c r="E31" s="646"/>
      <c r="F31" s="646" t="s">
        <v>579</v>
      </c>
      <c r="G31" s="646" t="s">
        <v>579</v>
      </c>
      <c r="H31" s="646" t="s">
        <v>579</v>
      </c>
      <c r="I31" s="647" t="s">
        <v>579</v>
      </c>
      <c r="J31" s="648" t="s">
        <v>1</v>
      </c>
    </row>
    <row r="32" spans="1:10" ht="14.4" customHeight="1" x14ac:dyDescent="0.3">
      <c r="A32" s="644" t="s">
        <v>582</v>
      </c>
      <c r="B32" s="645" t="s">
        <v>370</v>
      </c>
      <c r="C32" s="646" t="s">
        <v>579</v>
      </c>
      <c r="D32" s="646" t="s">
        <v>579</v>
      </c>
      <c r="E32" s="646"/>
      <c r="F32" s="646">
        <v>8.832000000000001E-2</v>
      </c>
      <c r="G32" s="646">
        <v>0</v>
      </c>
      <c r="H32" s="646">
        <v>8.832000000000001E-2</v>
      </c>
      <c r="I32" s="647" t="s">
        <v>579</v>
      </c>
      <c r="J32" s="648" t="s">
        <v>1</v>
      </c>
    </row>
    <row r="33" spans="1:10" ht="14.4" customHeight="1" x14ac:dyDescent="0.3">
      <c r="A33" s="644" t="s">
        <v>582</v>
      </c>
      <c r="B33" s="645" t="s">
        <v>584</v>
      </c>
      <c r="C33" s="646">
        <v>159.45755999999801</v>
      </c>
      <c r="D33" s="646">
        <v>207.65971999999999</v>
      </c>
      <c r="E33" s="646"/>
      <c r="F33" s="646">
        <v>184.51984000000002</v>
      </c>
      <c r="G33" s="646">
        <v>222.89648940877584</v>
      </c>
      <c r="H33" s="646">
        <v>-38.376649408775819</v>
      </c>
      <c r="I33" s="647">
        <v>0.82782748391162031</v>
      </c>
      <c r="J33" s="648" t="s">
        <v>585</v>
      </c>
    </row>
    <row r="34" spans="1:10" ht="14.4" customHeight="1" x14ac:dyDescent="0.3">
      <c r="A34" s="644" t="s">
        <v>579</v>
      </c>
      <c r="B34" s="645" t="s">
        <v>579</v>
      </c>
      <c r="C34" s="646" t="s">
        <v>579</v>
      </c>
      <c r="D34" s="646" t="s">
        <v>579</v>
      </c>
      <c r="E34" s="646"/>
      <c r="F34" s="646" t="s">
        <v>579</v>
      </c>
      <c r="G34" s="646" t="s">
        <v>579</v>
      </c>
      <c r="H34" s="646" t="s">
        <v>579</v>
      </c>
      <c r="I34" s="647" t="s">
        <v>579</v>
      </c>
      <c r="J34" s="648" t="s">
        <v>586</v>
      </c>
    </row>
    <row r="35" spans="1:10" ht="14.4" customHeight="1" x14ac:dyDescent="0.3">
      <c r="A35" s="644" t="s">
        <v>587</v>
      </c>
      <c r="B35" s="645" t="s">
        <v>588</v>
      </c>
      <c r="C35" s="646" t="s">
        <v>579</v>
      </c>
      <c r="D35" s="646" t="s">
        <v>579</v>
      </c>
      <c r="E35" s="646"/>
      <c r="F35" s="646" t="s">
        <v>579</v>
      </c>
      <c r="G35" s="646" t="s">
        <v>579</v>
      </c>
      <c r="H35" s="646" t="s">
        <v>579</v>
      </c>
      <c r="I35" s="647" t="s">
        <v>579</v>
      </c>
      <c r="J35" s="648" t="s">
        <v>0</v>
      </c>
    </row>
    <row r="36" spans="1:10" ht="14.4" customHeight="1" x14ac:dyDescent="0.3">
      <c r="A36" s="644" t="s">
        <v>587</v>
      </c>
      <c r="B36" s="645" t="s">
        <v>360</v>
      </c>
      <c r="C36" s="646">
        <v>3.50278</v>
      </c>
      <c r="D36" s="646">
        <v>33.5687</v>
      </c>
      <c r="E36" s="646"/>
      <c r="F36" s="646">
        <v>3.0453999999999999</v>
      </c>
      <c r="G36" s="646">
        <v>32.707048962780831</v>
      </c>
      <c r="H36" s="646">
        <v>-29.661648962780831</v>
      </c>
      <c r="I36" s="647">
        <v>9.3111426942416295E-2</v>
      </c>
      <c r="J36" s="648" t="s">
        <v>1</v>
      </c>
    </row>
    <row r="37" spans="1:10" ht="14.4" customHeight="1" x14ac:dyDescent="0.3">
      <c r="A37" s="644" t="s">
        <v>587</v>
      </c>
      <c r="B37" s="645" t="s">
        <v>361</v>
      </c>
      <c r="C37" s="646">
        <v>0</v>
      </c>
      <c r="D37" s="646">
        <v>0</v>
      </c>
      <c r="E37" s="646"/>
      <c r="F37" s="646" t="s">
        <v>579</v>
      </c>
      <c r="G37" s="646" t="s">
        <v>579</v>
      </c>
      <c r="H37" s="646" t="s">
        <v>579</v>
      </c>
      <c r="I37" s="647" t="s">
        <v>579</v>
      </c>
      <c r="J37" s="648" t="s">
        <v>1</v>
      </c>
    </row>
    <row r="38" spans="1:10" ht="14.4" customHeight="1" x14ac:dyDescent="0.3">
      <c r="A38" s="644" t="s">
        <v>587</v>
      </c>
      <c r="B38" s="645" t="s">
        <v>362</v>
      </c>
      <c r="C38" s="646">
        <v>18.709490000000002</v>
      </c>
      <c r="D38" s="646">
        <v>23.631730000000001</v>
      </c>
      <c r="E38" s="646"/>
      <c r="F38" s="646">
        <v>22.031199999999998</v>
      </c>
      <c r="G38" s="646">
        <v>21.637718675507919</v>
      </c>
      <c r="H38" s="646">
        <v>0.39348132449207895</v>
      </c>
      <c r="I38" s="647">
        <v>1.0181849727502681</v>
      </c>
      <c r="J38" s="648" t="s">
        <v>1</v>
      </c>
    </row>
    <row r="39" spans="1:10" ht="14.4" customHeight="1" x14ac:dyDescent="0.3">
      <c r="A39" s="644" t="s">
        <v>587</v>
      </c>
      <c r="B39" s="645" t="s">
        <v>363</v>
      </c>
      <c r="C39" s="646">
        <v>79.995359999999991</v>
      </c>
      <c r="D39" s="646">
        <v>72.028679999999994</v>
      </c>
      <c r="E39" s="646"/>
      <c r="F39" s="646">
        <v>81.309809999999999</v>
      </c>
      <c r="G39" s="646">
        <v>78.368908047324169</v>
      </c>
      <c r="H39" s="646">
        <v>2.94090195267583</v>
      </c>
      <c r="I39" s="647">
        <v>1.0375263867514899</v>
      </c>
      <c r="J39" s="648" t="s">
        <v>1</v>
      </c>
    </row>
    <row r="40" spans="1:10" ht="14.4" customHeight="1" x14ac:dyDescent="0.3">
      <c r="A40" s="644" t="s">
        <v>587</v>
      </c>
      <c r="B40" s="645" t="s">
        <v>364</v>
      </c>
      <c r="C40" s="646">
        <v>15.638939999999</v>
      </c>
      <c r="D40" s="646">
        <v>17.7288</v>
      </c>
      <c r="E40" s="646"/>
      <c r="F40" s="646">
        <v>31.52505</v>
      </c>
      <c r="G40" s="646">
        <v>23.384655219742086</v>
      </c>
      <c r="H40" s="646">
        <v>8.140394780257914</v>
      </c>
      <c r="I40" s="647">
        <v>1.3481083943194307</v>
      </c>
      <c r="J40" s="648" t="s">
        <v>1</v>
      </c>
    </row>
    <row r="41" spans="1:10" ht="14.4" customHeight="1" x14ac:dyDescent="0.3">
      <c r="A41" s="644" t="s">
        <v>587</v>
      </c>
      <c r="B41" s="645" t="s">
        <v>366</v>
      </c>
      <c r="C41" s="646">
        <v>4.7490000000000006</v>
      </c>
      <c r="D41" s="646">
        <v>6.96</v>
      </c>
      <c r="E41" s="646"/>
      <c r="F41" s="646">
        <v>6.8810000000000002</v>
      </c>
      <c r="G41" s="646">
        <v>14.92585777100375</v>
      </c>
      <c r="H41" s="646">
        <v>-8.0448577710037501</v>
      </c>
      <c r="I41" s="647">
        <v>0.46101203063636453</v>
      </c>
      <c r="J41" s="648" t="s">
        <v>1</v>
      </c>
    </row>
    <row r="42" spans="1:10" ht="14.4" customHeight="1" x14ac:dyDescent="0.3">
      <c r="A42" s="644" t="s">
        <v>587</v>
      </c>
      <c r="B42" s="645" t="s">
        <v>367</v>
      </c>
      <c r="C42" s="646">
        <v>8.0248000000000008</v>
      </c>
      <c r="D42" s="646">
        <v>8.5172000000000008</v>
      </c>
      <c r="E42" s="646"/>
      <c r="F42" s="646">
        <v>12.51915</v>
      </c>
      <c r="G42" s="646">
        <v>11.813789798177499</v>
      </c>
      <c r="H42" s="646">
        <v>0.7053602018225007</v>
      </c>
      <c r="I42" s="647">
        <v>1.0597065136482551</v>
      </c>
      <c r="J42" s="648" t="s">
        <v>1</v>
      </c>
    </row>
    <row r="43" spans="1:10" ht="14.4" customHeight="1" x14ac:dyDescent="0.3">
      <c r="A43" s="644" t="s">
        <v>587</v>
      </c>
      <c r="B43" s="645" t="s">
        <v>368</v>
      </c>
      <c r="C43" s="646" t="s">
        <v>579</v>
      </c>
      <c r="D43" s="646" t="s">
        <v>579</v>
      </c>
      <c r="E43" s="646"/>
      <c r="F43" s="646">
        <v>18.039850000000001</v>
      </c>
      <c r="G43" s="646">
        <v>18.749999409420418</v>
      </c>
      <c r="H43" s="646">
        <v>-0.71014940942041704</v>
      </c>
      <c r="I43" s="647">
        <v>0.96212536363795176</v>
      </c>
      <c r="J43" s="648" t="s">
        <v>1</v>
      </c>
    </row>
    <row r="44" spans="1:10" ht="14.4" customHeight="1" x14ac:dyDescent="0.3">
      <c r="A44" s="644" t="s">
        <v>587</v>
      </c>
      <c r="B44" s="645" t="s">
        <v>369</v>
      </c>
      <c r="C44" s="646">
        <v>36.079349999999998</v>
      </c>
      <c r="D44" s="646">
        <v>27.059750000000001</v>
      </c>
      <c r="E44" s="646"/>
      <c r="F44" s="646" t="s">
        <v>579</v>
      </c>
      <c r="G44" s="646" t="s">
        <v>579</v>
      </c>
      <c r="H44" s="646" t="s">
        <v>579</v>
      </c>
      <c r="I44" s="647" t="s">
        <v>579</v>
      </c>
      <c r="J44" s="648" t="s">
        <v>1</v>
      </c>
    </row>
    <row r="45" spans="1:10" ht="14.4" customHeight="1" x14ac:dyDescent="0.3">
      <c r="A45" s="644" t="s">
        <v>587</v>
      </c>
      <c r="B45" s="645" t="s">
        <v>370</v>
      </c>
      <c r="C45" s="646" t="s">
        <v>579</v>
      </c>
      <c r="D45" s="646" t="s">
        <v>579</v>
      </c>
      <c r="E45" s="646"/>
      <c r="F45" s="646">
        <v>6.9599999999999995E-2</v>
      </c>
      <c r="G45" s="646">
        <v>0</v>
      </c>
      <c r="H45" s="646">
        <v>6.9599999999999995E-2</v>
      </c>
      <c r="I45" s="647" t="s">
        <v>579</v>
      </c>
      <c r="J45" s="648" t="s">
        <v>1</v>
      </c>
    </row>
    <row r="46" spans="1:10" ht="14.4" customHeight="1" x14ac:dyDescent="0.3">
      <c r="A46" s="644" t="s">
        <v>587</v>
      </c>
      <c r="B46" s="645" t="s">
        <v>589</v>
      </c>
      <c r="C46" s="646">
        <v>166.69971999999899</v>
      </c>
      <c r="D46" s="646">
        <v>189.49486000000002</v>
      </c>
      <c r="E46" s="646"/>
      <c r="F46" s="646">
        <v>175.42106000000001</v>
      </c>
      <c r="G46" s="646">
        <v>201.58797788395668</v>
      </c>
      <c r="H46" s="646">
        <v>-26.166917883956671</v>
      </c>
      <c r="I46" s="647">
        <v>0.87019603967147507</v>
      </c>
      <c r="J46" s="648" t="s">
        <v>585</v>
      </c>
    </row>
    <row r="47" spans="1:10" ht="14.4" customHeight="1" x14ac:dyDescent="0.3">
      <c r="A47" s="644" t="s">
        <v>579</v>
      </c>
      <c r="B47" s="645" t="s">
        <v>579</v>
      </c>
      <c r="C47" s="646" t="s">
        <v>579</v>
      </c>
      <c r="D47" s="646" t="s">
        <v>579</v>
      </c>
      <c r="E47" s="646"/>
      <c r="F47" s="646" t="s">
        <v>579</v>
      </c>
      <c r="G47" s="646" t="s">
        <v>579</v>
      </c>
      <c r="H47" s="646" t="s">
        <v>579</v>
      </c>
      <c r="I47" s="647" t="s">
        <v>579</v>
      </c>
      <c r="J47" s="648" t="s">
        <v>586</v>
      </c>
    </row>
    <row r="48" spans="1:10" ht="14.4" customHeight="1" x14ac:dyDescent="0.3">
      <c r="A48" s="644" t="s">
        <v>590</v>
      </c>
      <c r="B48" s="645" t="s">
        <v>591</v>
      </c>
      <c r="C48" s="646" t="s">
        <v>579</v>
      </c>
      <c r="D48" s="646" t="s">
        <v>579</v>
      </c>
      <c r="E48" s="646"/>
      <c r="F48" s="646" t="s">
        <v>579</v>
      </c>
      <c r="G48" s="646" t="s">
        <v>579</v>
      </c>
      <c r="H48" s="646" t="s">
        <v>579</v>
      </c>
      <c r="I48" s="647" t="s">
        <v>579</v>
      </c>
      <c r="J48" s="648" t="s">
        <v>0</v>
      </c>
    </row>
    <row r="49" spans="1:10" ht="14.4" customHeight="1" x14ac:dyDescent="0.3">
      <c r="A49" s="644" t="s">
        <v>590</v>
      </c>
      <c r="B49" s="645" t="s">
        <v>360</v>
      </c>
      <c r="C49" s="646">
        <v>0</v>
      </c>
      <c r="D49" s="646">
        <v>0</v>
      </c>
      <c r="E49" s="646"/>
      <c r="F49" s="646" t="s">
        <v>579</v>
      </c>
      <c r="G49" s="646" t="s">
        <v>579</v>
      </c>
      <c r="H49" s="646" t="s">
        <v>579</v>
      </c>
      <c r="I49" s="647" t="s">
        <v>579</v>
      </c>
      <c r="J49" s="648" t="s">
        <v>1</v>
      </c>
    </row>
    <row r="50" spans="1:10" ht="14.4" customHeight="1" x14ac:dyDescent="0.3">
      <c r="A50" s="644" t="s">
        <v>590</v>
      </c>
      <c r="B50" s="645" t="s">
        <v>362</v>
      </c>
      <c r="C50" s="646">
        <v>12.988059999999999</v>
      </c>
      <c r="D50" s="646">
        <v>14.178830000000001</v>
      </c>
      <c r="E50" s="646"/>
      <c r="F50" s="646">
        <v>14.402939999999999</v>
      </c>
      <c r="G50" s="646">
        <v>15.097928041762918</v>
      </c>
      <c r="H50" s="646">
        <v>-0.69498804176291884</v>
      </c>
      <c r="I50" s="647">
        <v>0.95396798555136253</v>
      </c>
      <c r="J50" s="648" t="s">
        <v>1</v>
      </c>
    </row>
    <row r="51" spans="1:10" ht="14.4" customHeight="1" x14ac:dyDescent="0.3">
      <c r="A51" s="644" t="s">
        <v>590</v>
      </c>
      <c r="B51" s="645" t="s">
        <v>363</v>
      </c>
      <c r="C51" s="646">
        <v>205.46195999999998</v>
      </c>
      <c r="D51" s="646">
        <v>194.71306000000001</v>
      </c>
      <c r="E51" s="646"/>
      <c r="F51" s="646">
        <v>194.38022000000001</v>
      </c>
      <c r="G51" s="646">
        <v>186.31859608846415</v>
      </c>
      <c r="H51" s="646">
        <v>8.061623911535861</v>
      </c>
      <c r="I51" s="647">
        <v>1.0432679511373528</v>
      </c>
      <c r="J51" s="648" t="s">
        <v>1</v>
      </c>
    </row>
    <row r="52" spans="1:10" ht="14.4" customHeight="1" x14ac:dyDescent="0.3">
      <c r="A52" s="644" t="s">
        <v>590</v>
      </c>
      <c r="B52" s="645" t="s">
        <v>364</v>
      </c>
      <c r="C52" s="646">
        <v>25.830199999999</v>
      </c>
      <c r="D52" s="646">
        <v>22.868000000000002</v>
      </c>
      <c r="E52" s="646"/>
      <c r="F52" s="646">
        <v>31.993950000000002</v>
      </c>
      <c r="G52" s="646">
        <v>30</v>
      </c>
      <c r="H52" s="646">
        <v>1.9939500000000017</v>
      </c>
      <c r="I52" s="647">
        <v>1.066465</v>
      </c>
      <c r="J52" s="648" t="s">
        <v>1</v>
      </c>
    </row>
    <row r="53" spans="1:10" ht="14.4" customHeight="1" x14ac:dyDescent="0.3">
      <c r="A53" s="644" t="s">
        <v>590</v>
      </c>
      <c r="B53" s="645" t="s">
        <v>365</v>
      </c>
      <c r="C53" s="646" t="s">
        <v>579</v>
      </c>
      <c r="D53" s="646" t="s">
        <v>579</v>
      </c>
      <c r="E53" s="646"/>
      <c r="F53" s="646">
        <v>0</v>
      </c>
      <c r="G53" s="646">
        <v>0.83333330708500009</v>
      </c>
      <c r="H53" s="646">
        <v>-0.83333330708500009</v>
      </c>
      <c r="I53" s="647">
        <v>0</v>
      </c>
      <c r="J53" s="648" t="s">
        <v>1</v>
      </c>
    </row>
    <row r="54" spans="1:10" ht="14.4" customHeight="1" x14ac:dyDescent="0.3">
      <c r="A54" s="644" t="s">
        <v>590</v>
      </c>
      <c r="B54" s="645" t="s">
        <v>366</v>
      </c>
      <c r="C54" s="646">
        <v>48.538999999999994</v>
      </c>
      <c r="D54" s="646">
        <v>43.269999999999996</v>
      </c>
      <c r="E54" s="646"/>
      <c r="F54" s="646">
        <v>52.033000000000001</v>
      </c>
      <c r="G54" s="646">
        <v>52.279012365442917</v>
      </c>
      <c r="H54" s="646">
        <v>-0.24601236544291538</v>
      </c>
      <c r="I54" s="647">
        <v>0.99529424229128072</v>
      </c>
      <c r="J54" s="648" t="s">
        <v>1</v>
      </c>
    </row>
    <row r="55" spans="1:10" ht="14.4" customHeight="1" x14ac:dyDescent="0.3">
      <c r="A55" s="644" t="s">
        <v>590</v>
      </c>
      <c r="B55" s="645" t="s">
        <v>367</v>
      </c>
      <c r="C55" s="646">
        <v>6.2933000000000003</v>
      </c>
      <c r="D55" s="646">
        <v>6.1216000000000008</v>
      </c>
      <c r="E55" s="646"/>
      <c r="F55" s="646">
        <v>7.4831000000000003</v>
      </c>
      <c r="G55" s="646">
        <v>7.6269669042912502</v>
      </c>
      <c r="H55" s="646">
        <v>-0.14386690429124993</v>
      </c>
      <c r="I55" s="647">
        <v>0.98113707505269177</v>
      </c>
      <c r="J55" s="648" t="s">
        <v>1</v>
      </c>
    </row>
    <row r="56" spans="1:10" ht="14.4" customHeight="1" x14ac:dyDescent="0.3">
      <c r="A56" s="644" t="s">
        <v>590</v>
      </c>
      <c r="B56" s="645" t="s">
        <v>368</v>
      </c>
      <c r="C56" s="646" t="s">
        <v>579</v>
      </c>
      <c r="D56" s="646" t="s">
        <v>579</v>
      </c>
      <c r="E56" s="646"/>
      <c r="F56" s="646">
        <v>0</v>
      </c>
      <c r="G56" s="646">
        <v>18.749999409420418</v>
      </c>
      <c r="H56" s="646">
        <v>-18.749999409420418</v>
      </c>
      <c r="I56" s="647">
        <v>0</v>
      </c>
      <c r="J56" s="648" t="s">
        <v>1</v>
      </c>
    </row>
    <row r="57" spans="1:10" ht="14.4" customHeight="1" x14ac:dyDescent="0.3">
      <c r="A57" s="644" t="s">
        <v>590</v>
      </c>
      <c r="B57" s="645" t="s">
        <v>369</v>
      </c>
      <c r="C57" s="646">
        <v>36.080150000000003</v>
      </c>
      <c r="D57" s="646">
        <v>27.05979</v>
      </c>
      <c r="E57" s="646"/>
      <c r="F57" s="646" t="s">
        <v>579</v>
      </c>
      <c r="G57" s="646" t="s">
        <v>579</v>
      </c>
      <c r="H57" s="646" t="s">
        <v>579</v>
      </c>
      <c r="I57" s="647" t="s">
        <v>579</v>
      </c>
      <c r="J57" s="648" t="s">
        <v>1</v>
      </c>
    </row>
    <row r="58" spans="1:10" ht="14.4" customHeight="1" x14ac:dyDescent="0.3">
      <c r="A58" s="644" t="s">
        <v>590</v>
      </c>
      <c r="B58" s="645" t="s">
        <v>592</v>
      </c>
      <c r="C58" s="646">
        <v>335.19266999999894</v>
      </c>
      <c r="D58" s="646">
        <v>308.21128000000004</v>
      </c>
      <c r="E58" s="646"/>
      <c r="F58" s="646">
        <v>300.29320999999999</v>
      </c>
      <c r="G58" s="646">
        <v>310.90583611646662</v>
      </c>
      <c r="H58" s="646">
        <v>-10.612626116466629</v>
      </c>
      <c r="I58" s="647">
        <v>0.96586546509055848</v>
      </c>
      <c r="J58" s="648" t="s">
        <v>585</v>
      </c>
    </row>
    <row r="59" spans="1:10" ht="14.4" customHeight="1" x14ac:dyDescent="0.3">
      <c r="A59" s="644" t="s">
        <v>579</v>
      </c>
      <c r="B59" s="645" t="s">
        <v>579</v>
      </c>
      <c r="C59" s="646" t="s">
        <v>579</v>
      </c>
      <c r="D59" s="646" t="s">
        <v>579</v>
      </c>
      <c r="E59" s="646"/>
      <c r="F59" s="646" t="s">
        <v>579</v>
      </c>
      <c r="G59" s="646" t="s">
        <v>579</v>
      </c>
      <c r="H59" s="646" t="s">
        <v>579</v>
      </c>
      <c r="I59" s="647" t="s">
        <v>579</v>
      </c>
      <c r="J59" s="648" t="s">
        <v>586</v>
      </c>
    </row>
    <row r="60" spans="1:10" ht="14.4" customHeight="1" x14ac:dyDescent="0.3">
      <c r="A60" s="644" t="s">
        <v>593</v>
      </c>
      <c r="B60" s="645" t="s">
        <v>594</v>
      </c>
      <c r="C60" s="646" t="s">
        <v>579</v>
      </c>
      <c r="D60" s="646" t="s">
        <v>579</v>
      </c>
      <c r="E60" s="646"/>
      <c r="F60" s="646" t="s">
        <v>579</v>
      </c>
      <c r="G60" s="646" t="s">
        <v>579</v>
      </c>
      <c r="H60" s="646" t="s">
        <v>579</v>
      </c>
      <c r="I60" s="647" t="s">
        <v>579</v>
      </c>
      <c r="J60" s="648" t="s">
        <v>0</v>
      </c>
    </row>
    <row r="61" spans="1:10" ht="14.4" customHeight="1" x14ac:dyDescent="0.3">
      <c r="A61" s="644" t="s">
        <v>593</v>
      </c>
      <c r="B61" s="645" t="s">
        <v>359</v>
      </c>
      <c r="C61" s="646">
        <v>0</v>
      </c>
      <c r="D61" s="646">
        <v>0</v>
      </c>
      <c r="E61" s="646"/>
      <c r="F61" s="646" t="s">
        <v>579</v>
      </c>
      <c r="G61" s="646" t="s">
        <v>579</v>
      </c>
      <c r="H61" s="646" t="s">
        <v>579</v>
      </c>
      <c r="I61" s="647" t="s">
        <v>579</v>
      </c>
      <c r="J61" s="648" t="s">
        <v>1</v>
      </c>
    </row>
    <row r="62" spans="1:10" ht="14.4" customHeight="1" x14ac:dyDescent="0.3">
      <c r="A62" s="644" t="s">
        <v>593</v>
      </c>
      <c r="B62" s="645" t="s">
        <v>362</v>
      </c>
      <c r="C62" s="646">
        <v>0.71889999999999998</v>
      </c>
      <c r="D62" s="646">
        <v>1.0484199999999999</v>
      </c>
      <c r="E62" s="646"/>
      <c r="F62" s="646">
        <v>1.04969</v>
      </c>
      <c r="G62" s="646">
        <v>2.5301907543283337</v>
      </c>
      <c r="H62" s="646">
        <v>-1.4805007543283337</v>
      </c>
      <c r="I62" s="647">
        <v>0.4148659535666715</v>
      </c>
      <c r="J62" s="648" t="s">
        <v>1</v>
      </c>
    </row>
    <row r="63" spans="1:10" ht="14.4" customHeight="1" x14ac:dyDescent="0.3">
      <c r="A63" s="644" t="s">
        <v>593</v>
      </c>
      <c r="B63" s="645" t="s">
        <v>363</v>
      </c>
      <c r="C63" s="646">
        <v>10.668899999998999</v>
      </c>
      <c r="D63" s="646">
        <v>21.410699999999999</v>
      </c>
      <c r="E63" s="646"/>
      <c r="F63" s="646">
        <v>21.871000000000002</v>
      </c>
      <c r="G63" s="646">
        <v>35.195396947122916</v>
      </c>
      <c r="H63" s="646">
        <v>-13.324396947122914</v>
      </c>
      <c r="I63" s="647">
        <v>0.62141648900447677</v>
      </c>
      <c r="J63" s="648" t="s">
        <v>1</v>
      </c>
    </row>
    <row r="64" spans="1:10" ht="14.4" customHeight="1" x14ac:dyDescent="0.3">
      <c r="A64" s="644" t="s">
        <v>593</v>
      </c>
      <c r="B64" s="645" t="s">
        <v>367</v>
      </c>
      <c r="C64" s="646">
        <v>0</v>
      </c>
      <c r="D64" s="646" t="s">
        <v>579</v>
      </c>
      <c r="E64" s="646"/>
      <c r="F64" s="646">
        <v>7.2599999999999998E-2</v>
      </c>
      <c r="G64" s="646">
        <v>2.5</v>
      </c>
      <c r="H64" s="646">
        <v>-2.4274</v>
      </c>
      <c r="I64" s="647">
        <v>2.904E-2</v>
      </c>
      <c r="J64" s="648" t="s">
        <v>1</v>
      </c>
    </row>
    <row r="65" spans="1:10" ht="14.4" customHeight="1" x14ac:dyDescent="0.3">
      <c r="A65" s="644" t="s">
        <v>593</v>
      </c>
      <c r="B65" s="645" t="s">
        <v>370</v>
      </c>
      <c r="C65" s="646" t="s">
        <v>579</v>
      </c>
      <c r="D65" s="646" t="s">
        <v>579</v>
      </c>
      <c r="E65" s="646"/>
      <c r="F65" s="646">
        <v>21.253900000000002</v>
      </c>
      <c r="G65" s="646">
        <v>0</v>
      </c>
      <c r="H65" s="646">
        <v>21.253900000000002</v>
      </c>
      <c r="I65" s="647" t="s">
        <v>579</v>
      </c>
      <c r="J65" s="648" t="s">
        <v>1</v>
      </c>
    </row>
    <row r="66" spans="1:10" ht="14.4" customHeight="1" x14ac:dyDescent="0.3">
      <c r="A66" s="644" t="s">
        <v>593</v>
      </c>
      <c r="B66" s="645" t="s">
        <v>595</v>
      </c>
      <c r="C66" s="646">
        <v>11.387799999998999</v>
      </c>
      <c r="D66" s="646">
        <v>22.459119999999999</v>
      </c>
      <c r="E66" s="646"/>
      <c r="F66" s="646">
        <v>44.247190000000003</v>
      </c>
      <c r="G66" s="646">
        <v>40.225587701451246</v>
      </c>
      <c r="H66" s="646">
        <v>4.0216022985487569</v>
      </c>
      <c r="I66" s="647">
        <v>1.0999762223089575</v>
      </c>
      <c r="J66" s="648" t="s">
        <v>585</v>
      </c>
    </row>
    <row r="67" spans="1:10" ht="14.4" customHeight="1" x14ac:dyDescent="0.3">
      <c r="A67" s="644" t="s">
        <v>579</v>
      </c>
      <c r="B67" s="645" t="s">
        <v>579</v>
      </c>
      <c r="C67" s="646" t="s">
        <v>579</v>
      </c>
      <c r="D67" s="646" t="s">
        <v>579</v>
      </c>
      <c r="E67" s="646"/>
      <c r="F67" s="646" t="s">
        <v>579</v>
      </c>
      <c r="G67" s="646" t="s">
        <v>579</v>
      </c>
      <c r="H67" s="646" t="s">
        <v>579</v>
      </c>
      <c r="I67" s="647" t="s">
        <v>579</v>
      </c>
      <c r="J67" s="648" t="s">
        <v>586</v>
      </c>
    </row>
    <row r="68" spans="1:10" ht="14.4" customHeight="1" x14ac:dyDescent="0.3">
      <c r="A68" s="644" t="s">
        <v>596</v>
      </c>
      <c r="B68" s="645" t="s">
        <v>597</v>
      </c>
      <c r="C68" s="646" t="s">
        <v>579</v>
      </c>
      <c r="D68" s="646" t="s">
        <v>579</v>
      </c>
      <c r="E68" s="646"/>
      <c r="F68" s="646" t="s">
        <v>579</v>
      </c>
      <c r="G68" s="646" t="s">
        <v>579</v>
      </c>
      <c r="H68" s="646" t="s">
        <v>579</v>
      </c>
      <c r="I68" s="647" t="s">
        <v>579</v>
      </c>
      <c r="J68" s="648" t="s">
        <v>0</v>
      </c>
    </row>
    <row r="69" spans="1:10" ht="14.4" customHeight="1" x14ac:dyDescent="0.3">
      <c r="A69" s="644" t="s">
        <v>596</v>
      </c>
      <c r="B69" s="645" t="s">
        <v>359</v>
      </c>
      <c r="C69" s="646">
        <v>0</v>
      </c>
      <c r="D69" s="646" t="s">
        <v>579</v>
      </c>
      <c r="E69" s="646"/>
      <c r="F69" s="646" t="s">
        <v>579</v>
      </c>
      <c r="G69" s="646" t="s">
        <v>579</v>
      </c>
      <c r="H69" s="646" t="s">
        <v>579</v>
      </c>
      <c r="I69" s="647" t="s">
        <v>579</v>
      </c>
      <c r="J69" s="648" t="s">
        <v>1</v>
      </c>
    </row>
    <row r="70" spans="1:10" ht="14.4" customHeight="1" x14ac:dyDescent="0.3">
      <c r="A70" s="644" t="s">
        <v>596</v>
      </c>
      <c r="B70" s="645" t="s">
        <v>362</v>
      </c>
      <c r="C70" s="646">
        <v>3.0351399999999997</v>
      </c>
      <c r="D70" s="646">
        <v>5.6032799999999998</v>
      </c>
      <c r="E70" s="646"/>
      <c r="F70" s="646">
        <v>8.5454200000000018</v>
      </c>
      <c r="G70" s="646">
        <v>4.7708124233700007</v>
      </c>
      <c r="H70" s="646">
        <v>3.7746075766300011</v>
      </c>
      <c r="I70" s="647">
        <v>1.7911875885415127</v>
      </c>
      <c r="J70" s="648" t="s">
        <v>1</v>
      </c>
    </row>
    <row r="71" spans="1:10" ht="14.4" customHeight="1" x14ac:dyDescent="0.3">
      <c r="A71" s="644" t="s">
        <v>596</v>
      </c>
      <c r="B71" s="645" t="s">
        <v>363</v>
      </c>
      <c r="C71" s="646">
        <v>1.5025799999989999</v>
      </c>
      <c r="D71" s="646">
        <v>0.98743999999999998</v>
      </c>
      <c r="E71" s="646"/>
      <c r="F71" s="646">
        <v>1.3648899999999999</v>
      </c>
      <c r="G71" s="646">
        <v>1.0550607418733333</v>
      </c>
      <c r="H71" s="646">
        <v>0.30982925812666662</v>
      </c>
      <c r="I71" s="647">
        <v>1.2936601143708024</v>
      </c>
      <c r="J71" s="648" t="s">
        <v>1</v>
      </c>
    </row>
    <row r="72" spans="1:10" ht="14.4" customHeight="1" x14ac:dyDescent="0.3">
      <c r="A72" s="644" t="s">
        <v>596</v>
      </c>
      <c r="B72" s="645" t="s">
        <v>364</v>
      </c>
      <c r="C72" s="646">
        <v>0</v>
      </c>
      <c r="D72" s="646">
        <v>0</v>
      </c>
      <c r="E72" s="646"/>
      <c r="F72" s="646" t="s">
        <v>579</v>
      </c>
      <c r="G72" s="646" t="s">
        <v>579</v>
      </c>
      <c r="H72" s="646" t="s">
        <v>579</v>
      </c>
      <c r="I72" s="647" t="s">
        <v>579</v>
      </c>
      <c r="J72" s="648" t="s">
        <v>1</v>
      </c>
    </row>
    <row r="73" spans="1:10" ht="14.4" customHeight="1" x14ac:dyDescent="0.3">
      <c r="A73" s="644" t="s">
        <v>596</v>
      </c>
      <c r="B73" s="645" t="s">
        <v>366</v>
      </c>
      <c r="C73" s="646">
        <v>5.7999999999999996E-2</v>
      </c>
      <c r="D73" s="646">
        <v>0</v>
      </c>
      <c r="E73" s="646"/>
      <c r="F73" s="646" t="s">
        <v>579</v>
      </c>
      <c r="G73" s="646" t="s">
        <v>579</v>
      </c>
      <c r="H73" s="646" t="s">
        <v>579</v>
      </c>
      <c r="I73" s="647" t="s">
        <v>579</v>
      </c>
      <c r="J73" s="648" t="s">
        <v>1</v>
      </c>
    </row>
    <row r="74" spans="1:10" ht="14.4" customHeight="1" x14ac:dyDescent="0.3">
      <c r="A74" s="644" t="s">
        <v>596</v>
      </c>
      <c r="B74" s="645" t="s">
        <v>367</v>
      </c>
      <c r="C74" s="646">
        <v>1.6619000000000002</v>
      </c>
      <c r="D74" s="646">
        <v>0.53500000000000003</v>
      </c>
      <c r="E74" s="646"/>
      <c r="F74" s="646">
        <v>3.871</v>
      </c>
      <c r="G74" s="646">
        <v>0.92090539273875005</v>
      </c>
      <c r="H74" s="646">
        <v>2.9500946072612502</v>
      </c>
      <c r="I74" s="647">
        <v>4.2034719641370986</v>
      </c>
      <c r="J74" s="648" t="s">
        <v>1</v>
      </c>
    </row>
    <row r="75" spans="1:10" ht="14.4" customHeight="1" x14ac:dyDescent="0.3">
      <c r="A75" s="644" t="s">
        <v>596</v>
      </c>
      <c r="B75" s="645" t="s">
        <v>598</v>
      </c>
      <c r="C75" s="646">
        <v>6.2576199999990001</v>
      </c>
      <c r="D75" s="646">
        <v>7.1257200000000003</v>
      </c>
      <c r="E75" s="646"/>
      <c r="F75" s="646">
        <v>13.781310000000003</v>
      </c>
      <c r="G75" s="646">
        <v>6.7467785579820845</v>
      </c>
      <c r="H75" s="646">
        <v>7.0345314420179186</v>
      </c>
      <c r="I75" s="647">
        <v>2.042650411831791</v>
      </c>
      <c r="J75" s="648" t="s">
        <v>585</v>
      </c>
    </row>
    <row r="76" spans="1:10" ht="14.4" customHeight="1" x14ac:dyDescent="0.3">
      <c r="A76" s="644" t="s">
        <v>579</v>
      </c>
      <c r="B76" s="645" t="s">
        <v>579</v>
      </c>
      <c r="C76" s="646" t="s">
        <v>579</v>
      </c>
      <c r="D76" s="646" t="s">
        <v>579</v>
      </c>
      <c r="E76" s="646"/>
      <c r="F76" s="646" t="s">
        <v>579</v>
      </c>
      <c r="G76" s="646" t="s">
        <v>579</v>
      </c>
      <c r="H76" s="646" t="s">
        <v>579</v>
      </c>
      <c r="I76" s="647" t="s">
        <v>579</v>
      </c>
      <c r="J76" s="648" t="s">
        <v>586</v>
      </c>
    </row>
    <row r="77" spans="1:10" ht="14.4" customHeight="1" x14ac:dyDescent="0.3">
      <c r="A77" s="644" t="s">
        <v>5442</v>
      </c>
      <c r="B77" s="645" t="s">
        <v>5443</v>
      </c>
      <c r="C77" s="646" t="s">
        <v>579</v>
      </c>
      <c r="D77" s="646" t="s">
        <v>579</v>
      </c>
      <c r="E77" s="646"/>
      <c r="F77" s="646" t="s">
        <v>579</v>
      </c>
      <c r="G77" s="646" t="s">
        <v>579</v>
      </c>
      <c r="H77" s="646" t="s">
        <v>579</v>
      </c>
      <c r="I77" s="647" t="s">
        <v>579</v>
      </c>
      <c r="J77" s="648" t="s">
        <v>0</v>
      </c>
    </row>
    <row r="78" spans="1:10" ht="14.4" customHeight="1" x14ac:dyDescent="0.3">
      <c r="A78" s="644" t="s">
        <v>5442</v>
      </c>
      <c r="B78" s="645" t="s">
        <v>360</v>
      </c>
      <c r="C78" s="646" t="s">
        <v>579</v>
      </c>
      <c r="D78" s="646">
        <v>6.8159999999999998E-2</v>
      </c>
      <c r="E78" s="646"/>
      <c r="F78" s="646">
        <v>0</v>
      </c>
      <c r="G78" s="646">
        <v>2.6223472391249999E-2</v>
      </c>
      <c r="H78" s="646">
        <v>-2.6223472391249999E-2</v>
      </c>
      <c r="I78" s="647">
        <v>0</v>
      </c>
      <c r="J78" s="648" t="s">
        <v>1</v>
      </c>
    </row>
    <row r="79" spans="1:10" ht="14.4" customHeight="1" x14ac:dyDescent="0.3">
      <c r="A79" s="644" t="s">
        <v>5442</v>
      </c>
      <c r="B79" s="645" t="s">
        <v>5444</v>
      </c>
      <c r="C79" s="646" t="s">
        <v>579</v>
      </c>
      <c r="D79" s="646">
        <v>6.8159999999999998E-2</v>
      </c>
      <c r="E79" s="646"/>
      <c r="F79" s="646">
        <v>0</v>
      </c>
      <c r="G79" s="646">
        <v>2.6223472391249999E-2</v>
      </c>
      <c r="H79" s="646">
        <v>-2.6223472391249999E-2</v>
      </c>
      <c r="I79" s="647">
        <v>0</v>
      </c>
      <c r="J79" s="648" t="s">
        <v>585</v>
      </c>
    </row>
    <row r="80" spans="1:10" ht="14.4" customHeight="1" x14ac:dyDescent="0.3">
      <c r="A80" s="644" t="s">
        <v>579</v>
      </c>
      <c r="B80" s="645" t="s">
        <v>579</v>
      </c>
      <c r="C80" s="646" t="s">
        <v>579</v>
      </c>
      <c r="D80" s="646" t="s">
        <v>579</v>
      </c>
      <c r="E80" s="646"/>
      <c r="F80" s="646" t="s">
        <v>579</v>
      </c>
      <c r="G80" s="646" t="s">
        <v>579</v>
      </c>
      <c r="H80" s="646" t="s">
        <v>579</v>
      </c>
      <c r="I80" s="647" t="s">
        <v>579</v>
      </c>
      <c r="J80" s="648" t="s">
        <v>586</v>
      </c>
    </row>
    <row r="81" spans="1:10" ht="14.4" customHeight="1" x14ac:dyDescent="0.3">
      <c r="A81" s="644" t="s">
        <v>5445</v>
      </c>
      <c r="B81" s="645" t="s">
        <v>5446</v>
      </c>
      <c r="C81" s="646" t="s">
        <v>579</v>
      </c>
      <c r="D81" s="646" t="s">
        <v>579</v>
      </c>
      <c r="E81" s="646"/>
      <c r="F81" s="646" t="s">
        <v>579</v>
      </c>
      <c r="G81" s="646" t="s">
        <v>579</v>
      </c>
      <c r="H81" s="646" t="s">
        <v>579</v>
      </c>
      <c r="I81" s="647" t="s">
        <v>579</v>
      </c>
      <c r="J81" s="648" t="s">
        <v>0</v>
      </c>
    </row>
    <row r="82" spans="1:10" ht="14.4" customHeight="1" x14ac:dyDescent="0.3">
      <c r="A82" s="644" t="s">
        <v>5445</v>
      </c>
      <c r="B82" s="645" t="s">
        <v>367</v>
      </c>
      <c r="C82" s="646">
        <v>0</v>
      </c>
      <c r="D82" s="646" t="s">
        <v>579</v>
      </c>
      <c r="E82" s="646"/>
      <c r="F82" s="646" t="s">
        <v>579</v>
      </c>
      <c r="G82" s="646" t="s">
        <v>579</v>
      </c>
      <c r="H82" s="646" t="s">
        <v>579</v>
      </c>
      <c r="I82" s="647" t="s">
        <v>579</v>
      </c>
      <c r="J82" s="648" t="s">
        <v>1</v>
      </c>
    </row>
    <row r="83" spans="1:10" ht="14.4" customHeight="1" x14ac:dyDescent="0.3">
      <c r="A83" s="644" t="s">
        <v>5445</v>
      </c>
      <c r="B83" s="645" t="s">
        <v>5447</v>
      </c>
      <c r="C83" s="646">
        <v>0</v>
      </c>
      <c r="D83" s="646" t="s">
        <v>579</v>
      </c>
      <c r="E83" s="646"/>
      <c r="F83" s="646" t="s">
        <v>579</v>
      </c>
      <c r="G83" s="646" t="s">
        <v>579</v>
      </c>
      <c r="H83" s="646" t="s">
        <v>579</v>
      </c>
      <c r="I83" s="647" t="s">
        <v>579</v>
      </c>
      <c r="J83" s="648" t="s">
        <v>585</v>
      </c>
    </row>
    <row r="84" spans="1:10" ht="14.4" customHeight="1" x14ac:dyDescent="0.3">
      <c r="A84" s="644" t="s">
        <v>579</v>
      </c>
      <c r="B84" s="645" t="s">
        <v>579</v>
      </c>
      <c r="C84" s="646" t="s">
        <v>579</v>
      </c>
      <c r="D84" s="646" t="s">
        <v>579</v>
      </c>
      <c r="E84" s="646"/>
      <c r="F84" s="646" t="s">
        <v>579</v>
      </c>
      <c r="G84" s="646" t="s">
        <v>579</v>
      </c>
      <c r="H84" s="646" t="s">
        <v>579</v>
      </c>
      <c r="I84" s="647" t="s">
        <v>579</v>
      </c>
      <c r="J84" s="648" t="s">
        <v>586</v>
      </c>
    </row>
    <row r="85" spans="1:10" ht="14.4" customHeight="1" x14ac:dyDescent="0.3">
      <c r="A85" s="644" t="s">
        <v>577</v>
      </c>
      <c r="B85" s="645" t="s">
        <v>580</v>
      </c>
      <c r="C85" s="646">
        <v>678.99536999999384</v>
      </c>
      <c r="D85" s="646">
        <v>735.01886000000013</v>
      </c>
      <c r="E85" s="646"/>
      <c r="F85" s="646">
        <v>718.26261000000011</v>
      </c>
      <c r="G85" s="646">
        <v>782.38889314102391</v>
      </c>
      <c r="H85" s="646">
        <v>-64.126283141023805</v>
      </c>
      <c r="I85" s="647">
        <v>0.91803784064012117</v>
      </c>
      <c r="J85" s="648" t="s">
        <v>581</v>
      </c>
    </row>
  </sheetData>
  <mergeCells count="3">
    <mergeCell ref="A1:I1"/>
    <mergeCell ref="F3:I3"/>
    <mergeCell ref="C4:D4"/>
  </mergeCells>
  <conditionalFormatting sqref="F19 F86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5">
    <cfRule type="expression" dxfId="29" priority="5">
      <formula>$H20&gt;0</formula>
    </cfRule>
  </conditionalFormatting>
  <conditionalFormatting sqref="A20:A85">
    <cfRule type="expression" dxfId="28" priority="2">
      <formula>AND($J20&lt;&gt;"mezeraKL",$J20&lt;&gt;"")</formula>
    </cfRule>
  </conditionalFormatting>
  <conditionalFormatting sqref="I20:I85">
    <cfRule type="expression" dxfId="27" priority="6">
      <formula>$I20&gt;1</formula>
    </cfRule>
  </conditionalFormatting>
  <conditionalFormatting sqref="B20:B85">
    <cfRule type="expression" dxfId="26" priority="1">
      <formula>OR($J20="NS",$J20="SumaNS",$J20="Účet")</formula>
    </cfRule>
  </conditionalFormatting>
  <conditionalFormatting sqref="A20:D85 F20:I85">
    <cfRule type="expression" dxfId="25" priority="8">
      <formula>AND($J20&lt;&gt;"",$J20&lt;&gt;"mezeraKL")</formula>
    </cfRule>
  </conditionalFormatting>
  <conditionalFormatting sqref="B20:D85 F20:I85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5792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3.2225569100773739</v>
      </c>
      <c r="J3" s="207">
        <f>SUBTOTAL(9,J5:J1048576)</f>
        <v>223203</v>
      </c>
      <c r="K3" s="208">
        <f>SUBTOTAL(9,K5:K1048576)</f>
        <v>719284.37000000011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577</v>
      </c>
      <c r="B5" s="736" t="s">
        <v>578</v>
      </c>
      <c r="C5" s="739" t="s">
        <v>582</v>
      </c>
      <c r="D5" s="754" t="s">
        <v>3249</v>
      </c>
      <c r="E5" s="739" t="s">
        <v>5776</v>
      </c>
      <c r="F5" s="754" t="s">
        <v>5777</v>
      </c>
      <c r="G5" s="739" t="s">
        <v>5448</v>
      </c>
      <c r="H5" s="739" t="s">
        <v>5449</v>
      </c>
      <c r="I5" s="229">
        <v>99.052499999999981</v>
      </c>
      <c r="J5" s="229">
        <v>12</v>
      </c>
      <c r="K5" s="749">
        <v>1188.6299999999999</v>
      </c>
    </row>
    <row r="6" spans="1:11" ht="14.4" customHeight="1" x14ac:dyDescent="0.3">
      <c r="A6" s="660" t="s">
        <v>577</v>
      </c>
      <c r="B6" s="661" t="s">
        <v>578</v>
      </c>
      <c r="C6" s="662" t="s">
        <v>582</v>
      </c>
      <c r="D6" s="663" t="s">
        <v>3249</v>
      </c>
      <c r="E6" s="662" t="s">
        <v>5776</v>
      </c>
      <c r="F6" s="663" t="s">
        <v>5777</v>
      </c>
      <c r="G6" s="662" t="s">
        <v>5450</v>
      </c>
      <c r="H6" s="662" t="s">
        <v>5451</v>
      </c>
      <c r="I6" s="664">
        <v>156.12</v>
      </c>
      <c r="J6" s="664">
        <v>1</v>
      </c>
      <c r="K6" s="665">
        <v>156.12</v>
      </c>
    </row>
    <row r="7" spans="1:11" ht="14.4" customHeight="1" x14ac:dyDescent="0.3">
      <c r="A7" s="660" t="s">
        <v>577</v>
      </c>
      <c r="B7" s="661" t="s">
        <v>578</v>
      </c>
      <c r="C7" s="662" t="s">
        <v>582</v>
      </c>
      <c r="D7" s="663" t="s">
        <v>3249</v>
      </c>
      <c r="E7" s="662" t="s">
        <v>5776</v>
      </c>
      <c r="F7" s="663" t="s">
        <v>5777</v>
      </c>
      <c r="G7" s="662" t="s">
        <v>5452</v>
      </c>
      <c r="H7" s="662" t="s">
        <v>5453</v>
      </c>
      <c r="I7" s="664">
        <v>0.38999999999999996</v>
      </c>
      <c r="J7" s="664">
        <v>300</v>
      </c>
      <c r="K7" s="665">
        <v>117</v>
      </c>
    </row>
    <row r="8" spans="1:11" ht="14.4" customHeight="1" x14ac:dyDescent="0.3">
      <c r="A8" s="660" t="s">
        <v>577</v>
      </c>
      <c r="B8" s="661" t="s">
        <v>578</v>
      </c>
      <c r="C8" s="662" t="s">
        <v>582</v>
      </c>
      <c r="D8" s="663" t="s">
        <v>3249</v>
      </c>
      <c r="E8" s="662" t="s">
        <v>5776</v>
      </c>
      <c r="F8" s="663" t="s">
        <v>5777</v>
      </c>
      <c r="G8" s="662" t="s">
        <v>5454</v>
      </c>
      <c r="H8" s="662" t="s">
        <v>5455</v>
      </c>
      <c r="I8" s="664">
        <v>123.05</v>
      </c>
      <c r="J8" s="664">
        <v>40</v>
      </c>
      <c r="K8" s="665">
        <v>4922</v>
      </c>
    </row>
    <row r="9" spans="1:11" ht="14.4" customHeight="1" x14ac:dyDescent="0.3">
      <c r="A9" s="660" t="s">
        <v>577</v>
      </c>
      <c r="B9" s="661" t="s">
        <v>578</v>
      </c>
      <c r="C9" s="662" t="s">
        <v>582</v>
      </c>
      <c r="D9" s="663" t="s">
        <v>3249</v>
      </c>
      <c r="E9" s="662" t="s">
        <v>5776</v>
      </c>
      <c r="F9" s="663" t="s">
        <v>5777</v>
      </c>
      <c r="G9" s="662" t="s">
        <v>5456</v>
      </c>
      <c r="H9" s="662" t="s">
        <v>5457</v>
      </c>
      <c r="I9" s="664">
        <v>4.3</v>
      </c>
      <c r="J9" s="664">
        <v>48</v>
      </c>
      <c r="K9" s="665">
        <v>206.4</v>
      </c>
    </row>
    <row r="10" spans="1:11" ht="14.4" customHeight="1" x14ac:dyDescent="0.3">
      <c r="A10" s="660" t="s">
        <v>577</v>
      </c>
      <c r="B10" s="661" t="s">
        <v>578</v>
      </c>
      <c r="C10" s="662" t="s">
        <v>582</v>
      </c>
      <c r="D10" s="663" t="s">
        <v>3249</v>
      </c>
      <c r="E10" s="662" t="s">
        <v>5776</v>
      </c>
      <c r="F10" s="663" t="s">
        <v>5777</v>
      </c>
      <c r="G10" s="662" t="s">
        <v>5458</v>
      </c>
      <c r="H10" s="662" t="s">
        <v>5459</v>
      </c>
      <c r="I10" s="664">
        <v>0.14333333333333334</v>
      </c>
      <c r="J10" s="664">
        <v>300</v>
      </c>
      <c r="K10" s="665">
        <v>43</v>
      </c>
    </row>
    <row r="11" spans="1:11" ht="14.4" customHeight="1" x14ac:dyDescent="0.3">
      <c r="A11" s="660" t="s">
        <v>577</v>
      </c>
      <c r="B11" s="661" t="s">
        <v>578</v>
      </c>
      <c r="C11" s="662" t="s">
        <v>582</v>
      </c>
      <c r="D11" s="663" t="s">
        <v>3249</v>
      </c>
      <c r="E11" s="662" t="s">
        <v>5776</v>
      </c>
      <c r="F11" s="663" t="s">
        <v>5777</v>
      </c>
      <c r="G11" s="662" t="s">
        <v>5460</v>
      </c>
      <c r="H11" s="662" t="s">
        <v>5461</v>
      </c>
      <c r="I11" s="664">
        <v>3.84</v>
      </c>
      <c r="J11" s="664">
        <v>60</v>
      </c>
      <c r="K11" s="665">
        <v>230.4</v>
      </c>
    </row>
    <row r="12" spans="1:11" ht="14.4" customHeight="1" x14ac:dyDescent="0.3">
      <c r="A12" s="660" t="s">
        <v>577</v>
      </c>
      <c r="B12" s="661" t="s">
        <v>578</v>
      </c>
      <c r="C12" s="662" t="s">
        <v>582</v>
      </c>
      <c r="D12" s="663" t="s">
        <v>3249</v>
      </c>
      <c r="E12" s="662" t="s">
        <v>5776</v>
      </c>
      <c r="F12" s="663" t="s">
        <v>5777</v>
      </c>
      <c r="G12" s="662" t="s">
        <v>5462</v>
      </c>
      <c r="H12" s="662" t="s">
        <v>5463</v>
      </c>
      <c r="I12" s="664">
        <v>0.5</v>
      </c>
      <c r="J12" s="664">
        <v>1100</v>
      </c>
      <c r="K12" s="665">
        <v>550</v>
      </c>
    </row>
    <row r="13" spans="1:11" ht="14.4" customHeight="1" x14ac:dyDescent="0.3">
      <c r="A13" s="660" t="s">
        <v>577</v>
      </c>
      <c r="B13" s="661" t="s">
        <v>578</v>
      </c>
      <c r="C13" s="662" t="s">
        <v>582</v>
      </c>
      <c r="D13" s="663" t="s">
        <v>3249</v>
      </c>
      <c r="E13" s="662" t="s">
        <v>5776</v>
      </c>
      <c r="F13" s="663" t="s">
        <v>5777</v>
      </c>
      <c r="G13" s="662" t="s">
        <v>5464</v>
      </c>
      <c r="H13" s="662" t="s">
        <v>5465</v>
      </c>
      <c r="I13" s="664">
        <v>13.457999999999998</v>
      </c>
      <c r="J13" s="664">
        <v>50</v>
      </c>
      <c r="K13" s="665">
        <v>672.9</v>
      </c>
    </row>
    <row r="14" spans="1:11" ht="14.4" customHeight="1" x14ac:dyDescent="0.3">
      <c r="A14" s="660" t="s">
        <v>577</v>
      </c>
      <c r="B14" s="661" t="s">
        <v>578</v>
      </c>
      <c r="C14" s="662" t="s">
        <v>582</v>
      </c>
      <c r="D14" s="663" t="s">
        <v>3249</v>
      </c>
      <c r="E14" s="662" t="s">
        <v>5776</v>
      </c>
      <c r="F14" s="663" t="s">
        <v>5777</v>
      </c>
      <c r="G14" s="662" t="s">
        <v>5466</v>
      </c>
      <c r="H14" s="662" t="s">
        <v>5467</v>
      </c>
      <c r="I14" s="664">
        <v>27.823333333333334</v>
      </c>
      <c r="J14" s="664">
        <v>72</v>
      </c>
      <c r="K14" s="665">
        <v>2003.2800000000002</v>
      </c>
    </row>
    <row r="15" spans="1:11" ht="14.4" customHeight="1" x14ac:dyDescent="0.3">
      <c r="A15" s="660" t="s">
        <v>577</v>
      </c>
      <c r="B15" s="661" t="s">
        <v>578</v>
      </c>
      <c r="C15" s="662" t="s">
        <v>582</v>
      </c>
      <c r="D15" s="663" t="s">
        <v>3249</v>
      </c>
      <c r="E15" s="662" t="s">
        <v>5776</v>
      </c>
      <c r="F15" s="663" t="s">
        <v>5777</v>
      </c>
      <c r="G15" s="662" t="s">
        <v>5468</v>
      </c>
      <c r="H15" s="662" t="s">
        <v>5469</v>
      </c>
      <c r="I15" s="664">
        <v>1.895</v>
      </c>
      <c r="J15" s="664">
        <v>50</v>
      </c>
      <c r="K15" s="665">
        <v>94.58</v>
      </c>
    </row>
    <row r="16" spans="1:11" ht="14.4" customHeight="1" x14ac:dyDescent="0.3">
      <c r="A16" s="660" t="s">
        <v>577</v>
      </c>
      <c r="B16" s="661" t="s">
        <v>578</v>
      </c>
      <c r="C16" s="662" t="s">
        <v>582</v>
      </c>
      <c r="D16" s="663" t="s">
        <v>3249</v>
      </c>
      <c r="E16" s="662" t="s">
        <v>5776</v>
      </c>
      <c r="F16" s="663" t="s">
        <v>5777</v>
      </c>
      <c r="G16" s="662" t="s">
        <v>5470</v>
      </c>
      <c r="H16" s="662" t="s">
        <v>5471</v>
      </c>
      <c r="I16" s="664">
        <v>2.0499999999999998</v>
      </c>
      <c r="J16" s="664">
        <v>25</v>
      </c>
      <c r="K16" s="665">
        <v>51.3</v>
      </c>
    </row>
    <row r="17" spans="1:11" ht="14.4" customHeight="1" x14ac:dyDescent="0.3">
      <c r="A17" s="660" t="s">
        <v>577</v>
      </c>
      <c r="B17" s="661" t="s">
        <v>578</v>
      </c>
      <c r="C17" s="662" t="s">
        <v>582</v>
      </c>
      <c r="D17" s="663" t="s">
        <v>3249</v>
      </c>
      <c r="E17" s="662" t="s">
        <v>5776</v>
      </c>
      <c r="F17" s="663" t="s">
        <v>5777</v>
      </c>
      <c r="G17" s="662" t="s">
        <v>5472</v>
      </c>
      <c r="H17" s="662" t="s">
        <v>5473</v>
      </c>
      <c r="I17" s="664">
        <v>3.0149999999999997</v>
      </c>
      <c r="J17" s="664">
        <v>160</v>
      </c>
      <c r="K17" s="665">
        <v>482.4</v>
      </c>
    </row>
    <row r="18" spans="1:11" ht="14.4" customHeight="1" x14ac:dyDescent="0.3">
      <c r="A18" s="660" t="s">
        <v>577</v>
      </c>
      <c r="B18" s="661" t="s">
        <v>578</v>
      </c>
      <c r="C18" s="662" t="s">
        <v>582</v>
      </c>
      <c r="D18" s="663" t="s">
        <v>3249</v>
      </c>
      <c r="E18" s="662" t="s">
        <v>5776</v>
      </c>
      <c r="F18" s="663" t="s">
        <v>5777</v>
      </c>
      <c r="G18" s="662" t="s">
        <v>5474</v>
      </c>
      <c r="H18" s="662" t="s">
        <v>5475</v>
      </c>
      <c r="I18" s="664">
        <v>0.88</v>
      </c>
      <c r="J18" s="664">
        <v>700</v>
      </c>
      <c r="K18" s="665">
        <v>616</v>
      </c>
    </row>
    <row r="19" spans="1:11" ht="14.4" customHeight="1" x14ac:dyDescent="0.3">
      <c r="A19" s="660" t="s">
        <v>577</v>
      </c>
      <c r="B19" s="661" t="s">
        <v>578</v>
      </c>
      <c r="C19" s="662" t="s">
        <v>582</v>
      </c>
      <c r="D19" s="663" t="s">
        <v>3249</v>
      </c>
      <c r="E19" s="662" t="s">
        <v>5776</v>
      </c>
      <c r="F19" s="663" t="s">
        <v>5777</v>
      </c>
      <c r="G19" s="662" t="s">
        <v>5476</v>
      </c>
      <c r="H19" s="662" t="s">
        <v>5477</v>
      </c>
      <c r="I19" s="664">
        <v>22.15</v>
      </c>
      <c r="J19" s="664">
        <v>25</v>
      </c>
      <c r="K19" s="665">
        <v>553.75</v>
      </c>
    </row>
    <row r="20" spans="1:11" ht="14.4" customHeight="1" x14ac:dyDescent="0.3">
      <c r="A20" s="660" t="s">
        <v>577</v>
      </c>
      <c r="B20" s="661" t="s">
        <v>578</v>
      </c>
      <c r="C20" s="662" t="s">
        <v>582</v>
      </c>
      <c r="D20" s="663" t="s">
        <v>3249</v>
      </c>
      <c r="E20" s="662" t="s">
        <v>5776</v>
      </c>
      <c r="F20" s="663" t="s">
        <v>5777</v>
      </c>
      <c r="G20" s="662" t="s">
        <v>5478</v>
      </c>
      <c r="H20" s="662" t="s">
        <v>5479</v>
      </c>
      <c r="I20" s="664">
        <v>1.38</v>
      </c>
      <c r="J20" s="664">
        <v>750</v>
      </c>
      <c r="K20" s="665">
        <v>1035</v>
      </c>
    </row>
    <row r="21" spans="1:11" ht="14.4" customHeight="1" x14ac:dyDescent="0.3">
      <c r="A21" s="660" t="s">
        <v>577</v>
      </c>
      <c r="B21" s="661" t="s">
        <v>578</v>
      </c>
      <c r="C21" s="662" t="s">
        <v>582</v>
      </c>
      <c r="D21" s="663" t="s">
        <v>3249</v>
      </c>
      <c r="E21" s="662" t="s">
        <v>5776</v>
      </c>
      <c r="F21" s="663" t="s">
        <v>5777</v>
      </c>
      <c r="G21" s="662" t="s">
        <v>5480</v>
      </c>
      <c r="H21" s="662" t="s">
        <v>5481</v>
      </c>
      <c r="I21" s="664">
        <v>79.86</v>
      </c>
      <c r="J21" s="664">
        <v>3</v>
      </c>
      <c r="K21" s="665">
        <v>239.57999999999998</v>
      </c>
    </row>
    <row r="22" spans="1:11" ht="14.4" customHeight="1" x14ac:dyDescent="0.3">
      <c r="A22" s="660" t="s">
        <v>577</v>
      </c>
      <c r="B22" s="661" t="s">
        <v>578</v>
      </c>
      <c r="C22" s="662" t="s">
        <v>582</v>
      </c>
      <c r="D22" s="663" t="s">
        <v>3249</v>
      </c>
      <c r="E22" s="662" t="s">
        <v>5776</v>
      </c>
      <c r="F22" s="663" t="s">
        <v>5777</v>
      </c>
      <c r="G22" s="662" t="s">
        <v>5482</v>
      </c>
      <c r="H22" s="662" t="s">
        <v>5483</v>
      </c>
      <c r="I22" s="664">
        <v>39.1</v>
      </c>
      <c r="J22" s="664">
        <v>20</v>
      </c>
      <c r="K22" s="665">
        <v>782.07</v>
      </c>
    </row>
    <row r="23" spans="1:11" ht="14.4" customHeight="1" x14ac:dyDescent="0.3">
      <c r="A23" s="660" t="s">
        <v>577</v>
      </c>
      <c r="B23" s="661" t="s">
        <v>578</v>
      </c>
      <c r="C23" s="662" t="s">
        <v>582</v>
      </c>
      <c r="D23" s="663" t="s">
        <v>3249</v>
      </c>
      <c r="E23" s="662" t="s">
        <v>5776</v>
      </c>
      <c r="F23" s="663" t="s">
        <v>5777</v>
      </c>
      <c r="G23" s="662" t="s">
        <v>5484</v>
      </c>
      <c r="H23" s="662" t="s">
        <v>5485</v>
      </c>
      <c r="I23" s="664">
        <v>0.44</v>
      </c>
      <c r="J23" s="664">
        <v>800</v>
      </c>
      <c r="K23" s="665">
        <v>352</v>
      </c>
    </row>
    <row r="24" spans="1:11" ht="14.4" customHeight="1" x14ac:dyDescent="0.3">
      <c r="A24" s="660" t="s">
        <v>577</v>
      </c>
      <c r="B24" s="661" t="s">
        <v>578</v>
      </c>
      <c r="C24" s="662" t="s">
        <v>582</v>
      </c>
      <c r="D24" s="663" t="s">
        <v>3249</v>
      </c>
      <c r="E24" s="662" t="s">
        <v>5776</v>
      </c>
      <c r="F24" s="663" t="s">
        <v>5777</v>
      </c>
      <c r="G24" s="662" t="s">
        <v>5486</v>
      </c>
      <c r="H24" s="662" t="s">
        <v>5487</v>
      </c>
      <c r="I24" s="664">
        <v>8.5749999999999993</v>
      </c>
      <c r="J24" s="664">
        <v>96</v>
      </c>
      <c r="K24" s="665">
        <v>823.2</v>
      </c>
    </row>
    <row r="25" spans="1:11" ht="14.4" customHeight="1" x14ac:dyDescent="0.3">
      <c r="A25" s="660" t="s">
        <v>577</v>
      </c>
      <c r="B25" s="661" t="s">
        <v>578</v>
      </c>
      <c r="C25" s="662" t="s">
        <v>582</v>
      </c>
      <c r="D25" s="663" t="s">
        <v>3249</v>
      </c>
      <c r="E25" s="662" t="s">
        <v>5776</v>
      </c>
      <c r="F25" s="663" t="s">
        <v>5777</v>
      </c>
      <c r="G25" s="662" t="s">
        <v>5488</v>
      </c>
      <c r="H25" s="662" t="s">
        <v>5489</v>
      </c>
      <c r="I25" s="664">
        <v>28.495999999999999</v>
      </c>
      <c r="J25" s="664">
        <v>39</v>
      </c>
      <c r="K25" s="665">
        <v>1110.51</v>
      </c>
    </row>
    <row r="26" spans="1:11" ht="14.4" customHeight="1" x14ac:dyDescent="0.3">
      <c r="A26" s="660" t="s">
        <v>577</v>
      </c>
      <c r="B26" s="661" t="s">
        <v>578</v>
      </c>
      <c r="C26" s="662" t="s">
        <v>582</v>
      </c>
      <c r="D26" s="663" t="s">
        <v>3249</v>
      </c>
      <c r="E26" s="662" t="s">
        <v>5776</v>
      </c>
      <c r="F26" s="663" t="s">
        <v>5777</v>
      </c>
      <c r="G26" s="662" t="s">
        <v>5490</v>
      </c>
      <c r="H26" s="662" t="s">
        <v>5491</v>
      </c>
      <c r="I26" s="664">
        <v>159.55000000000001</v>
      </c>
      <c r="J26" s="664">
        <v>5</v>
      </c>
      <c r="K26" s="665">
        <v>797.76</v>
      </c>
    </row>
    <row r="27" spans="1:11" ht="14.4" customHeight="1" x14ac:dyDescent="0.3">
      <c r="A27" s="660" t="s">
        <v>577</v>
      </c>
      <c r="B27" s="661" t="s">
        <v>578</v>
      </c>
      <c r="C27" s="662" t="s">
        <v>582</v>
      </c>
      <c r="D27" s="663" t="s">
        <v>3249</v>
      </c>
      <c r="E27" s="662" t="s">
        <v>5776</v>
      </c>
      <c r="F27" s="663" t="s">
        <v>5777</v>
      </c>
      <c r="G27" s="662" t="s">
        <v>5492</v>
      </c>
      <c r="H27" s="662" t="s">
        <v>5493</v>
      </c>
      <c r="I27" s="664">
        <v>26.164999999999999</v>
      </c>
      <c r="J27" s="664">
        <v>4</v>
      </c>
      <c r="K27" s="665">
        <v>104.66</v>
      </c>
    </row>
    <row r="28" spans="1:11" ht="14.4" customHeight="1" x14ac:dyDescent="0.3">
      <c r="A28" s="660" t="s">
        <v>577</v>
      </c>
      <c r="B28" s="661" t="s">
        <v>578</v>
      </c>
      <c r="C28" s="662" t="s">
        <v>582</v>
      </c>
      <c r="D28" s="663" t="s">
        <v>3249</v>
      </c>
      <c r="E28" s="662" t="s">
        <v>5776</v>
      </c>
      <c r="F28" s="663" t="s">
        <v>5777</v>
      </c>
      <c r="G28" s="662" t="s">
        <v>5494</v>
      </c>
      <c r="H28" s="662" t="s">
        <v>5495</v>
      </c>
      <c r="I28" s="664">
        <v>112.82</v>
      </c>
      <c r="J28" s="664">
        <v>10</v>
      </c>
      <c r="K28" s="665">
        <v>1128.1500000000001</v>
      </c>
    </row>
    <row r="29" spans="1:11" ht="14.4" customHeight="1" x14ac:dyDescent="0.3">
      <c r="A29" s="660" t="s">
        <v>577</v>
      </c>
      <c r="B29" s="661" t="s">
        <v>578</v>
      </c>
      <c r="C29" s="662" t="s">
        <v>582</v>
      </c>
      <c r="D29" s="663" t="s">
        <v>3249</v>
      </c>
      <c r="E29" s="662" t="s">
        <v>5776</v>
      </c>
      <c r="F29" s="663" t="s">
        <v>5777</v>
      </c>
      <c r="G29" s="662" t="s">
        <v>5496</v>
      </c>
      <c r="H29" s="662" t="s">
        <v>5497</v>
      </c>
      <c r="I29" s="664">
        <v>7.51</v>
      </c>
      <c r="J29" s="664">
        <v>80</v>
      </c>
      <c r="K29" s="665">
        <v>600.79999999999995</v>
      </c>
    </row>
    <row r="30" spans="1:11" ht="14.4" customHeight="1" x14ac:dyDescent="0.3">
      <c r="A30" s="660" t="s">
        <v>577</v>
      </c>
      <c r="B30" s="661" t="s">
        <v>578</v>
      </c>
      <c r="C30" s="662" t="s">
        <v>582</v>
      </c>
      <c r="D30" s="663" t="s">
        <v>3249</v>
      </c>
      <c r="E30" s="662" t="s">
        <v>5776</v>
      </c>
      <c r="F30" s="663" t="s">
        <v>5777</v>
      </c>
      <c r="G30" s="662" t="s">
        <v>5498</v>
      </c>
      <c r="H30" s="662" t="s">
        <v>5499</v>
      </c>
      <c r="I30" s="664">
        <v>1.5133333333333334</v>
      </c>
      <c r="J30" s="664">
        <v>150</v>
      </c>
      <c r="K30" s="665">
        <v>227</v>
      </c>
    </row>
    <row r="31" spans="1:11" ht="14.4" customHeight="1" x14ac:dyDescent="0.3">
      <c r="A31" s="660" t="s">
        <v>577</v>
      </c>
      <c r="B31" s="661" t="s">
        <v>578</v>
      </c>
      <c r="C31" s="662" t="s">
        <v>582</v>
      </c>
      <c r="D31" s="663" t="s">
        <v>3249</v>
      </c>
      <c r="E31" s="662" t="s">
        <v>5776</v>
      </c>
      <c r="F31" s="663" t="s">
        <v>5777</v>
      </c>
      <c r="G31" s="662" t="s">
        <v>5500</v>
      </c>
      <c r="H31" s="662" t="s">
        <v>5501</v>
      </c>
      <c r="I31" s="664">
        <v>111.73</v>
      </c>
      <c r="J31" s="664">
        <v>5</v>
      </c>
      <c r="K31" s="665">
        <v>558.64</v>
      </c>
    </row>
    <row r="32" spans="1:11" ht="14.4" customHeight="1" x14ac:dyDescent="0.3">
      <c r="A32" s="660" t="s">
        <v>577</v>
      </c>
      <c r="B32" s="661" t="s">
        <v>578</v>
      </c>
      <c r="C32" s="662" t="s">
        <v>582</v>
      </c>
      <c r="D32" s="663" t="s">
        <v>3249</v>
      </c>
      <c r="E32" s="662" t="s">
        <v>5776</v>
      </c>
      <c r="F32" s="663" t="s">
        <v>5777</v>
      </c>
      <c r="G32" s="662" t="s">
        <v>5502</v>
      </c>
      <c r="H32" s="662" t="s">
        <v>5503</v>
      </c>
      <c r="I32" s="664">
        <v>64.35499999999999</v>
      </c>
      <c r="J32" s="664">
        <v>20</v>
      </c>
      <c r="K32" s="665">
        <v>1287.0999999999999</v>
      </c>
    </row>
    <row r="33" spans="1:11" ht="14.4" customHeight="1" x14ac:dyDescent="0.3">
      <c r="A33" s="660" t="s">
        <v>577</v>
      </c>
      <c r="B33" s="661" t="s">
        <v>578</v>
      </c>
      <c r="C33" s="662" t="s">
        <v>582</v>
      </c>
      <c r="D33" s="663" t="s">
        <v>3249</v>
      </c>
      <c r="E33" s="662" t="s">
        <v>5776</v>
      </c>
      <c r="F33" s="663" t="s">
        <v>5777</v>
      </c>
      <c r="G33" s="662" t="s">
        <v>5504</v>
      </c>
      <c r="H33" s="662" t="s">
        <v>5505</v>
      </c>
      <c r="I33" s="664">
        <v>5.17</v>
      </c>
      <c r="J33" s="664">
        <v>20</v>
      </c>
      <c r="K33" s="665">
        <v>103.35</v>
      </c>
    </row>
    <row r="34" spans="1:11" ht="14.4" customHeight="1" x14ac:dyDescent="0.3">
      <c r="A34" s="660" t="s">
        <v>577</v>
      </c>
      <c r="B34" s="661" t="s">
        <v>578</v>
      </c>
      <c r="C34" s="662" t="s">
        <v>582</v>
      </c>
      <c r="D34" s="663" t="s">
        <v>3249</v>
      </c>
      <c r="E34" s="662" t="s">
        <v>5776</v>
      </c>
      <c r="F34" s="663" t="s">
        <v>5777</v>
      </c>
      <c r="G34" s="662" t="s">
        <v>5506</v>
      </c>
      <c r="H34" s="662" t="s">
        <v>5507</v>
      </c>
      <c r="I34" s="664">
        <v>7.1</v>
      </c>
      <c r="J34" s="664">
        <v>1</v>
      </c>
      <c r="K34" s="665">
        <v>7.1</v>
      </c>
    </row>
    <row r="35" spans="1:11" ht="14.4" customHeight="1" x14ac:dyDescent="0.3">
      <c r="A35" s="660" t="s">
        <v>577</v>
      </c>
      <c r="B35" s="661" t="s">
        <v>578</v>
      </c>
      <c r="C35" s="662" t="s">
        <v>582</v>
      </c>
      <c r="D35" s="663" t="s">
        <v>3249</v>
      </c>
      <c r="E35" s="662" t="s">
        <v>5776</v>
      </c>
      <c r="F35" s="663" t="s">
        <v>5777</v>
      </c>
      <c r="G35" s="662" t="s">
        <v>5508</v>
      </c>
      <c r="H35" s="662" t="s">
        <v>5509</v>
      </c>
      <c r="I35" s="664">
        <v>3.45</v>
      </c>
      <c r="J35" s="664">
        <v>20</v>
      </c>
      <c r="K35" s="665">
        <v>69</v>
      </c>
    </row>
    <row r="36" spans="1:11" ht="14.4" customHeight="1" x14ac:dyDescent="0.3">
      <c r="A36" s="660" t="s">
        <v>577</v>
      </c>
      <c r="B36" s="661" t="s">
        <v>578</v>
      </c>
      <c r="C36" s="662" t="s">
        <v>582</v>
      </c>
      <c r="D36" s="663" t="s">
        <v>3249</v>
      </c>
      <c r="E36" s="662" t="s">
        <v>5776</v>
      </c>
      <c r="F36" s="663" t="s">
        <v>5777</v>
      </c>
      <c r="G36" s="662" t="s">
        <v>5510</v>
      </c>
      <c r="H36" s="662" t="s">
        <v>5511</v>
      </c>
      <c r="I36" s="664">
        <v>8.2799999999999994</v>
      </c>
      <c r="J36" s="664">
        <v>1</v>
      </c>
      <c r="K36" s="665">
        <v>8.2799999999999994</v>
      </c>
    </row>
    <row r="37" spans="1:11" ht="14.4" customHeight="1" x14ac:dyDescent="0.3">
      <c r="A37" s="660" t="s">
        <v>577</v>
      </c>
      <c r="B37" s="661" t="s">
        <v>578</v>
      </c>
      <c r="C37" s="662" t="s">
        <v>582</v>
      </c>
      <c r="D37" s="663" t="s">
        <v>3249</v>
      </c>
      <c r="E37" s="662" t="s">
        <v>5776</v>
      </c>
      <c r="F37" s="663" t="s">
        <v>5777</v>
      </c>
      <c r="G37" s="662" t="s">
        <v>5512</v>
      </c>
      <c r="H37" s="662" t="s">
        <v>5513</v>
      </c>
      <c r="I37" s="664">
        <v>2.67</v>
      </c>
      <c r="J37" s="664">
        <v>9</v>
      </c>
      <c r="K37" s="665">
        <v>24.06</v>
      </c>
    </row>
    <row r="38" spans="1:11" ht="14.4" customHeight="1" x14ac:dyDescent="0.3">
      <c r="A38" s="660" t="s">
        <v>577</v>
      </c>
      <c r="B38" s="661" t="s">
        <v>578</v>
      </c>
      <c r="C38" s="662" t="s">
        <v>582</v>
      </c>
      <c r="D38" s="663" t="s">
        <v>3249</v>
      </c>
      <c r="E38" s="662" t="s">
        <v>5776</v>
      </c>
      <c r="F38" s="663" t="s">
        <v>5777</v>
      </c>
      <c r="G38" s="662" t="s">
        <v>5514</v>
      </c>
      <c r="H38" s="662" t="s">
        <v>5515</v>
      </c>
      <c r="I38" s="664">
        <v>380.88</v>
      </c>
      <c r="J38" s="664">
        <v>5</v>
      </c>
      <c r="K38" s="665">
        <v>1904.4</v>
      </c>
    </row>
    <row r="39" spans="1:11" ht="14.4" customHeight="1" x14ac:dyDescent="0.3">
      <c r="A39" s="660" t="s">
        <v>577</v>
      </c>
      <c r="B39" s="661" t="s">
        <v>578</v>
      </c>
      <c r="C39" s="662" t="s">
        <v>582</v>
      </c>
      <c r="D39" s="663" t="s">
        <v>3249</v>
      </c>
      <c r="E39" s="662" t="s">
        <v>5776</v>
      </c>
      <c r="F39" s="663" t="s">
        <v>5777</v>
      </c>
      <c r="G39" s="662" t="s">
        <v>5516</v>
      </c>
      <c r="H39" s="662" t="s">
        <v>5517</v>
      </c>
      <c r="I39" s="664">
        <v>153</v>
      </c>
      <c r="J39" s="664">
        <v>30</v>
      </c>
      <c r="K39" s="665">
        <v>4589.88</v>
      </c>
    </row>
    <row r="40" spans="1:11" ht="14.4" customHeight="1" x14ac:dyDescent="0.3">
      <c r="A40" s="660" t="s">
        <v>577</v>
      </c>
      <c r="B40" s="661" t="s">
        <v>578</v>
      </c>
      <c r="C40" s="662" t="s">
        <v>582</v>
      </c>
      <c r="D40" s="663" t="s">
        <v>3249</v>
      </c>
      <c r="E40" s="662" t="s">
        <v>5776</v>
      </c>
      <c r="F40" s="663" t="s">
        <v>5777</v>
      </c>
      <c r="G40" s="662" t="s">
        <v>5518</v>
      </c>
      <c r="H40" s="662" t="s">
        <v>5519</v>
      </c>
      <c r="I40" s="664">
        <v>15.76</v>
      </c>
      <c r="J40" s="664">
        <v>10</v>
      </c>
      <c r="K40" s="665">
        <v>157.55000000000001</v>
      </c>
    </row>
    <row r="41" spans="1:11" ht="14.4" customHeight="1" x14ac:dyDescent="0.3">
      <c r="A41" s="660" t="s">
        <v>577</v>
      </c>
      <c r="B41" s="661" t="s">
        <v>578</v>
      </c>
      <c r="C41" s="662" t="s">
        <v>582</v>
      </c>
      <c r="D41" s="663" t="s">
        <v>3249</v>
      </c>
      <c r="E41" s="662" t="s">
        <v>5778</v>
      </c>
      <c r="F41" s="663" t="s">
        <v>5779</v>
      </c>
      <c r="G41" s="662" t="s">
        <v>5520</v>
      </c>
      <c r="H41" s="662" t="s">
        <v>5521</v>
      </c>
      <c r="I41" s="664">
        <v>3.01</v>
      </c>
      <c r="J41" s="664">
        <v>10</v>
      </c>
      <c r="K41" s="665">
        <v>30.1</v>
      </c>
    </row>
    <row r="42" spans="1:11" ht="14.4" customHeight="1" x14ac:dyDescent="0.3">
      <c r="A42" s="660" t="s">
        <v>577</v>
      </c>
      <c r="B42" s="661" t="s">
        <v>578</v>
      </c>
      <c r="C42" s="662" t="s">
        <v>582</v>
      </c>
      <c r="D42" s="663" t="s">
        <v>3249</v>
      </c>
      <c r="E42" s="662" t="s">
        <v>5778</v>
      </c>
      <c r="F42" s="663" t="s">
        <v>5779</v>
      </c>
      <c r="G42" s="662" t="s">
        <v>5522</v>
      </c>
      <c r="H42" s="662" t="s">
        <v>5523</v>
      </c>
      <c r="I42" s="664">
        <v>15.93</v>
      </c>
      <c r="J42" s="664">
        <v>150</v>
      </c>
      <c r="K42" s="665">
        <v>2389.5</v>
      </c>
    </row>
    <row r="43" spans="1:11" ht="14.4" customHeight="1" x14ac:dyDescent="0.3">
      <c r="A43" s="660" t="s">
        <v>577</v>
      </c>
      <c r="B43" s="661" t="s">
        <v>578</v>
      </c>
      <c r="C43" s="662" t="s">
        <v>582</v>
      </c>
      <c r="D43" s="663" t="s">
        <v>3249</v>
      </c>
      <c r="E43" s="662" t="s">
        <v>5778</v>
      </c>
      <c r="F43" s="663" t="s">
        <v>5779</v>
      </c>
      <c r="G43" s="662" t="s">
        <v>5524</v>
      </c>
      <c r="H43" s="662" t="s">
        <v>5525</v>
      </c>
      <c r="I43" s="664">
        <v>1.0960000000000001</v>
      </c>
      <c r="J43" s="664">
        <v>4000</v>
      </c>
      <c r="K43" s="665">
        <v>4384</v>
      </c>
    </row>
    <row r="44" spans="1:11" ht="14.4" customHeight="1" x14ac:dyDescent="0.3">
      <c r="A44" s="660" t="s">
        <v>577</v>
      </c>
      <c r="B44" s="661" t="s">
        <v>578</v>
      </c>
      <c r="C44" s="662" t="s">
        <v>582</v>
      </c>
      <c r="D44" s="663" t="s">
        <v>3249</v>
      </c>
      <c r="E44" s="662" t="s">
        <v>5778</v>
      </c>
      <c r="F44" s="663" t="s">
        <v>5779</v>
      </c>
      <c r="G44" s="662" t="s">
        <v>5526</v>
      </c>
      <c r="H44" s="662" t="s">
        <v>5527</v>
      </c>
      <c r="I44" s="664">
        <v>1.6739999999999999</v>
      </c>
      <c r="J44" s="664">
        <v>1100</v>
      </c>
      <c r="K44" s="665">
        <v>1840</v>
      </c>
    </row>
    <row r="45" spans="1:11" ht="14.4" customHeight="1" x14ac:dyDescent="0.3">
      <c r="A45" s="660" t="s">
        <v>577</v>
      </c>
      <c r="B45" s="661" t="s">
        <v>578</v>
      </c>
      <c r="C45" s="662" t="s">
        <v>582</v>
      </c>
      <c r="D45" s="663" t="s">
        <v>3249</v>
      </c>
      <c r="E45" s="662" t="s">
        <v>5778</v>
      </c>
      <c r="F45" s="663" t="s">
        <v>5779</v>
      </c>
      <c r="G45" s="662" t="s">
        <v>5528</v>
      </c>
      <c r="H45" s="662" t="s">
        <v>5529</v>
      </c>
      <c r="I45" s="664">
        <v>0.47333333333333333</v>
      </c>
      <c r="J45" s="664">
        <v>800</v>
      </c>
      <c r="K45" s="665">
        <v>379</v>
      </c>
    </row>
    <row r="46" spans="1:11" ht="14.4" customHeight="1" x14ac:dyDescent="0.3">
      <c r="A46" s="660" t="s">
        <v>577</v>
      </c>
      <c r="B46" s="661" t="s">
        <v>578</v>
      </c>
      <c r="C46" s="662" t="s">
        <v>582</v>
      </c>
      <c r="D46" s="663" t="s">
        <v>3249</v>
      </c>
      <c r="E46" s="662" t="s">
        <v>5778</v>
      </c>
      <c r="F46" s="663" t="s">
        <v>5779</v>
      </c>
      <c r="G46" s="662" t="s">
        <v>5530</v>
      </c>
      <c r="H46" s="662" t="s">
        <v>5531</v>
      </c>
      <c r="I46" s="664">
        <v>0.67</v>
      </c>
      <c r="J46" s="664">
        <v>2800</v>
      </c>
      <c r="K46" s="665">
        <v>1876</v>
      </c>
    </row>
    <row r="47" spans="1:11" ht="14.4" customHeight="1" x14ac:dyDescent="0.3">
      <c r="A47" s="660" t="s">
        <v>577</v>
      </c>
      <c r="B47" s="661" t="s">
        <v>578</v>
      </c>
      <c r="C47" s="662" t="s">
        <v>582</v>
      </c>
      <c r="D47" s="663" t="s">
        <v>3249</v>
      </c>
      <c r="E47" s="662" t="s">
        <v>5778</v>
      </c>
      <c r="F47" s="663" t="s">
        <v>5779</v>
      </c>
      <c r="G47" s="662" t="s">
        <v>5532</v>
      </c>
      <c r="H47" s="662" t="s">
        <v>5533</v>
      </c>
      <c r="I47" s="664">
        <v>3.13</v>
      </c>
      <c r="J47" s="664">
        <v>30</v>
      </c>
      <c r="K47" s="665">
        <v>93.9</v>
      </c>
    </row>
    <row r="48" spans="1:11" ht="14.4" customHeight="1" x14ac:dyDescent="0.3">
      <c r="A48" s="660" t="s">
        <v>577</v>
      </c>
      <c r="B48" s="661" t="s">
        <v>578</v>
      </c>
      <c r="C48" s="662" t="s">
        <v>582</v>
      </c>
      <c r="D48" s="663" t="s">
        <v>3249</v>
      </c>
      <c r="E48" s="662" t="s">
        <v>5778</v>
      </c>
      <c r="F48" s="663" t="s">
        <v>5779</v>
      </c>
      <c r="G48" s="662" t="s">
        <v>5534</v>
      </c>
      <c r="H48" s="662" t="s">
        <v>5535</v>
      </c>
      <c r="I48" s="664">
        <v>6.2333333333333343</v>
      </c>
      <c r="J48" s="664">
        <v>50</v>
      </c>
      <c r="K48" s="665">
        <v>311.59999999999997</v>
      </c>
    </row>
    <row r="49" spans="1:11" ht="14.4" customHeight="1" x14ac:dyDescent="0.3">
      <c r="A49" s="660" t="s">
        <v>577</v>
      </c>
      <c r="B49" s="661" t="s">
        <v>578</v>
      </c>
      <c r="C49" s="662" t="s">
        <v>582</v>
      </c>
      <c r="D49" s="663" t="s">
        <v>3249</v>
      </c>
      <c r="E49" s="662" t="s">
        <v>5778</v>
      </c>
      <c r="F49" s="663" t="s">
        <v>5779</v>
      </c>
      <c r="G49" s="662" t="s">
        <v>5536</v>
      </c>
      <c r="H49" s="662" t="s">
        <v>5537</v>
      </c>
      <c r="I49" s="664">
        <v>80.58</v>
      </c>
      <c r="J49" s="664">
        <v>5</v>
      </c>
      <c r="K49" s="665">
        <v>402.9</v>
      </c>
    </row>
    <row r="50" spans="1:11" ht="14.4" customHeight="1" x14ac:dyDescent="0.3">
      <c r="A50" s="660" t="s">
        <v>577</v>
      </c>
      <c r="B50" s="661" t="s">
        <v>578</v>
      </c>
      <c r="C50" s="662" t="s">
        <v>582</v>
      </c>
      <c r="D50" s="663" t="s">
        <v>3249</v>
      </c>
      <c r="E50" s="662" t="s">
        <v>5778</v>
      </c>
      <c r="F50" s="663" t="s">
        <v>5779</v>
      </c>
      <c r="G50" s="662" t="s">
        <v>5538</v>
      </c>
      <c r="H50" s="662" t="s">
        <v>5539</v>
      </c>
      <c r="I50" s="664">
        <v>2.46</v>
      </c>
      <c r="J50" s="664">
        <v>300</v>
      </c>
      <c r="K50" s="665">
        <v>738</v>
      </c>
    </row>
    <row r="51" spans="1:11" ht="14.4" customHeight="1" x14ac:dyDescent="0.3">
      <c r="A51" s="660" t="s">
        <v>577</v>
      </c>
      <c r="B51" s="661" t="s">
        <v>578</v>
      </c>
      <c r="C51" s="662" t="s">
        <v>582</v>
      </c>
      <c r="D51" s="663" t="s">
        <v>3249</v>
      </c>
      <c r="E51" s="662" t="s">
        <v>5778</v>
      </c>
      <c r="F51" s="663" t="s">
        <v>5779</v>
      </c>
      <c r="G51" s="662" t="s">
        <v>5540</v>
      </c>
      <c r="H51" s="662" t="s">
        <v>5541</v>
      </c>
      <c r="I51" s="664">
        <v>5.6859999999999991</v>
      </c>
      <c r="J51" s="664">
        <v>220</v>
      </c>
      <c r="K51" s="665">
        <v>1236.0999999999999</v>
      </c>
    </row>
    <row r="52" spans="1:11" ht="14.4" customHeight="1" x14ac:dyDescent="0.3">
      <c r="A52" s="660" t="s">
        <v>577</v>
      </c>
      <c r="B52" s="661" t="s">
        <v>578</v>
      </c>
      <c r="C52" s="662" t="s">
        <v>582</v>
      </c>
      <c r="D52" s="663" t="s">
        <v>3249</v>
      </c>
      <c r="E52" s="662" t="s">
        <v>5778</v>
      </c>
      <c r="F52" s="663" t="s">
        <v>5779</v>
      </c>
      <c r="G52" s="662" t="s">
        <v>5542</v>
      </c>
      <c r="H52" s="662" t="s">
        <v>5543</v>
      </c>
      <c r="I52" s="664">
        <v>17.86</v>
      </c>
      <c r="J52" s="664">
        <v>1</v>
      </c>
      <c r="K52" s="665">
        <v>17.86</v>
      </c>
    </row>
    <row r="53" spans="1:11" ht="14.4" customHeight="1" x14ac:dyDescent="0.3">
      <c r="A53" s="660" t="s">
        <v>577</v>
      </c>
      <c r="B53" s="661" t="s">
        <v>578</v>
      </c>
      <c r="C53" s="662" t="s">
        <v>582</v>
      </c>
      <c r="D53" s="663" t="s">
        <v>3249</v>
      </c>
      <c r="E53" s="662" t="s">
        <v>5778</v>
      </c>
      <c r="F53" s="663" t="s">
        <v>5779</v>
      </c>
      <c r="G53" s="662" t="s">
        <v>5544</v>
      </c>
      <c r="H53" s="662" t="s">
        <v>5545</v>
      </c>
      <c r="I53" s="664">
        <v>75.02</v>
      </c>
      <c r="J53" s="664">
        <v>1</v>
      </c>
      <c r="K53" s="665">
        <v>75.02</v>
      </c>
    </row>
    <row r="54" spans="1:11" ht="14.4" customHeight="1" x14ac:dyDescent="0.3">
      <c r="A54" s="660" t="s">
        <v>577</v>
      </c>
      <c r="B54" s="661" t="s">
        <v>578</v>
      </c>
      <c r="C54" s="662" t="s">
        <v>582</v>
      </c>
      <c r="D54" s="663" t="s">
        <v>3249</v>
      </c>
      <c r="E54" s="662" t="s">
        <v>5778</v>
      </c>
      <c r="F54" s="663" t="s">
        <v>5779</v>
      </c>
      <c r="G54" s="662" t="s">
        <v>5546</v>
      </c>
      <c r="H54" s="662" t="s">
        <v>5547</v>
      </c>
      <c r="I54" s="664">
        <v>2.3740000000000001</v>
      </c>
      <c r="J54" s="664">
        <v>500</v>
      </c>
      <c r="K54" s="665">
        <v>1187</v>
      </c>
    </row>
    <row r="55" spans="1:11" ht="14.4" customHeight="1" x14ac:dyDescent="0.3">
      <c r="A55" s="660" t="s">
        <v>577</v>
      </c>
      <c r="B55" s="661" t="s">
        <v>578</v>
      </c>
      <c r="C55" s="662" t="s">
        <v>582</v>
      </c>
      <c r="D55" s="663" t="s">
        <v>3249</v>
      </c>
      <c r="E55" s="662" t="s">
        <v>5778</v>
      </c>
      <c r="F55" s="663" t="s">
        <v>5779</v>
      </c>
      <c r="G55" s="662" t="s">
        <v>5548</v>
      </c>
      <c r="H55" s="662" t="s">
        <v>5549</v>
      </c>
      <c r="I55" s="664">
        <v>1.9866666666666666</v>
      </c>
      <c r="J55" s="664">
        <v>250</v>
      </c>
      <c r="K55" s="665">
        <v>497</v>
      </c>
    </row>
    <row r="56" spans="1:11" ht="14.4" customHeight="1" x14ac:dyDescent="0.3">
      <c r="A56" s="660" t="s">
        <v>577</v>
      </c>
      <c r="B56" s="661" t="s">
        <v>578</v>
      </c>
      <c r="C56" s="662" t="s">
        <v>582</v>
      </c>
      <c r="D56" s="663" t="s">
        <v>3249</v>
      </c>
      <c r="E56" s="662" t="s">
        <v>5778</v>
      </c>
      <c r="F56" s="663" t="s">
        <v>5779</v>
      </c>
      <c r="G56" s="662" t="s">
        <v>5550</v>
      </c>
      <c r="H56" s="662" t="s">
        <v>5551</v>
      </c>
      <c r="I56" s="664">
        <v>1.9550000000000001</v>
      </c>
      <c r="J56" s="664">
        <v>100</v>
      </c>
      <c r="K56" s="665">
        <v>195.5</v>
      </c>
    </row>
    <row r="57" spans="1:11" ht="14.4" customHeight="1" x14ac:dyDescent="0.3">
      <c r="A57" s="660" t="s">
        <v>577</v>
      </c>
      <c r="B57" s="661" t="s">
        <v>578</v>
      </c>
      <c r="C57" s="662" t="s">
        <v>582</v>
      </c>
      <c r="D57" s="663" t="s">
        <v>3249</v>
      </c>
      <c r="E57" s="662" t="s">
        <v>5778</v>
      </c>
      <c r="F57" s="663" t="s">
        <v>5779</v>
      </c>
      <c r="G57" s="662" t="s">
        <v>5552</v>
      </c>
      <c r="H57" s="662" t="s">
        <v>5553</v>
      </c>
      <c r="I57" s="664">
        <v>3.0640000000000001</v>
      </c>
      <c r="J57" s="664">
        <v>250</v>
      </c>
      <c r="K57" s="665">
        <v>766</v>
      </c>
    </row>
    <row r="58" spans="1:11" ht="14.4" customHeight="1" x14ac:dyDescent="0.3">
      <c r="A58" s="660" t="s">
        <v>577</v>
      </c>
      <c r="B58" s="661" t="s">
        <v>578</v>
      </c>
      <c r="C58" s="662" t="s">
        <v>582</v>
      </c>
      <c r="D58" s="663" t="s">
        <v>3249</v>
      </c>
      <c r="E58" s="662" t="s">
        <v>5778</v>
      </c>
      <c r="F58" s="663" t="s">
        <v>5779</v>
      </c>
      <c r="G58" s="662" t="s">
        <v>5554</v>
      </c>
      <c r="H58" s="662" t="s">
        <v>5555</v>
      </c>
      <c r="I58" s="664">
        <v>1.92</v>
      </c>
      <c r="J58" s="664">
        <v>150</v>
      </c>
      <c r="K58" s="665">
        <v>288</v>
      </c>
    </row>
    <row r="59" spans="1:11" ht="14.4" customHeight="1" x14ac:dyDescent="0.3">
      <c r="A59" s="660" t="s">
        <v>577</v>
      </c>
      <c r="B59" s="661" t="s">
        <v>578</v>
      </c>
      <c r="C59" s="662" t="s">
        <v>582</v>
      </c>
      <c r="D59" s="663" t="s">
        <v>3249</v>
      </c>
      <c r="E59" s="662" t="s">
        <v>5778</v>
      </c>
      <c r="F59" s="663" t="s">
        <v>5779</v>
      </c>
      <c r="G59" s="662" t="s">
        <v>5556</v>
      </c>
      <c r="H59" s="662" t="s">
        <v>5557</v>
      </c>
      <c r="I59" s="664">
        <v>4.8179999999999996</v>
      </c>
      <c r="J59" s="664">
        <v>350</v>
      </c>
      <c r="K59" s="665">
        <v>1686.5</v>
      </c>
    </row>
    <row r="60" spans="1:11" ht="14.4" customHeight="1" x14ac:dyDescent="0.3">
      <c r="A60" s="660" t="s">
        <v>577</v>
      </c>
      <c r="B60" s="661" t="s">
        <v>578</v>
      </c>
      <c r="C60" s="662" t="s">
        <v>582</v>
      </c>
      <c r="D60" s="663" t="s">
        <v>3249</v>
      </c>
      <c r="E60" s="662" t="s">
        <v>5778</v>
      </c>
      <c r="F60" s="663" t="s">
        <v>5779</v>
      </c>
      <c r="G60" s="662" t="s">
        <v>5558</v>
      </c>
      <c r="H60" s="662" t="s">
        <v>5559</v>
      </c>
      <c r="I60" s="664">
        <v>1.2E-2</v>
      </c>
      <c r="J60" s="664">
        <v>1200</v>
      </c>
      <c r="K60" s="665">
        <v>15</v>
      </c>
    </row>
    <row r="61" spans="1:11" ht="14.4" customHeight="1" x14ac:dyDescent="0.3">
      <c r="A61" s="660" t="s">
        <v>577</v>
      </c>
      <c r="B61" s="661" t="s">
        <v>578</v>
      </c>
      <c r="C61" s="662" t="s">
        <v>582</v>
      </c>
      <c r="D61" s="663" t="s">
        <v>3249</v>
      </c>
      <c r="E61" s="662" t="s">
        <v>5778</v>
      </c>
      <c r="F61" s="663" t="s">
        <v>5779</v>
      </c>
      <c r="G61" s="662" t="s">
        <v>5560</v>
      </c>
      <c r="H61" s="662" t="s">
        <v>5561</v>
      </c>
      <c r="I61" s="664">
        <v>2.9799999999999995</v>
      </c>
      <c r="J61" s="664">
        <v>850</v>
      </c>
      <c r="K61" s="665">
        <v>2537</v>
      </c>
    </row>
    <row r="62" spans="1:11" ht="14.4" customHeight="1" x14ac:dyDescent="0.3">
      <c r="A62" s="660" t="s">
        <v>577</v>
      </c>
      <c r="B62" s="661" t="s">
        <v>578</v>
      </c>
      <c r="C62" s="662" t="s">
        <v>582</v>
      </c>
      <c r="D62" s="663" t="s">
        <v>3249</v>
      </c>
      <c r="E62" s="662" t="s">
        <v>5778</v>
      </c>
      <c r="F62" s="663" t="s">
        <v>5779</v>
      </c>
      <c r="G62" s="662" t="s">
        <v>5562</v>
      </c>
      <c r="H62" s="662" t="s">
        <v>5563</v>
      </c>
      <c r="I62" s="664">
        <v>2.165</v>
      </c>
      <c r="J62" s="664">
        <v>250</v>
      </c>
      <c r="K62" s="665">
        <v>541</v>
      </c>
    </row>
    <row r="63" spans="1:11" ht="14.4" customHeight="1" x14ac:dyDescent="0.3">
      <c r="A63" s="660" t="s">
        <v>577</v>
      </c>
      <c r="B63" s="661" t="s">
        <v>578</v>
      </c>
      <c r="C63" s="662" t="s">
        <v>582</v>
      </c>
      <c r="D63" s="663" t="s">
        <v>3249</v>
      </c>
      <c r="E63" s="662" t="s">
        <v>5778</v>
      </c>
      <c r="F63" s="663" t="s">
        <v>5779</v>
      </c>
      <c r="G63" s="662" t="s">
        <v>5564</v>
      </c>
      <c r="H63" s="662" t="s">
        <v>5565</v>
      </c>
      <c r="I63" s="664">
        <v>2.1800000000000002</v>
      </c>
      <c r="J63" s="664">
        <v>200</v>
      </c>
      <c r="K63" s="665">
        <v>436</v>
      </c>
    </row>
    <row r="64" spans="1:11" ht="14.4" customHeight="1" x14ac:dyDescent="0.3">
      <c r="A64" s="660" t="s">
        <v>577</v>
      </c>
      <c r="B64" s="661" t="s">
        <v>578</v>
      </c>
      <c r="C64" s="662" t="s">
        <v>582</v>
      </c>
      <c r="D64" s="663" t="s">
        <v>3249</v>
      </c>
      <c r="E64" s="662" t="s">
        <v>5778</v>
      </c>
      <c r="F64" s="663" t="s">
        <v>5779</v>
      </c>
      <c r="G64" s="662" t="s">
        <v>5566</v>
      </c>
      <c r="H64" s="662" t="s">
        <v>5567</v>
      </c>
      <c r="I64" s="664">
        <v>2.855</v>
      </c>
      <c r="J64" s="664">
        <v>50</v>
      </c>
      <c r="K64" s="665">
        <v>142.69999999999999</v>
      </c>
    </row>
    <row r="65" spans="1:11" ht="14.4" customHeight="1" x14ac:dyDescent="0.3">
      <c r="A65" s="660" t="s">
        <v>577</v>
      </c>
      <c r="B65" s="661" t="s">
        <v>578</v>
      </c>
      <c r="C65" s="662" t="s">
        <v>582</v>
      </c>
      <c r="D65" s="663" t="s">
        <v>3249</v>
      </c>
      <c r="E65" s="662" t="s">
        <v>5778</v>
      </c>
      <c r="F65" s="663" t="s">
        <v>5779</v>
      </c>
      <c r="G65" s="662" t="s">
        <v>5568</v>
      </c>
      <c r="H65" s="662" t="s">
        <v>5569</v>
      </c>
      <c r="I65" s="664">
        <v>29.9</v>
      </c>
      <c r="J65" s="664">
        <v>5</v>
      </c>
      <c r="K65" s="665">
        <v>149.5</v>
      </c>
    </row>
    <row r="66" spans="1:11" ht="14.4" customHeight="1" x14ac:dyDescent="0.3">
      <c r="A66" s="660" t="s">
        <v>577</v>
      </c>
      <c r="B66" s="661" t="s">
        <v>578</v>
      </c>
      <c r="C66" s="662" t="s">
        <v>582</v>
      </c>
      <c r="D66" s="663" t="s">
        <v>3249</v>
      </c>
      <c r="E66" s="662" t="s">
        <v>5778</v>
      </c>
      <c r="F66" s="663" t="s">
        <v>5779</v>
      </c>
      <c r="G66" s="662" t="s">
        <v>5570</v>
      </c>
      <c r="H66" s="662" t="s">
        <v>5571</v>
      </c>
      <c r="I66" s="664">
        <v>6.05</v>
      </c>
      <c r="J66" s="664">
        <v>20</v>
      </c>
      <c r="K66" s="665">
        <v>121</v>
      </c>
    </row>
    <row r="67" spans="1:11" ht="14.4" customHeight="1" x14ac:dyDescent="0.3">
      <c r="A67" s="660" t="s">
        <v>577</v>
      </c>
      <c r="B67" s="661" t="s">
        <v>578</v>
      </c>
      <c r="C67" s="662" t="s">
        <v>582</v>
      </c>
      <c r="D67" s="663" t="s">
        <v>3249</v>
      </c>
      <c r="E67" s="662" t="s">
        <v>5778</v>
      </c>
      <c r="F67" s="663" t="s">
        <v>5779</v>
      </c>
      <c r="G67" s="662" t="s">
        <v>5572</v>
      </c>
      <c r="H67" s="662" t="s">
        <v>5573</v>
      </c>
      <c r="I67" s="664">
        <v>5.13</v>
      </c>
      <c r="J67" s="664">
        <v>880</v>
      </c>
      <c r="K67" s="665">
        <v>4514.3999999999996</v>
      </c>
    </row>
    <row r="68" spans="1:11" ht="14.4" customHeight="1" x14ac:dyDescent="0.3">
      <c r="A68" s="660" t="s">
        <v>577</v>
      </c>
      <c r="B68" s="661" t="s">
        <v>578</v>
      </c>
      <c r="C68" s="662" t="s">
        <v>582</v>
      </c>
      <c r="D68" s="663" t="s">
        <v>3249</v>
      </c>
      <c r="E68" s="662" t="s">
        <v>5778</v>
      </c>
      <c r="F68" s="663" t="s">
        <v>5779</v>
      </c>
      <c r="G68" s="662" t="s">
        <v>5574</v>
      </c>
      <c r="H68" s="662" t="s">
        <v>5575</v>
      </c>
      <c r="I68" s="664">
        <v>17.982000000000003</v>
      </c>
      <c r="J68" s="664">
        <v>850</v>
      </c>
      <c r="K68" s="665">
        <v>15285</v>
      </c>
    </row>
    <row r="69" spans="1:11" ht="14.4" customHeight="1" x14ac:dyDescent="0.3">
      <c r="A69" s="660" t="s">
        <v>577</v>
      </c>
      <c r="B69" s="661" t="s">
        <v>578</v>
      </c>
      <c r="C69" s="662" t="s">
        <v>582</v>
      </c>
      <c r="D69" s="663" t="s">
        <v>3249</v>
      </c>
      <c r="E69" s="662" t="s">
        <v>5778</v>
      </c>
      <c r="F69" s="663" t="s">
        <v>5779</v>
      </c>
      <c r="G69" s="662" t="s">
        <v>5576</v>
      </c>
      <c r="H69" s="662" t="s">
        <v>5577</v>
      </c>
      <c r="I69" s="664">
        <v>17.98</v>
      </c>
      <c r="J69" s="664">
        <v>150</v>
      </c>
      <c r="K69" s="665">
        <v>2697</v>
      </c>
    </row>
    <row r="70" spans="1:11" ht="14.4" customHeight="1" x14ac:dyDescent="0.3">
      <c r="A70" s="660" t="s">
        <v>577</v>
      </c>
      <c r="B70" s="661" t="s">
        <v>578</v>
      </c>
      <c r="C70" s="662" t="s">
        <v>582</v>
      </c>
      <c r="D70" s="663" t="s">
        <v>3249</v>
      </c>
      <c r="E70" s="662" t="s">
        <v>5778</v>
      </c>
      <c r="F70" s="663" t="s">
        <v>5779</v>
      </c>
      <c r="G70" s="662" t="s">
        <v>5578</v>
      </c>
      <c r="H70" s="662" t="s">
        <v>5579</v>
      </c>
      <c r="I70" s="664">
        <v>15.004</v>
      </c>
      <c r="J70" s="664">
        <v>55</v>
      </c>
      <c r="K70" s="665">
        <v>825.2</v>
      </c>
    </row>
    <row r="71" spans="1:11" ht="14.4" customHeight="1" x14ac:dyDescent="0.3">
      <c r="A71" s="660" t="s">
        <v>577</v>
      </c>
      <c r="B71" s="661" t="s">
        <v>578</v>
      </c>
      <c r="C71" s="662" t="s">
        <v>582</v>
      </c>
      <c r="D71" s="663" t="s">
        <v>3249</v>
      </c>
      <c r="E71" s="662" t="s">
        <v>5778</v>
      </c>
      <c r="F71" s="663" t="s">
        <v>5779</v>
      </c>
      <c r="G71" s="662" t="s">
        <v>5580</v>
      </c>
      <c r="H71" s="662" t="s">
        <v>5581</v>
      </c>
      <c r="I71" s="664">
        <v>12.103999999999999</v>
      </c>
      <c r="J71" s="664">
        <v>50</v>
      </c>
      <c r="K71" s="665">
        <v>605.20000000000005</v>
      </c>
    </row>
    <row r="72" spans="1:11" ht="14.4" customHeight="1" x14ac:dyDescent="0.3">
      <c r="A72" s="660" t="s">
        <v>577</v>
      </c>
      <c r="B72" s="661" t="s">
        <v>578</v>
      </c>
      <c r="C72" s="662" t="s">
        <v>582</v>
      </c>
      <c r="D72" s="663" t="s">
        <v>3249</v>
      </c>
      <c r="E72" s="662" t="s">
        <v>5778</v>
      </c>
      <c r="F72" s="663" t="s">
        <v>5779</v>
      </c>
      <c r="G72" s="662" t="s">
        <v>5582</v>
      </c>
      <c r="H72" s="662" t="s">
        <v>5583</v>
      </c>
      <c r="I72" s="664">
        <v>2.5159999999999996</v>
      </c>
      <c r="J72" s="664">
        <v>550</v>
      </c>
      <c r="K72" s="665">
        <v>1383.5</v>
      </c>
    </row>
    <row r="73" spans="1:11" ht="14.4" customHeight="1" x14ac:dyDescent="0.3">
      <c r="A73" s="660" t="s">
        <v>577</v>
      </c>
      <c r="B73" s="661" t="s">
        <v>578</v>
      </c>
      <c r="C73" s="662" t="s">
        <v>582</v>
      </c>
      <c r="D73" s="663" t="s">
        <v>3249</v>
      </c>
      <c r="E73" s="662" t="s">
        <v>5778</v>
      </c>
      <c r="F73" s="663" t="s">
        <v>5779</v>
      </c>
      <c r="G73" s="662" t="s">
        <v>5584</v>
      </c>
      <c r="H73" s="662" t="s">
        <v>5585</v>
      </c>
      <c r="I73" s="664">
        <v>1.9350000000000001</v>
      </c>
      <c r="J73" s="664">
        <v>400</v>
      </c>
      <c r="K73" s="665">
        <v>774</v>
      </c>
    </row>
    <row r="74" spans="1:11" ht="14.4" customHeight="1" x14ac:dyDescent="0.3">
      <c r="A74" s="660" t="s">
        <v>577</v>
      </c>
      <c r="B74" s="661" t="s">
        <v>578</v>
      </c>
      <c r="C74" s="662" t="s">
        <v>582</v>
      </c>
      <c r="D74" s="663" t="s">
        <v>3249</v>
      </c>
      <c r="E74" s="662" t="s">
        <v>5778</v>
      </c>
      <c r="F74" s="663" t="s">
        <v>5779</v>
      </c>
      <c r="G74" s="662" t="s">
        <v>5586</v>
      </c>
      <c r="H74" s="662" t="s">
        <v>5587</v>
      </c>
      <c r="I74" s="664">
        <v>5.2050000000000001</v>
      </c>
      <c r="J74" s="664">
        <v>30</v>
      </c>
      <c r="K74" s="665">
        <v>156.15</v>
      </c>
    </row>
    <row r="75" spans="1:11" ht="14.4" customHeight="1" x14ac:dyDescent="0.3">
      <c r="A75" s="660" t="s">
        <v>577</v>
      </c>
      <c r="B75" s="661" t="s">
        <v>578</v>
      </c>
      <c r="C75" s="662" t="s">
        <v>582</v>
      </c>
      <c r="D75" s="663" t="s">
        <v>3249</v>
      </c>
      <c r="E75" s="662" t="s">
        <v>5778</v>
      </c>
      <c r="F75" s="663" t="s">
        <v>5779</v>
      </c>
      <c r="G75" s="662" t="s">
        <v>5588</v>
      </c>
      <c r="H75" s="662" t="s">
        <v>5589</v>
      </c>
      <c r="I75" s="664">
        <v>13.2</v>
      </c>
      <c r="J75" s="664">
        <v>20</v>
      </c>
      <c r="K75" s="665">
        <v>264</v>
      </c>
    </row>
    <row r="76" spans="1:11" ht="14.4" customHeight="1" x14ac:dyDescent="0.3">
      <c r="A76" s="660" t="s">
        <v>577</v>
      </c>
      <c r="B76" s="661" t="s">
        <v>578</v>
      </c>
      <c r="C76" s="662" t="s">
        <v>582</v>
      </c>
      <c r="D76" s="663" t="s">
        <v>3249</v>
      </c>
      <c r="E76" s="662" t="s">
        <v>5778</v>
      </c>
      <c r="F76" s="663" t="s">
        <v>5779</v>
      </c>
      <c r="G76" s="662" t="s">
        <v>5590</v>
      </c>
      <c r="H76" s="662" t="s">
        <v>5591</v>
      </c>
      <c r="I76" s="664">
        <v>13.205</v>
      </c>
      <c r="J76" s="664">
        <v>20</v>
      </c>
      <c r="K76" s="665">
        <v>264.10000000000002</v>
      </c>
    </row>
    <row r="77" spans="1:11" ht="14.4" customHeight="1" x14ac:dyDescent="0.3">
      <c r="A77" s="660" t="s">
        <v>577</v>
      </c>
      <c r="B77" s="661" t="s">
        <v>578</v>
      </c>
      <c r="C77" s="662" t="s">
        <v>582</v>
      </c>
      <c r="D77" s="663" t="s">
        <v>3249</v>
      </c>
      <c r="E77" s="662" t="s">
        <v>5778</v>
      </c>
      <c r="F77" s="663" t="s">
        <v>5779</v>
      </c>
      <c r="G77" s="662" t="s">
        <v>5592</v>
      </c>
      <c r="H77" s="662" t="s">
        <v>5593</v>
      </c>
      <c r="I77" s="664">
        <v>13.2</v>
      </c>
      <c r="J77" s="664">
        <v>10</v>
      </c>
      <c r="K77" s="665">
        <v>132</v>
      </c>
    </row>
    <row r="78" spans="1:11" ht="14.4" customHeight="1" x14ac:dyDescent="0.3">
      <c r="A78" s="660" t="s">
        <v>577</v>
      </c>
      <c r="B78" s="661" t="s">
        <v>578</v>
      </c>
      <c r="C78" s="662" t="s">
        <v>582</v>
      </c>
      <c r="D78" s="663" t="s">
        <v>3249</v>
      </c>
      <c r="E78" s="662" t="s">
        <v>5778</v>
      </c>
      <c r="F78" s="663" t="s">
        <v>5779</v>
      </c>
      <c r="G78" s="662" t="s">
        <v>5594</v>
      </c>
      <c r="H78" s="662" t="s">
        <v>5595</v>
      </c>
      <c r="I78" s="664">
        <v>1.27</v>
      </c>
      <c r="J78" s="664">
        <v>75</v>
      </c>
      <c r="K78" s="665">
        <v>95.25</v>
      </c>
    </row>
    <row r="79" spans="1:11" ht="14.4" customHeight="1" x14ac:dyDescent="0.3">
      <c r="A79" s="660" t="s">
        <v>577</v>
      </c>
      <c r="B79" s="661" t="s">
        <v>578</v>
      </c>
      <c r="C79" s="662" t="s">
        <v>582</v>
      </c>
      <c r="D79" s="663" t="s">
        <v>3249</v>
      </c>
      <c r="E79" s="662" t="s">
        <v>5778</v>
      </c>
      <c r="F79" s="663" t="s">
        <v>5779</v>
      </c>
      <c r="G79" s="662" t="s">
        <v>5596</v>
      </c>
      <c r="H79" s="662" t="s">
        <v>5597</v>
      </c>
      <c r="I79" s="664">
        <v>21.23</v>
      </c>
      <c r="J79" s="664">
        <v>20</v>
      </c>
      <c r="K79" s="665">
        <v>424.6</v>
      </c>
    </row>
    <row r="80" spans="1:11" ht="14.4" customHeight="1" x14ac:dyDescent="0.3">
      <c r="A80" s="660" t="s">
        <v>577</v>
      </c>
      <c r="B80" s="661" t="s">
        <v>578</v>
      </c>
      <c r="C80" s="662" t="s">
        <v>582</v>
      </c>
      <c r="D80" s="663" t="s">
        <v>3249</v>
      </c>
      <c r="E80" s="662" t="s">
        <v>5778</v>
      </c>
      <c r="F80" s="663" t="s">
        <v>5779</v>
      </c>
      <c r="G80" s="662" t="s">
        <v>5598</v>
      </c>
      <c r="H80" s="662" t="s">
        <v>5599</v>
      </c>
      <c r="I80" s="664">
        <v>21.238</v>
      </c>
      <c r="J80" s="664">
        <v>25</v>
      </c>
      <c r="K80" s="665">
        <v>530.98</v>
      </c>
    </row>
    <row r="81" spans="1:11" ht="14.4" customHeight="1" x14ac:dyDescent="0.3">
      <c r="A81" s="660" t="s">
        <v>577</v>
      </c>
      <c r="B81" s="661" t="s">
        <v>578</v>
      </c>
      <c r="C81" s="662" t="s">
        <v>582</v>
      </c>
      <c r="D81" s="663" t="s">
        <v>3249</v>
      </c>
      <c r="E81" s="662" t="s">
        <v>5778</v>
      </c>
      <c r="F81" s="663" t="s">
        <v>5779</v>
      </c>
      <c r="G81" s="662" t="s">
        <v>5600</v>
      </c>
      <c r="H81" s="662" t="s">
        <v>5601</v>
      </c>
      <c r="I81" s="664">
        <v>21.232500000000002</v>
      </c>
      <c r="J81" s="664">
        <v>35</v>
      </c>
      <c r="K81" s="665">
        <v>743.1</v>
      </c>
    </row>
    <row r="82" spans="1:11" ht="14.4" customHeight="1" x14ac:dyDescent="0.3">
      <c r="A82" s="660" t="s">
        <v>577</v>
      </c>
      <c r="B82" s="661" t="s">
        <v>578</v>
      </c>
      <c r="C82" s="662" t="s">
        <v>582</v>
      </c>
      <c r="D82" s="663" t="s">
        <v>3249</v>
      </c>
      <c r="E82" s="662" t="s">
        <v>5778</v>
      </c>
      <c r="F82" s="663" t="s">
        <v>5779</v>
      </c>
      <c r="G82" s="662" t="s">
        <v>5602</v>
      </c>
      <c r="H82" s="662" t="s">
        <v>5603</v>
      </c>
      <c r="I82" s="664">
        <v>10.824999999999999</v>
      </c>
      <c r="J82" s="664">
        <v>10</v>
      </c>
      <c r="K82" s="665">
        <v>108.25</v>
      </c>
    </row>
    <row r="83" spans="1:11" ht="14.4" customHeight="1" x14ac:dyDescent="0.3">
      <c r="A83" s="660" t="s">
        <v>577</v>
      </c>
      <c r="B83" s="661" t="s">
        <v>578</v>
      </c>
      <c r="C83" s="662" t="s">
        <v>582</v>
      </c>
      <c r="D83" s="663" t="s">
        <v>3249</v>
      </c>
      <c r="E83" s="662" t="s">
        <v>5778</v>
      </c>
      <c r="F83" s="663" t="s">
        <v>5779</v>
      </c>
      <c r="G83" s="662" t="s">
        <v>5604</v>
      </c>
      <c r="H83" s="662" t="s">
        <v>5605</v>
      </c>
      <c r="I83" s="664">
        <v>6.65</v>
      </c>
      <c r="J83" s="664">
        <v>5</v>
      </c>
      <c r="K83" s="665">
        <v>33.25</v>
      </c>
    </row>
    <row r="84" spans="1:11" ht="14.4" customHeight="1" x14ac:dyDescent="0.3">
      <c r="A84" s="660" t="s">
        <v>577</v>
      </c>
      <c r="B84" s="661" t="s">
        <v>578</v>
      </c>
      <c r="C84" s="662" t="s">
        <v>582</v>
      </c>
      <c r="D84" s="663" t="s">
        <v>3249</v>
      </c>
      <c r="E84" s="662" t="s">
        <v>5778</v>
      </c>
      <c r="F84" s="663" t="s">
        <v>5779</v>
      </c>
      <c r="G84" s="662" t="s">
        <v>5606</v>
      </c>
      <c r="H84" s="662" t="s">
        <v>5607</v>
      </c>
      <c r="I84" s="664">
        <v>0.48</v>
      </c>
      <c r="J84" s="664">
        <v>100</v>
      </c>
      <c r="K84" s="665">
        <v>48</v>
      </c>
    </row>
    <row r="85" spans="1:11" ht="14.4" customHeight="1" x14ac:dyDescent="0.3">
      <c r="A85" s="660" t="s">
        <v>577</v>
      </c>
      <c r="B85" s="661" t="s">
        <v>578</v>
      </c>
      <c r="C85" s="662" t="s">
        <v>582</v>
      </c>
      <c r="D85" s="663" t="s">
        <v>3249</v>
      </c>
      <c r="E85" s="662" t="s">
        <v>5778</v>
      </c>
      <c r="F85" s="663" t="s">
        <v>5779</v>
      </c>
      <c r="G85" s="662" t="s">
        <v>5608</v>
      </c>
      <c r="H85" s="662" t="s">
        <v>5609</v>
      </c>
      <c r="I85" s="664">
        <v>0.47</v>
      </c>
      <c r="J85" s="664">
        <v>100</v>
      </c>
      <c r="K85" s="665">
        <v>47</v>
      </c>
    </row>
    <row r="86" spans="1:11" ht="14.4" customHeight="1" x14ac:dyDescent="0.3">
      <c r="A86" s="660" t="s">
        <v>577</v>
      </c>
      <c r="B86" s="661" t="s">
        <v>578</v>
      </c>
      <c r="C86" s="662" t="s">
        <v>582</v>
      </c>
      <c r="D86" s="663" t="s">
        <v>3249</v>
      </c>
      <c r="E86" s="662" t="s">
        <v>5778</v>
      </c>
      <c r="F86" s="663" t="s">
        <v>5779</v>
      </c>
      <c r="G86" s="662" t="s">
        <v>5610</v>
      </c>
      <c r="H86" s="662" t="s">
        <v>5611</v>
      </c>
      <c r="I86" s="664">
        <v>9.5960000000000001</v>
      </c>
      <c r="J86" s="664">
        <v>1000</v>
      </c>
      <c r="K86" s="665">
        <v>9596</v>
      </c>
    </row>
    <row r="87" spans="1:11" ht="14.4" customHeight="1" x14ac:dyDescent="0.3">
      <c r="A87" s="660" t="s">
        <v>577</v>
      </c>
      <c r="B87" s="661" t="s">
        <v>578</v>
      </c>
      <c r="C87" s="662" t="s">
        <v>582</v>
      </c>
      <c r="D87" s="663" t="s">
        <v>3249</v>
      </c>
      <c r="E87" s="662" t="s">
        <v>5778</v>
      </c>
      <c r="F87" s="663" t="s">
        <v>5779</v>
      </c>
      <c r="G87" s="662" t="s">
        <v>5612</v>
      </c>
      <c r="H87" s="662" t="s">
        <v>5613</v>
      </c>
      <c r="I87" s="664">
        <v>9.2000000000000011</v>
      </c>
      <c r="J87" s="664">
        <v>400</v>
      </c>
      <c r="K87" s="665">
        <v>3680</v>
      </c>
    </row>
    <row r="88" spans="1:11" ht="14.4" customHeight="1" x14ac:dyDescent="0.3">
      <c r="A88" s="660" t="s">
        <v>577</v>
      </c>
      <c r="B88" s="661" t="s">
        <v>578</v>
      </c>
      <c r="C88" s="662" t="s">
        <v>582</v>
      </c>
      <c r="D88" s="663" t="s">
        <v>3249</v>
      </c>
      <c r="E88" s="662" t="s">
        <v>5778</v>
      </c>
      <c r="F88" s="663" t="s">
        <v>5779</v>
      </c>
      <c r="G88" s="662" t="s">
        <v>5614</v>
      </c>
      <c r="H88" s="662" t="s">
        <v>5615</v>
      </c>
      <c r="I88" s="664">
        <v>172.5</v>
      </c>
      <c r="J88" s="664">
        <v>2</v>
      </c>
      <c r="K88" s="665">
        <v>345</v>
      </c>
    </row>
    <row r="89" spans="1:11" ht="14.4" customHeight="1" x14ac:dyDescent="0.3">
      <c r="A89" s="660" t="s">
        <v>577</v>
      </c>
      <c r="B89" s="661" t="s">
        <v>578</v>
      </c>
      <c r="C89" s="662" t="s">
        <v>582</v>
      </c>
      <c r="D89" s="663" t="s">
        <v>3249</v>
      </c>
      <c r="E89" s="662" t="s">
        <v>5778</v>
      </c>
      <c r="F89" s="663" t="s">
        <v>5779</v>
      </c>
      <c r="G89" s="662" t="s">
        <v>5616</v>
      </c>
      <c r="H89" s="662" t="s">
        <v>5617</v>
      </c>
      <c r="I89" s="664">
        <v>75.02</v>
      </c>
      <c r="J89" s="664">
        <v>1</v>
      </c>
      <c r="K89" s="665">
        <v>75.02</v>
      </c>
    </row>
    <row r="90" spans="1:11" ht="14.4" customHeight="1" x14ac:dyDescent="0.3">
      <c r="A90" s="660" t="s">
        <v>577</v>
      </c>
      <c r="B90" s="661" t="s">
        <v>578</v>
      </c>
      <c r="C90" s="662" t="s">
        <v>582</v>
      </c>
      <c r="D90" s="663" t="s">
        <v>3249</v>
      </c>
      <c r="E90" s="662" t="s">
        <v>5778</v>
      </c>
      <c r="F90" s="663" t="s">
        <v>5779</v>
      </c>
      <c r="G90" s="662" t="s">
        <v>5618</v>
      </c>
      <c r="H90" s="662" t="s">
        <v>5619</v>
      </c>
      <c r="I90" s="664">
        <v>75.02</v>
      </c>
      <c r="J90" s="664">
        <v>1</v>
      </c>
      <c r="K90" s="665">
        <v>75.02</v>
      </c>
    </row>
    <row r="91" spans="1:11" ht="14.4" customHeight="1" x14ac:dyDescent="0.3">
      <c r="A91" s="660" t="s">
        <v>577</v>
      </c>
      <c r="B91" s="661" t="s">
        <v>578</v>
      </c>
      <c r="C91" s="662" t="s">
        <v>582</v>
      </c>
      <c r="D91" s="663" t="s">
        <v>3249</v>
      </c>
      <c r="E91" s="662" t="s">
        <v>5780</v>
      </c>
      <c r="F91" s="663" t="s">
        <v>5781</v>
      </c>
      <c r="G91" s="662" t="s">
        <v>5620</v>
      </c>
      <c r="H91" s="662" t="s">
        <v>5621</v>
      </c>
      <c r="I91" s="664">
        <v>8.1640000000000015</v>
      </c>
      <c r="J91" s="664">
        <v>1800</v>
      </c>
      <c r="K91" s="665">
        <v>14695</v>
      </c>
    </row>
    <row r="92" spans="1:11" ht="14.4" customHeight="1" x14ac:dyDescent="0.3">
      <c r="A92" s="660" t="s">
        <v>577</v>
      </c>
      <c r="B92" s="661" t="s">
        <v>578</v>
      </c>
      <c r="C92" s="662" t="s">
        <v>582</v>
      </c>
      <c r="D92" s="663" t="s">
        <v>3249</v>
      </c>
      <c r="E92" s="662" t="s">
        <v>5780</v>
      </c>
      <c r="F92" s="663" t="s">
        <v>5781</v>
      </c>
      <c r="G92" s="662" t="s">
        <v>5622</v>
      </c>
      <c r="H92" s="662" t="s">
        <v>5623</v>
      </c>
      <c r="I92" s="664">
        <v>12.7425</v>
      </c>
      <c r="J92" s="664">
        <v>155</v>
      </c>
      <c r="K92" s="665">
        <v>1974.55</v>
      </c>
    </row>
    <row r="93" spans="1:11" ht="14.4" customHeight="1" x14ac:dyDescent="0.3">
      <c r="A93" s="660" t="s">
        <v>577</v>
      </c>
      <c r="B93" s="661" t="s">
        <v>578</v>
      </c>
      <c r="C93" s="662" t="s">
        <v>582</v>
      </c>
      <c r="D93" s="663" t="s">
        <v>3249</v>
      </c>
      <c r="E93" s="662" t="s">
        <v>5780</v>
      </c>
      <c r="F93" s="663" t="s">
        <v>5781</v>
      </c>
      <c r="G93" s="662" t="s">
        <v>5624</v>
      </c>
      <c r="H93" s="662" t="s">
        <v>5625</v>
      </c>
      <c r="I93" s="664">
        <v>7.0049999999999999</v>
      </c>
      <c r="J93" s="664">
        <v>100</v>
      </c>
      <c r="K93" s="665">
        <v>700.5</v>
      </c>
    </row>
    <row r="94" spans="1:11" ht="14.4" customHeight="1" x14ac:dyDescent="0.3">
      <c r="A94" s="660" t="s">
        <v>577</v>
      </c>
      <c r="B94" s="661" t="s">
        <v>578</v>
      </c>
      <c r="C94" s="662" t="s">
        <v>582</v>
      </c>
      <c r="D94" s="663" t="s">
        <v>3249</v>
      </c>
      <c r="E94" s="662" t="s">
        <v>5782</v>
      </c>
      <c r="F94" s="663" t="s">
        <v>5783</v>
      </c>
      <c r="G94" s="662" t="s">
        <v>5626</v>
      </c>
      <c r="H94" s="662" t="s">
        <v>5627</v>
      </c>
      <c r="I94" s="664">
        <v>0.3</v>
      </c>
      <c r="J94" s="664">
        <v>100</v>
      </c>
      <c r="K94" s="665">
        <v>30</v>
      </c>
    </row>
    <row r="95" spans="1:11" ht="14.4" customHeight="1" x14ac:dyDescent="0.3">
      <c r="A95" s="660" t="s">
        <v>577</v>
      </c>
      <c r="B95" s="661" t="s">
        <v>578</v>
      </c>
      <c r="C95" s="662" t="s">
        <v>582</v>
      </c>
      <c r="D95" s="663" t="s">
        <v>3249</v>
      </c>
      <c r="E95" s="662" t="s">
        <v>5782</v>
      </c>
      <c r="F95" s="663" t="s">
        <v>5783</v>
      </c>
      <c r="G95" s="662" t="s">
        <v>5628</v>
      </c>
      <c r="H95" s="662" t="s">
        <v>5629</v>
      </c>
      <c r="I95" s="664">
        <v>0.30499999999999999</v>
      </c>
      <c r="J95" s="664">
        <v>1200</v>
      </c>
      <c r="K95" s="665">
        <v>366</v>
      </c>
    </row>
    <row r="96" spans="1:11" ht="14.4" customHeight="1" x14ac:dyDescent="0.3">
      <c r="A96" s="660" t="s">
        <v>577</v>
      </c>
      <c r="B96" s="661" t="s">
        <v>578</v>
      </c>
      <c r="C96" s="662" t="s">
        <v>582</v>
      </c>
      <c r="D96" s="663" t="s">
        <v>3249</v>
      </c>
      <c r="E96" s="662" t="s">
        <v>5782</v>
      </c>
      <c r="F96" s="663" t="s">
        <v>5783</v>
      </c>
      <c r="G96" s="662" t="s">
        <v>5630</v>
      </c>
      <c r="H96" s="662" t="s">
        <v>5631</v>
      </c>
      <c r="I96" s="664">
        <v>0.30499999999999999</v>
      </c>
      <c r="J96" s="664">
        <v>400</v>
      </c>
      <c r="K96" s="665">
        <v>122</v>
      </c>
    </row>
    <row r="97" spans="1:11" ht="14.4" customHeight="1" x14ac:dyDescent="0.3">
      <c r="A97" s="660" t="s">
        <v>577</v>
      </c>
      <c r="B97" s="661" t="s">
        <v>578</v>
      </c>
      <c r="C97" s="662" t="s">
        <v>582</v>
      </c>
      <c r="D97" s="663" t="s">
        <v>3249</v>
      </c>
      <c r="E97" s="662" t="s">
        <v>5782</v>
      </c>
      <c r="F97" s="663" t="s">
        <v>5783</v>
      </c>
      <c r="G97" s="662" t="s">
        <v>5632</v>
      </c>
      <c r="H97" s="662" t="s">
        <v>5633</v>
      </c>
      <c r="I97" s="664">
        <v>0.30571428571428572</v>
      </c>
      <c r="J97" s="664">
        <v>1600</v>
      </c>
      <c r="K97" s="665">
        <v>486</v>
      </c>
    </row>
    <row r="98" spans="1:11" ht="14.4" customHeight="1" x14ac:dyDescent="0.3">
      <c r="A98" s="660" t="s">
        <v>577</v>
      </c>
      <c r="B98" s="661" t="s">
        <v>578</v>
      </c>
      <c r="C98" s="662" t="s">
        <v>582</v>
      </c>
      <c r="D98" s="663" t="s">
        <v>3249</v>
      </c>
      <c r="E98" s="662" t="s">
        <v>5782</v>
      </c>
      <c r="F98" s="663" t="s">
        <v>5783</v>
      </c>
      <c r="G98" s="662" t="s">
        <v>5634</v>
      </c>
      <c r="H98" s="662" t="s">
        <v>5635</v>
      </c>
      <c r="I98" s="664">
        <v>0.47499999999999998</v>
      </c>
      <c r="J98" s="664">
        <v>400</v>
      </c>
      <c r="K98" s="665">
        <v>190</v>
      </c>
    </row>
    <row r="99" spans="1:11" ht="14.4" customHeight="1" x14ac:dyDescent="0.3">
      <c r="A99" s="660" t="s">
        <v>577</v>
      </c>
      <c r="B99" s="661" t="s">
        <v>578</v>
      </c>
      <c r="C99" s="662" t="s">
        <v>582</v>
      </c>
      <c r="D99" s="663" t="s">
        <v>3249</v>
      </c>
      <c r="E99" s="662" t="s">
        <v>5782</v>
      </c>
      <c r="F99" s="663" t="s">
        <v>5783</v>
      </c>
      <c r="G99" s="662" t="s">
        <v>5636</v>
      </c>
      <c r="H99" s="662" t="s">
        <v>5637</v>
      </c>
      <c r="I99" s="664">
        <v>0.48666666666666664</v>
      </c>
      <c r="J99" s="664">
        <v>5000</v>
      </c>
      <c r="K99" s="665">
        <v>2433</v>
      </c>
    </row>
    <row r="100" spans="1:11" ht="14.4" customHeight="1" x14ac:dyDescent="0.3">
      <c r="A100" s="660" t="s">
        <v>577</v>
      </c>
      <c r="B100" s="661" t="s">
        <v>578</v>
      </c>
      <c r="C100" s="662" t="s">
        <v>582</v>
      </c>
      <c r="D100" s="663" t="s">
        <v>3249</v>
      </c>
      <c r="E100" s="662" t="s">
        <v>5782</v>
      </c>
      <c r="F100" s="663" t="s">
        <v>5783</v>
      </c>
      <c r="G100" s="662" t="s">
        <v>5638</v>
      </c>
      <c r="H100" s="662" t="s">
        <v>5639</v>
      </c>
      <c r="I100" s="664">
        <v>31.46</v>
      </c>
      <c r="J100" s="664">
        <v>100</v>
      </c>
      <c r="K100" s="665">
        <v>3146</v>
      </c>
    </row>
    <row r="101" spans="1:11" ht="14.4" customHeight="1" x14ac:dyDescent="0.3">
      <c r="A101" s="660" t="s">
        <v>577</v>
      </c>
      <c r="B101" s="661" t="s">
        <v>578</v>
      </c>
      <c r="C101" s="662" t="s">
        <v>582</v>
      </c>
      <c r="D101" s="663" t="s">
        <v>3249</v>
      </c>
      <c r="E101" s="662" t="s">
        <v>5782</v>
      </c>
      <c r="F101" s="663" t="s">
        <v>5783</v>
      </c>
      <c r="G101" s="662" t="s">
        <v>5640</v>
      </c>
      <c r="H101" s="662" t="s">
        <v>5641</v>
      </c>
      <c r="I101" s="664">
        <v>1.79</v>
      </c>
      <c r="J101" s="664">
        <v>2500</v>
      </c>
      <c r="K101" s="665">
        <v>4480</v>
      </c>
    </row>
    <row r="102" spans="1:11" ht="14.4" customHeight="1" x14ac:dyDescent="0.3">
      <c r="A102" s="660" t="s">
        <v>577</v>
      </c>
      <c r="B102" s="661" t="s">
        <v>578</v>
      </c>
      <c r="C102" s="662" t="s">
        <v>582</v>
      </c>
      <c r="D102" s="663" t="s">
        <v>3249</v>
      </c>
      <c r="E102" s="662" t="s">
        <v>5782</v>
      </c>
      <c r="F102" s="663" t="s">
        <v>5783</v>
      </c>
      <c r="G102" s="662" t="s">
        <v>5642</v>
      </c>
      <c r="H102" s="662" t="s">
        <v>5643</v>
      </c>
      <c r="I102" s="664">
        <v>1.7899999999999998</v>
      </c>
      <c r="J102" s="664">
        <v>800</v>
      </c>
      <c r="K102" s="665">
        <v>1431</v>
      </c>
    </row>
    <row r="103" spans="1:11" ht="14.4" customHeight="1" x14ac:dyDescent="0.3">
      <c r="A103" s="660" t="s">
        <v>577</v>
      </c>
      <c r="B103" s="661" t="s">
        <v>578</v>
      </c>
      <c r="C103" s="662" t="s">
        <v>582</v>
      </c>
      <c r="D103" s="663" t="s">
        <v>3249</v>
      </c>
      <c r="E103" s="662" t="s">
        <v>5782</v>
      </c>
      <c r="F103" s="663" t="s">
        <v>5783</v>
      </c>
      <c r="G103" s="662" t="s">
        <v>5644</v>
      </c>
      <c r="H103" s="662" t="s">
        <v>5645</v>
      </c>
      <c r="I103" s="664">
        <v>31.46</v>
      </c>
      <c r="J103" s="664">
        <v>100</v>
      </c>
      <c r="K103" s="665">
        <v>3146</v>
      </c>
    </row>
    <row r="104" spans="1:11" ht="14.4" customHeight="1" x14ac:dyDescent="0.3">
      <c r="A104" s="660" t="s">
        <v>577</v>
      </c>
      <c r="B104" s="661" t="s">
        <v>578</v>
      </c>
      <c r="C104" s="662" t="s">
        <v>582</v>
      </c>
      <c r="D104" s="663" t="s">
        <v>3249</v>
      </c>
      <c r="E104" s="662" t="s">
        <v>5784</v>
      </c>
      <c r="F104" s="663" t="s">
        <v>5785</v>
      </c>
      <c r="G104" s="662" t="s">
        <v>5646</v>
      </c>
      <c r="H104" s="662" t="s">
        <v>5647</v>
      </c>
      <c r="I104" s="664">
        <v>7.5</v>
      </c>
      <c r="J104" s="664">
        <v>13</v>
      </c>
      <c r="K104" s="665">
        <v>97.5</v>
      </c>
    </row>
    <row r="105" spans="1:11" ht="14.4" customHeight="1" x14ac:dyDescent="0.3">
      <c r="A105" s="660" t="s">
        <v>577</v>
      </c>
      <c r="B105" s="661" t="s">
        <v>578</v>
      </c>
      <c r="C105" s="662" t="s">
        <v>582</v>
      </c>
      <c r="D105" s="663" t="s">
        <v>3249</v>
      </c>
      <c r="E105" s="662" t="s">
        <v>5784</v>
      </c>
      <c r="F105" s="663" t="s">
        <v>5785</v>
      </c>
      <c r="G105" s="662" t="s">
        <v>5648</v>
      </c>
      <c r="H105" s="662" t="s">
        <v>5649</v>
      </c>
      <c r="I105" s="664">
        <v>7.5</v>
      </c>
      <c r="J105" s="664">
        <v>9</v>
      </c>
      <c r="K105" s="665">
        <v>67.5</v>
      </c>
    </row>
    <row r="106" spans="1:11" ht="14.4" customHeight="1" x14ac:dyDescent="0.3">
      <c r="A106" s="660" t="s">
        <v>577</v>
      </c>
      <c r="B106" s="661" t="s">
        <v>578</v>
      </c>
      <c r="C106" s="662" t="s">
        <v>582</v>
      </c>
      <c r="D106" s="663" t="s">
        <v>3249</v>
      </c>
      <c r="E106" s="662" t="s">
        <v>5784</v>
      </c>
      <c r="F106" s="663" t="s">
        <v>5785</v>
      </c>
      <c r="G106" s="662" t="s">
        <v>5650</v>
      </c>
      <c r="H106" s="662" t="s">
        <v>5651</v>
      </c>
      <c r="I106" s="664">
        <v>7.5</v>
      </c>
      <c r="J106" s="664">
        <v>4</v>
      </c>
      <c r="K106" s="665">
        <v>30</v>
      </c>
    </row>
    <row r="107" spans="1:11" ht="14.4" customHeight="1" x14ac:dyDescent="0.3">
      <c r="A107" s="660" t="s">
        <v>577</v>
      </c>
      <c r="B107" s="661" t="s">
        <v>578</v>
      </c>
      <c r="C107" s="662" t="s">
        <v>582</v>
      </c>
      <c r="D107" s="663" t="s">
        <v>3249</v>
      </c>
      <c r="E107" s="662" t="s">
        <v>5784</v>
      </c>
      <c r="F107" s="663" t="s">
        <v>5785</v>
      </c>
      <c r="G107" s="662" t="s">
        <v>5652</v>
      </c>
      <c r="H107" s="662" t="s">
        <v>5653</v>
      </c>
      <c r="I107" s="664">
        <v>7.5</v>
      </c>
      <c r="J107" s="664">
        <v>4</v>
      </c>
      <c r="K107" s="665">
        <v>30</v>
      </c>
    </row>
    <row r="108" spans="1:11" ht="14.4" customHeight="1" x14ac:dyDescent="0.3">
      <c r="A108" s="660" t="s">
        <v>577</v>
      </c>
      <c r="B108" s="661" t="s">
        <v>578</v>
      </c>
      <c r="C108" s="662" t="s">
        <v>582</v>
      </c>
      <c r="D108" s="663" t="s">
        <v>3249</v>
      </c>
      <c r="E108" s="662" t="s">
        <v>5784</v>
      </c>
      <c r="F108" s="663" t="s">
        <v>5785</v>
      </c>
      <c r="G108" s="662" t="s">
        <v>5654</v>
      </c>
      <c r="H108" s="662" t="s">
        <v>5655</v>
      </c>
      <c r="I108" s="664">
        <v>0.71</v>
      </c>
      <c r="J108" s="664">
        <v>18400</v>
      </c>
      <c r="K108" s="665">
        <v>13064</v>
      </c>
    </row>
    <row r="109" spans="1:11" ht="14.4" customHeight="1" x14ac:dyDescent="0.3">
      <c r="A109" s="660" t="s">
        <v>577</v>
      </c>
      <c r="B109" s="661" t="s">
        <v>578</v>
      </c>
      <c r="C109" s="662" t="s">
        <v>582</v>
      </c>
      <c r="D109" s="663" t="s">
        <v>3249</v>
      </c>
      <c r="E109" s="662" t="s">
        <v>5786</v>
      </c>
      <c r="F109" s="663" t="s">
        <v>5787</v>
      </c>
      <c r="G109" s="662" t="s">
        <v>5656</v>
      </c>
      <c r="H109" s="662" t="s">
        <v>5657</v>
      </c>
      <c r="I109" s="664">
        <v>139.44</v>
      </c>
      <c r="J109" s="664">
        <v>8</v>
      </c>
      <c r="K109" s="665">
        <v>1115.51</v>
      </c>
    </row>
    <row r="110" spans="1:11" ht="14.4" customHeight="1" x14ac:dyDescent="0.3">
      <c r="A110" s="660" t="s">
        <v>577</v>
      </c>
      <c r="B110" s="661" t="s">
        <v>578</v>
      </c>
      <c r="C110" s="662" t="s">
        <v>582</v>
      </c>
      <c r="D110" s="663" t="s">
        <v>3249</v>
      </c>
      <c r="E110" s="662" t="s">
        <v>5786</v>
      </c>
      <c r="F110" s="663" t="s">
        <v>5787</v>
      </c>
      <c r="G110" s="662" t="s">
        <v>5658</v>
      </c>
      <c r="H110" s="662" t="s">
        <v>5659</v>
      </c>
      <c r="I110" s="664">
        <v>139.44</v>
      </c>
      <c r="J110" s="664">
        <v>8</v>
      </c>
      <c r="K110" s="665">
        <v>1115.52</v>
      </c>
    </row>
    <row r="111" spans="1:11" ht="14.4" customHeight="1" x14ac:dyDescent="0.3">
      <c r="A111" s="660" t="s">
        <v>577</v>
      </c>
      <c r="B111" s="661" t="s">
        <v>578</v>
      </c>
      <c r="C111" s="662" t="s">
        <v>582</v>
      </c>
      <c r="D111" s="663" t="s">
        <v>3249</v>
      </c>
      <c r="E111" s="662" t="s">
        <v>5786</v>
      </c>
      <c r="F111" s="663" t="s">
        <v>5787</v>
      </c>
      <c r="G111" s="662" t="s">
        <v>5660</v>
      </c>
      <c r="H111" s="662" t="s">
        <v>5661</v>
      </c>
      <c r="I111" s="664">
        <v>149.23333333333335</v>
      </c>
      <c r="J111" s="664">
        <v>6</v>
      </c>
      <c r="K111" s="665">
        <v>895.40000000000009</v>
      </c>
    </row>
    <row r="112" spans="1:11" ht="14.4" customHeight="1" x14ac:dyDescent="0.3">
      <c r="A112" s="660" t="s">
        <v>577</v>
      </c>
      <c r="B112" s="661" t="s">
        <v>578</v>
      </c>
      <c r="C112" s="662" t="s">
        <v>582</v>
      </c>
      <c r="D112" s="663" t="s">
        <v>3249</v>
      </c>
      <c r="E112" s="662" t="s">
        <v>5788</v>
      </c>
      <c r="F112" s="663" t="s">
        <v>5789</v>
      </c>
      <c r="G112" s="662" t="s">
        <v>5662</v>
      </c>
      <c r="H112" s="662" t="s">
        <v>5663</v>
      </c>
      <c r="I112" s="664">
        <v>4509.95</v>
      </c>
      <c r="J112" s="664">
        <v>9</v>
      </c>
      <c r="K112" s="665">
        <v>40589.550000000003</v>
      </c>
    </row>
    <row r="113" spans="1:11" ht="14.4" customHeight="1" x14ac:dyDescent="0.3">
      <c r="A113" s="660" t="s">
        <v>577</v>
      </c>
      <c r="B113" s="661" t="s">
        <v>578</v>
      </c>
      <c r="C113" s="662" t="s">
        <v>582</v>
      </c>
      <c r="D113" s="663" t="s">
        <v>3249</v>
      </c>
      <c r="E113" s="662" t="s">
        <v>5790</v>
      </c>
      <c r="F113" s="663" t="s">
        <v>5791</v>
      </c>
      <c r="G113" s="662" t="s">
        <v>5664</v>
      </c>
      <c r="H113" s="662" t="s">
        <v>5665</v>
      </c>
      <c r="I113" s="664">
        <v>14.719999999999999</v>
      </c>
      <c r="J113" s="664">
        <v>6</v>
      </c>
      <c r="K113" s="665">
        <v>88.32</v>
      </c>
    </row>
    <row r="114" spans="1:11" ht="14.4" customHeight="1" x14ac:dyDescent="0.3">
      <c r="A114" s="660" t="s">
        <v>577</v>
      </c>
      <c r="B114" s="661" t="s">
        <v>578</v>
      </c>
      <c r="C114" s="662" t="s">
        <v>587</v>
      </c>
      <c r="D114" s="663" t="s">
        <v>3250</v>
      </c>
      <c r="E114" s="662" t="s">
        <v>5776</v>
      </c>
      <c r="F114" s="663" t="s">
        <v>5777</v>
      </c>
      <c r="G114" s="662" t="s">
        <v>5448</v>
      </c>
      <c r="H114" s="662" t="s">
        <v>5449</v>
      </c>
      <c r="I114" s="664">
        <v>99.053333333333342</v>
      </c>
      <c r="J114" s="664">
        <v>17</v>
      </c>
      <c r="K114" s="665">
        <v>1683.89</v>
      </c>
    </row>
    <row r="115" spans="1:11" ht="14.4" customHeight="1" x14ac:dyDescent="0.3">
      <c r="A115" s="660" t="s">
        <v>577</v>
      </c>
      <c r="B115" s="661" t="s">
        <v>578</v>
      </c>
      <c r="C115" s="662" t="s">
        <v>587</v>
      </c>
      <c r="D115" s="663" t="s">
        <v>3250</v>
      </c>
      <c r="E115" s="662" t="s">
        <v>5776</v>
      </c>
      <c r="F115" s="663" t="s">
        <v>5777</v>
      </c>
      <c r="G115" s="662" t="s">
        <v>5454</v>
      </c>
      <c r="H115" s="662" t="s">
        <v>5455</v>
      </c>
      <c r="I115" s="664">
        <v>123.05</v>
      </c>
      <c r="J115" s="664">
        <v>10</v>
      </c>
      <c r="K115" s="665">
        <v>1230.5</v>
      </c>
    </row>
    <row r="116" spans="1:11" ht="14.4" customHeight="1" x14ac:dyDescent="0.3">
      <c r="A116" s="660" t="s">
        <v>577</v>
      </c>
      <c r="B116" s="661" t="s">
        <v>578</v>
      </c>
      <c r="C116" s="662" t="s">
        <v>587</v>
      </c>
      <c r="D116" s="663" t="s">
        <v>3250</v>
      </c>
      <c r="E116" s="662" t="s">
        <v>5776</v>
      </c>
      <c r="F116" s="663" t="s">
        <v>5777</v>
      </c>
      <c r="G116" s="662" t="s">
        <v>5456</v>
      </c>
      <c r="H116" s="662" t="s">
        <v>5457</v>
      </c>
      <c r="I116" s="664">
        <v>4.3</v>
      </c>
      <c r="J116" s="664">
        <v>48</v>
      </c>
      <c r="K116" s="665">
        <v>206.4</v>
      </c>
    </row>
    <row r="117" spans="1:11" ht="14.4" customHeight="1" x14ac:dyDescent="0.3">
      <c r="A117" s="660" t="s">
        <v>577</v>
      </c>
      <c r="B117" s="661" t="s">
        <v>578</v>
      </c>
      <c r="C117" s="662" t="s">
        <v>587</v>
      </c>
      <c r="D117" s="663" t="s">
        <v>3250</v>
      </c>
      <c r="E117" s="662" t="s">
        <v>5776</v>
      </c>
      <c r="F117" s="663" t="s">
        <v>5777</v>
      </c>
      <c r="G117" s="662" t="s">
        <v>5458</v>
      </c>
      <c r="H117" s="662" t="s">
        <v>5459</v>
      </c>
      <c r="I117" s="664">
        <v>0.14000000000000001</v>
      </c>
      <c r="J117" s="664">
        <v>300</v>
      </c>
      <c r="K117" s="665">
        <v>42</v>
      </c>
    </row>
    <row r="118" spans="1:11" ht="14.4" customHeight="1" x14ac:dyDescent="0.3">
      <c r="A118" s="660" t="s">
        <v>577</v>
      </c>
      <c r="B118" s="661" t="s">
        <v>578</v>
      </c>
      <c r="C118" s="662" t="s">
        <v>587</v>
      </c>
      <c r="D118" s="663" t="s">
        <v>3250</v>
      </c>
      <c r="E118" s="662" t="s">
        <v>5776</v>
      </c>
      <c r="F118" s="663" t="s">
        <v>5777</v>
      </c>
      <c r="G118" s="662" t="s">
        <v>5666</v>
      </c>
      <c r="H118" s="662" t="s">
        <v>5667</v>
      </c>
      <c r="I118" s="664">
        <v>0.32</v>
      </c>
      <c r="J118" s="664">
        <v>500</v>
      </c>
      <c r="K118" s="665">
        <v>160</v>
      </c>
    </row>
    <row r="119" spans="1:11" ht="14.4" customHeight="1" x14ac:dyDescent="0.3">
      <c r="A119" s="660" t="s">
        <v>577</v>
      </c>
      <c r="B119" s="661" t="s">
        <v>578</v>
      </c>
      <c r="C119" s="662" t="s">
        <v>587</v>
      </c>
      <c r="D119" s="663" t="s">
        <v>3250</v>
      </c>
      <c r="E119" s="662" t="s">
        <v>5776</v>
      </c>
      <c r="F119" s="663" t="s">
        <v>5777</v>
      </c>
      <c r="G119" s="662" t="s">
        <v>5460</v>
      </c>
      <c r="H119" s="662" t="s">
        <v>5461</v>
      </c>
      <c r="I119" s="664">
        <v>3.78</v>
      </c>
      <c r="J119" s="664">
        <v>20</v>
      </c>
      <c r="K119" s="665">
        <v>75.599999999999994</v>
      </c>
    </row>
    <row r="120" spans="1:11" ht="14.4" customHeight="1" x14ac:dyDescent="0.3">
      <c r="A120" s="660" t="s">
        <v>577</v>
      </c>
      <c r="B120" s="661" t="s">
        <v>578</v>
      </c>
      <c r="C120" s="662" t="s">
        <v>587</v>
      </c>
      <c r="D120" s="663" t="s">
        <v>3250</v>
      </c>
      <c r="E120" s="662" t="s">
        <v>5776</v>
      </c>
      <c r="F120" s="663" t="s">
        <v>5777</v>
      </c>
      <c r="G120" s="662" t="s">
        <v>5668</v>
      </c>
      <c r="H120" s="662" t="s">
        <v>5669</v>
      </c>
      <c r="I120" s="664">
        <v>1.84</v>
      </c>
      <c r="J120" s="664">
        <v>10</v>
      </c>
      <c r="K120" s="665">
        <v>18.399999999999999</v>
      </c>
    </row>
    <row r="121" spans="1:11" ht="14.4" customHeight="1" x14ac:dyDescent="0.3">
      <c r="A121" s="660" t="s">
        <v>577</v>
      </c>
      <c r="B121" s="661" t="s">
        <v>578</v>
      </c>
      <c r="C121" s="662" t="s">
        <v>587</v>
      </c>
      <c r="D121" s="663" t="s">
        <v>3250</v>
      </c>
      <c r="E121" s="662" t="s">
        <v>5776</v>
      </c>
      <c r="F121" s="663" t="s">
        <v>5777</v>
      </c>
      <c r="G121" s="662" t="s">
        <v>5670</v>
      </c>
      <c r="H121" s="662" t="s">
        <v>5671</v>
      </c>
      <c r="I121" s="664">
        <v>2.39</v>
      </c>
      <c r="J121" s="664">
        <v>40</v>
      </c>
      <c r="K121" s="665">
        <v>95.6</v>
      </c>
    </row>
    <row r="122" spans="1:11" ht="14.4" customHeight="1" x14ac:dyDescent="0.3">
      <c r="A122" s="660" t="s">
        <v>577</v>
      </c>
      <c r="B122" s="661" t="s">
        <v>578</v>
      </c>
      <c r="C122" s="662" t="s">
        <v>587</v>
      </c>
      <c r="D122" s="663" t="s">
        <v>3250</v>
      </c>
      <c r="E122" s="662" t="s">
        <v>5776</v>
      </c>
      <c r="F122" s="663" t="s">
        <v>5777</v>
      </c>
      <c r="G122" s="662" t="s">
        <v>5462</v>
      </c>
      <c r="H122" s="662" t="s">
        <v>5463</v>
      </c>
      <c r="I122" s="664">
        <v>0.505</v>
      </c>
      <c r="J122" s="664">
        <v>3600</v>
      </c>
      <c r="K122" s="665">
        <v>1825</v>
      </c>
    </row>
    <row r="123" spans="1:11" ht="14.4" customHeight="1" x14ac:dyDescent="0.3">
      <c r="A123" s="660" t="s">
        <v>577</v>
      </c>
      <c r="B123" s="661" t="s">
        <v>578</v>
      </c>
      <c r="C123" s="662" t="s">
        <v>587</v>
      </c>
      <c r="D123" s="663" t="s">
        <v>3250</v>
      </c>
      <c r="E123" s="662" t="s">
        <v>5776</v>
      </c>
      <c r="F123" s="663" t="s">
        <v>5777</v>
      </c>
      <c r="G123" s="662" t="s">
        <v>5464</v>
      </c>
      <c r="H123" s="662" t="s">
        <v>5465</v>
      </c>
      <c r="I123" s="664">
        <v>14.376666666666665</v>
      </c>
      <c r="J123" s="664">
        <v>30</v>
      </c>
      <c r="K123" s="665">
        <v>431.3</v>
      </c>
    </row>
    <row r="124" spans="1:11" ht="14.4" customHeight="1" x14ac:dyDescent="0.3">
      <c r="A124" s="660" t="s">
        <v>577</v>
      </c>
      <c r="B124" s="661" t="s">
        <v>578</v>
      </c>
      <c r="C124" s="662" t="s">
        <v>587</v>
      </c>
      <c r="D124" s="663" t="s">
        <v>3250</v>
      </c>
      <c r="E124" s="662" t="s">
        <v>5776</v>
      </c>
      <c r="F124" s="663" t="s">
        <v>5777</v>
      </c>
      <c r="G124" s="662" t="s">
        <v>5466</v>
      </c>
      <c r="H124" s="662" t="s">
        <v>5467</v>
      </c>
      <c r="I124" s="664">
        <v>27.940000000000005</v>
      </c>
      <c r="J124" s="664">
        <v>127</v>
      </c>
      <c r="K124" s="665">
        <v>3552.1299999999992</v>
      </c>
    </row>
    <row r="125" spans="1:11" ht="14.4" customHeight="1" x14ac:dyDescent="0.3">
      <c r="A125" s="660" t="s">
        <v>577</v>
      </c>
      <c r="B125" s="661" t="s">
        <v>578</v>
      </c>
      <c r="C125" s="662" t="s">
        <v>587</v>
      </c>
      <c r="D125" s="663" t="s">
        <v>3250</v>
      </c>
      <c r="E125" s="662" t="s">
        <v>5776</v>
      </c>
      <c r="F125" s="663" t="s">
        <v>5777</v>
      </c>
      <c r="G125" s="662" t="s">
        <v>5468</v>
      </c>
      <c r="H125" s="662" t="s">
        <v>5469</v>
      </c>
      <c r="I125" s="664">
        <v>1.92</v>
      </c>
      <c r="J125" s="664">
        <v>250</v>
      </c>
      <c r="K125" s="665">
        <v>480</v>
      </c>
    </row>
    <row r="126" spans="1:11" ht="14.4" customHeight="1" x14ac:dyDescent="0.3">
      <c r="A126" s="660" t="s">
        <v>577</v>
      </c>
      <c r="B126" s="661" t="s">
        <v>578</v>
      </c>
      <c r="C126" s="662" t="s">
        <v>587</v>
      </c>
      <c r="D126" s="663" t="s">
        <v>3250</v>
      </c>
      <c r="E126" s="662" t="s">
        <v>5776</v>
      </c>
      <c r="F126" s="663" t="s">
        <v>5777</v>
      </c>
      <c r="G126" s="662" t="s">
        <v>5470</v>
      </c>
      <c r="H126" s="662" t="s">
        <v>5471</v>
      </c>
      <c r="I126" s="664">
        <v>2.0499999999999998</v>
      </c>
      <c r="J126" s="664">
        <v>100</v>
      </c>
      <c r="K126" s="665">
        <v>205.19</v>
      </c>
    </row>
    <row r="127" spans="1:11" ht="14.4" customHeight="1" x14ac:dyDescent="0.3">
      <c r="A127" s="660" t="s">
        <v>577</v>
      </c>
      <c r="B127" s="661" t="s">
        <v>578</v>
      </c>
      <c r="C127" s="662" t="s">
        <v>587</v>
      </c>
      <c r="D127" s="663" t="s">
        <v>3250</v>
      </c>
      <c r="E127" s="662" t="s">
        <v>5776</v>
      </c>
      <c r="F127" s="663" t="s">
        <v>5777</v>
      </c>
      <c r="G127" s="662" t="s">
        <v>5472</v>
      </c>
      <c r="H127" s="662" t="s">
        <v>5473</v>
      </c>
      <c r="I127" s="664">
        <v>3.02</v>
      </c>
      <c r="J127" s="664">
        <v>80</v>
      </c>
      <c r="K127" s="665">
        <v>241.6</v>
      </c>
    </row>
    <row r="128" spans="1:11" ht="14.4" customHeight="1" x14ac:dyDescent="0.3">
      <c r="A128" s="660" t="s">
        <v>577</v>
      </c>
      <c r="B128" s="661" t="s">
        <v>578</v>
      </c>
      <c r="C128" s="662" t="s">
        <v>587</v>
      </c>
      <c r="D128" s="663" t="s">
        <v>3250</v>
      </c>
      <c r="E128" s="662" t="s">
        <v>5776</v>
      </c>
      <c r="F128" s="663" t="s">
        <v>5777</v>
      </c>
      <c r="G128" s="662" t="s">
        <v>5474</v>
      </c>
      <c r="H128" s="662" t="s">
        <v>5475</v>
      </c>
      <c r="I128" s="664">
        <v>0.88</v>
      </c>
      <c r="J128" s="664">
        <v>300</v>
      </c>
      <c r="K128" s="665">
        <v>264</v>
      </c>
    </row>
    <row r="129" spans="1:11" ht="14.4" customHeight="1" x14ac:dyDescent="0.3">
      <c r="A129" s="660" t="s">
        <v>577</v>
      </c>
      <c r="B129" s="661" t="s">
        <v>578</v>
      </c>
      <c r="C129" s="662" t="s">
        <v>587</v>
      </c>
      <c r="D129" s="663" t="s">
        <v>3250</v>
      </c>
      <c r="E129" s="662" t="s">
        <v>5776</v>
      </c>
      <c r="F129" s="663" t="s">
        <v>5777</v>
      </c>
      <c r="G129" s="662" t="s">
        <v>5672</v>
      </c>
      <c r="H129" s="662" t="s">
        <v>5673</v>
      </c>
      <c r="I129" s="664">
        <v>5.47</v>
      </c>
      <c r="J129" s="664">
        <v>500</v>
      </c>
      <c r="K129" s="665">
        <v>2748.66</v>
      </c>
    </row>
    <row r="130" spans="1:11" ht="14.4" customHeight="1" x14ac:dyDescent="0.3">
      <c r="A130" s="660" t="s">
        <v>577</v>
      </c>
      <c r="B130" s="661" t="s">
        <v>578</v>
      </c>
      <c r="C130" s="662" t="s">
        <v>587</v>
      </c>
      <c r="D130" s="663" t="s">
        <v>3250</v>
      </c>
      <c r="E130" s="662" t="s">
        <v>5776</v>
      </c>
      <c r="F130" s="663" t="s">
        <v>5777</v>
      </c>
      <c r="G130" s="662" t="s">
        <v>5674</v>
      </c>
      <c r="H130" s="662" t="s">
        <v>5675</v>
      </c>
      <c r="I130" s="664">
        <v>30.18</v>
      </c>
      <c r="J130" s="664">
        <v>10</v>
      </c>
      <c r="K130" s="665">
        <v>301.8</v>
      </c>
    </row>
    <row r="131" spans="1:11" ht="14.4" customHeight="1" x14ac:dyDescent="0.3">
      <c r="A131" s="660" t="s">
        <v>577</v>
      </c>
      <c r="B131" s="661" t="s">
        <v>578</v>
      </c>
      <c r="C131" s="662" t="s">
        <v>587</v>
      </c>
      <c r="D131" s="663" t="s">
        <v>3250</v>
      </c>
      <c r="E131" s="662" t="s">
        <v>5776</v>
      </c>
      <c r="F131" s="663" t="s">
        <v>5777</v>
      </c>
      <c r="G131" s="662" t="s">
        <v>5478</v>
      </c>
      <c r="H131" s="662" t="s">
        <v>5479</v>
      </c>
      <c r="I131" s="664">
        <v>1.38</v>
      </c>
      <c r="J131" s="664">
        <v>400</v>
      </c>
      <c r="K131" s="665">
        <v>552</v>
      </c>
    </row>
    <row r="132" spans="1:11" ht="14.4" customHeight="1" x14ac:dyDescent="0.3">
      <c r="A132" s="660" t="s">
        <v>577</v>
      </c>
      <c r="B132" s="661" t="s">
        <v>578</v>
      </c>
      <c r="C132" s="662" t="s">
        <v>587</v>
      </c>
      <c r="D132" s="663" t="s">
        <v>3250</v>
      </c>
      <c r="E132" s="662" t="s">
        <v>5776</v>
      </c>
      <c r="F132" s="663" t="s">
        <v>5777</v>
      </c>
      <c r="G132" s="662" t="s">
        <v>5676</v>
      </c>
      <c r="H132" s="662" t="s">
        <v>5677</v>
      </c>
      <c r="I132" s="664">
        <v>0.59499999999999997</v>
      </c>
      <c r="J132" s="664">
        <v>1000</v>
      </c>
      <c r="K132" s="665">
        <v>595</v>
      </c>
    </row>
    <row r="133" spans="1:11" ht="14.4" customHeight="1" x14ac:dyDescent="0.3">
      <c r="A133" s="660" t="s">
        <v>577</v>
      </c>
      <c r="B133" s="661" t="s">
        <v>578</v>
      </c>
      <c r="C133" s="662" t="s">
        <v>587</v>
      </c>
      <c r="D133" s="663" t="s">
        <v>3250</v>
      </c>
      <c r="E133" s="662" t="s">
        <v>5776</v>
      </c>
      <c r="F133" s="663" t="s">
        <v>5777</v>
      </c>
      <c r="G133" s="662" t="s">
        <v>5484</v>
      </c>
      <c r="H133" s="662" t="s">
        <v>5485</v>
      </c>
      <c r="I133" s="664">
        <v>0.44</v>
      </c>
      <c r="J133" s="664">
        <v>100</v>
      </c>
      <c r="K133" s="665">
        <v>44</v>
      </c>
    </row>
    <row r="134" spans="1:11" ht="14.4" customHeight="1" x14ac:dyDescent="0.3">
      <c r="A134" s="660" t="s">
        <v>577</v>
      </c>
      <c r="B134" s="661" t="s">
        <v>578</v>
      </c>
      <c r="C134" s="662" t="s">
        <v>587</v>
      </c>
      <c r="D134" s="663" t="s">
        <v>3250</v>
      </c>
      <c r="E134" s="662" t="s">
        <v>5776</v>
      </c>
      <c r="F134" s="663" t="s">
        <v>5777</v>
      </c>
      <c r="G134" s="662" t="s">
        <v>5486</v>
      </c>
      <c r="H134" s="662" t="s">
        <v>5487</v>
      </c>
      <c r="I134" s="664">
        <v>8.5774999999999988</v>
      </c>
      <c r="J134" s="664">
        <v>64</v>
      </c>
      <c r="K134" s="665">
        <v>548.95999999999992</v>
      </c>
    </row>
    <row r="135" spans="1:11" ht="14.4" customHeight="1" x14ac:dyDescent="0.3">
      <c r="A135" s="660" t="s">
        <v>577</v>
      </c>
      <c r="B135" s="661" t="s">
        <v>578</v>
      </c>
      <c r="C135" s="662" t="s">
        <v>587</v>
      </c>
      <c r="D135" s="663" t="s">
        <v>3250</v>
      </c>
      <c r="E135" s="662" t="s">
        <v>5776</v>
      </c>
      <c r="F135" s="663" t="s">
        <v>5777</v>
      </c>
      <c r="G135" s="662" t="s">
        <v>5488</v>
      </c>
      <c r="H135" s="662" t="s">
        <v>5489</v>
      </c>
      <c r="I135" s="664">
        <v>28.634999999999998</v>
      </c>
      <c r="J135" s="664">
        <v>22</v>
      </c>
      <c r="K135" s="665">
        <v>628.57999999999993</v>
      </c>
    </row>
    <row r="136" spans="1:11" ht="14.4" customHeight="1" x14ac:dyDescent="0.3">
      <c r="A136" s="660" t="s">
        <v>577</v>
      </c>
      <c r="B136" s="661" t="s">
        <v>578</v>
      </c>
      <c r="C136" s="662" t="s">
        <v>587</v>
      </c>
      <c r="D136" s="663" t="s">
        <v>3250</v>
      </c>
      <c r="E136" s="662" t="s">
        <v>5776</v>
      </c>
      <c r="F136" s="663" t="s">
        <v>5777</v>
      </c>
      <c r="G136" s="662" t="s">
        <v>5490</v>
      </c>
      <c r="H136" s="662" t="s">
        <v>5491</v>
      </c>
      <c r="I136" s="664">
        <v>159.55000000000001</v>
      </c>
      <c r="J136" s="664">
        <v>5</v>
      </c>
      <c r="K136" s="665">
        <v>797.75</v>
      </c>
    </row>
    <row r="137" spans="1:11" ht="14.4" customHeight="1" x14ac:dyDescent="0.3">
      <c r="A137" s="660" t="s">
        <v>577</v>
      </c>
      <c r="B137" s="661" t="s">
        <v>578</v>
      </c>
      <c r="C137" s="662" t="s">
        <v>587</v>
      </c>
      <c r="D137" s="663" t="s">
        <v>3250</v>
      </c>
      <c r="E137" s="662" t="s">
        <v>5776</v>
      </c>
      <c r="F137" s="663" t="s">
        <v>5777</v>
      </c>
      <c r="G137" s="662" t="s">
        <v>5678</v>
      </c>
      <c r="H137" s="662" t="s">
        <v>5679</v>
      </c>
      <c r="I137" s="664">
        <v>11.84</v>
      </c>
      <c r="J137" s="664">
        <v>25</v>
      </c>
      <c r="K137" s="665">
        <v>295.89999999999998</v>
      </c>
    </row>
    <row r="138" spans="1:11" ht="14.4" customHeight="1" x14ac:dyDescent="0.3">
      <c r="A138" s="660" t="s">
        <v>577</v>
      </c>
      <c r="B138" s="661" t="s">
        <v>578</v>
      </c>
      <c r="C138" s="662" t="s">
        <v>587</v>
      </c>
      <c r="D138" s="663" t="s">
        <v>3250</v>
      </c>
      <c r="E138" s="662" t="s">
        <v>5776</v>
      </c>
      <c r="F138" s="663" t="s">
        <v>5777</v>
      </c>
      <c r="G138" s="662" t="s">
        <v>5680</v>
      </c>
      <c r="H138" s="662" t="s">
        <v>5681</v>
      </c>
      <c r="I138" s="664">
        <v>124.4</v>
      </c>
      <c r="J138" s="664">
        <v>10</v>
      </c>
      <c r="K138" s="665">
        <v>1244</v>
      </c>
    </row>
    <row r="139" spans="1:11" ht="14.4" customHeight="1" x14ac:dyDescent="0.3">
      <c r="A139" s="660" t="s">
        <v>577</v>
      </c>
      <c r="B139" s="661" t="s">
        <v>578</v>
      </c>
      <c r="C139" s="662" t="s">
        <v>587</v>
      </c>
      <c r="D139" s="663" t="s">
        <v>3250</v>
      </c>
      <c r="E139" s="662" t="s">
        <v>5776</v>
      </c>
      <c r="F139" s="663" t="s">
        <v>5777</v>
      </c>
      <c r="G139" s="662" t="s">
        <v>5682</v>
      </c>
      <c r="H139" s="662" t="s">
        <v>5683</v>
      </c>
      <c r="I139" s="664">
        <v>9.7200000000000006</v>
      </c>
      <c r="J139" s="664">
        <v>24</v>
      </c>
      <c r="K139" s="665">
        <v>233.28</v>
      </c>
    </row>
    <row r="140" spans="1:11" ht="14.4" customHeight="1" x14ac:dyDescent="0.3">
      <c r="A140" s="660" t="s">
        <v>577</v>
      </c>
      <c r="B140" s="661" t="s">
        <v>578</v>
      </c>
      <c r="C140" s="662" t="s">
        <v>587</v>
      </c>
      <c r="D140" s="663" t="s">
        <v>3250</v>
      </c>
      <c r="E140" s="662" t="s">
        <v>5776</v>
      </c>
      <c r="F140" s="663" t="s">
        <v>5777</v>
      </c>
      <c r="G140" s="662" t="s">
        <v>5496</v>
      </c>
      <c r="H140" s="662" t="s">
        <v>5497</v>
      </c>
      <c r="I140" s="664">
        <v>7.5133333333333328</v>
      </c>
      <c r="J140" s="664">
        <v>36</v>
      </c>
      <c r="K140" s="665">
        <v>270.48</v>
      </c>
    </row>
    <row r="141" spans="1:11" ht="14.4" customHeight="1" x14ac:dyDescent="0.3">
      <c r="A141" s="660" t="s">
        <v>577</v>
      </c>
      <c r="B141" s="661" t="s">
        <v>578</v>
      </c>
      <c r="C141" s="662" t="s">
        <v>587</v>
      </c>
      <c r="D141" s="663" t="s">
        <v>3250</v>
      </c>
      <c r="E141" s="662" t="s">
        <v>5776</v>
      </c>
      <c r="F141" s="663" t="s">
        <v>5777</v>
      </c>
      <c r="G141" s="662" t="s">
        <v>5498</v>
      </c>
      <c r="H141" s="662" t="s">
        <v>5499</v>
      </c>
      <c r="I141" s="664">
        <v>1.5150000000000001</v>
      </c>
      <c r="J141" s="664">
        <v>100</v>
      </c>
      <c r="K141" s="665">
        <v>151.5</v>
      </c>
    </row>
    <row r="142" spans="1:11" ht="14.4" customHeight="1" x14ac:dyDescent="0.3">
      <c r="A142" s="660" t="s">
        <v>577</v>
      </c>
      <c r="B142" s="661" t="s">
        <v>578</v>
      </c>
      <c r="C142" s="662" t="s">
        <v>587</v>
      </c>
      <c r="D142" s="663" t="s">
        <v>3250</v>
      </c>
      <c r="E142" s="662" t="s">
        <v>5776</v>
      </c>
      <c r="F142" s="663" t="s">
        <v>5777</v>
      </c>
      <c r="G142" s="662" t="s">
        <v>5684</v>
      </c>
      <c r="H142" s="662" t="s">
        <v>5685</v>
      </c>
      <c r="I142" s="664">
        <v>2.0699999999999998</v>
      </c>
      <c r="J142" s="664">
        <v>50</v>
      </c>
      <c r="K142" s="665">
        <v>103.5</v>
      </c>
    </row>
    <row r="143" spans="1:11" ht="14.4" customHeight="1" x14ac:dyDescent="0.3">
      <c r="A143" s="660" t="s">
        <v>577</v>
      </c>
      <c r="B143" s="661" t="s">
        <v>578</v>
      </c>
      <c r="C143" s="662" t="s">
        <v>587</v>
      </c>
      <c r="D143" s="663" t="s">
        <v>3250</v>
      </c>
      <c r="E143" s="662" t="s">
        <v>5776</v>
      </c>
      <c r="F143" s="663" t="s">
        <v>5777</v>
      </c>
      <c r="G143" s="662" t="s">
        <v>5686</v>
      </c>
      <c r="H143" s="662" t="s">
        <v>5687</v>
      </c>
      <c r="I143" s="664">
        <v>3.37</v>
      </c>
      <c r="J143" s="664">
        <v>50</v>
      </c>
      <c r="K143" s="665">
        <v>168.5</v>
      </c>
    </row>
    <row r="144" spans="1:11" ht="14.4" customHeight="1" x14ac:dyDescent="0.3">
      <c r="A144" s="660" t="s">
        <v>577</v>
      </c>
      <c r="B144" s="661" t="s">
        <v>578</v>
      </c>
      <c r="C144" s="662" t="s">
        <v>587</v>
      </c>
      <c r="D144" s="663" t="s">
        <v>3250</v>
      </c>
      <c r="E144" s="662" t="s">
        <v>5776</v>
      </c>
      <c r="F144" s="663" t="s">
        <v>5777</v>
      </c>
      <c r="G144" s="662" t="s">
        <v>5502</v>
      </c>
      <c r="H144" s="662" t="s">
        <v>5503</v>
      </c>
      <c r="I144" s="664">
        <v>64.59</v>
      </c>
      <c r="J144" s="664">
        <v>10</v>
      </c>
      <c r="K144" s="665">
        <v>645.86</v>
      </c>
    </row>
    <row r="145" spans="1:11" ht="14.4" customHeight="1" x14ac:dyDescent="0.3">
      <c r="A145" s="660" t="s">
        <v>577</v>
      </c>
      <c r="B145" s="661" t="s">
        <v>578</v>
      </c>
      <c r="C145" s="662" t="s">
        <v>587</v>
      </c>
      <c r="D145" s="663" t="s">
        <v>3250</v>
      </c>
      <c r="E145" s="662" t="s">
        <v>5776</v>
      </c>
      <c r="F145" s="663" t="s">
        <v>5777</v>
      </c>
      <c r="G145" s="662" t="s">
        <v>5688</v>
      </c>
      <c r="H145" s="662" t="s">
        <v>5689</v>
      </c>
      <c r="I145" s="664">
        <v>243.51</v>
      </c>
      <c r="J145" s="664">
        <v>1</v>
      </c>
      <c r="K145" s="665">
        <v>243.51</v>
      </c>
    </row>
    <row r="146" spans="1:11" ht="14.4" customHeight="1" x14ac:dyDescent="0.3">
      <c r="A146" s="660" t="s">
        <v>577</v>
      </c>
      <c r="B146" s="661" t="s">
        <v>578</v>
      </c>
      <c r="C146" s="662" t="s">
        <v>587</v>
      </c>
      <c r="D146" s="663" t="s">
        <v>3250</v>
      </c>
      <c r="E146" s="662" t="s">
        <v>5776</v>
      </c>
      <c r="F146" s="663" t="s">
        <v>5777</v>
      </c>
      <c r="G146" s="662" t="s">
        <v>5504</v>
      </c>
      <c r="H146" s="662" t="s">
        <v>5505</v>
      </c>
      <c r="I146" s="664">
        <v>5.1749999999999998</v>
      </c>
      <c r="J146" s="664">
        <v>50</v>
      </c>
      <c r="K146" s="665">
        <v>258.75</v>
      </c>
    </row>
    <row r="147" spans="1:11" ht="14.4" customHeight="1" x14ac:dyDescent="0.3">
      <c r="A147" s="660" t="s">
        <v>577</v>
      </c>
      <c r="B147" s="661" t="s">
        <v>578</v>
      </c>
      <c r="C147" s="662" t="s">
        <v>587</v>
      </c>
      <c r="D147" s="663" t="s">
        <v>3250</v>
      </c>
      <c r="E147" s="662" t="s">
        <v>5776</v>
      </c>
      <c r="F147" s="663" t="s">
        <v>5777</v>
      </c>
      <c r="G147" s="662" t="s">
        <v>5516</v>
      </c>
      <c r="H147" s="662" t="s">
        <v>5517</v>
      </c>
      <c r="I147" s="664">
        <v>153</v>
      </c>
      <c r="J147" s="664">
        <v>10</v>
      </c>
      <c r="K147" s="665">
        <v>1529.96</v>
      </c>
    </row>
    <row r="148" spans="1:11" ht="14.4" customHeight="1" x14ac:dyDescent="0.3">
      <c r="A148" s="660" t="s">
        <v>577</v>
      </c>
      <c r="B148" s="661" t="s">
        <v>578</v>
      </c>
      <c r="C148" s="662" t="s">
        <v>587</v>
      </c>
      <c r="D148" s="663" t="s">
        <v>3250</v>
      </c>
      <c r="E148" s="662" t="s">
        <v>5776</v>
      </c>
      <c r="F148" s="663" t="s">
        <v>5777</v>
      </c>
      <c r="G148" s="662" t="s">
        <v>5518</v>
      </c>
      <c r="H148" s="662" t="s">
        <v>5519</v>
      </c>
      <c r="I148" s="664">
        <v>15.76</v>
      </c>
      <c r="J148" s="664">
        <v>10</v>
      </c>
      <c r="K148" s="665">
        <v>157.6</v>
      </c>
    </row>
    <row r="149" spans="1:11" ht="14.4" customHeight="1" x14ac:dyDescent="0.3">
      <c r="A149" s="660" t="s">
        <v>577</v>
      </c>
      <c r="B149" s="661" t="s">
        <v>578</v>
      </c>
      <c r="C149" s="662" t="s">
        <v>587</v>
      </c>
      <c r="D149" s="663" t="s">
        <v>3250</v>
      </c>
      <c r="E149" s="662" t="s">
        <v>5778</v>
      </c>
      <c r="F149" s="663" t="s">
        <v>5779</v>
      </c>
      <c r="G149" s="662" t="s">
        <v>5522</v>
      </c>
      <c r="H149" s="662" t="s">
        <v>5523</v>
      </c>
      <c r="I149" s="664">
        <v>15.925000000000001</v>
      </c>
      <c r="J149" s="664">
        <v>200</v>
      </c>
      <c r="K149" s="665">
        <v>3185</v>
      </c>
    </row>
    <row r="150" spans="1:11" ht="14.4" customHeight="1" x14ac:dyDescent="0.3">
      <c r="A150" s="660" t="s">
        <v>577</v>
      </c>
      <c r="B150" s="661" t="s">
        <v>578</v>
      </c>
      <c r="C150" s="662" t="s">
        <v>587</v>
      </c>
      <c r="D150" s="663" t="s">
        <v>3250</v>
      </c>
      <c r="E150" s="662" t="s">
        <v>5778</v>
      </c>
      <c r="F150" s="663" t="s">
        <v>5779</v>
      </c>
      <c r="G150" s="662" t="s">
        <v>5524</v>
      </c>
      <c r="H150" s="662" t="s">
        <v>5525</v>
      </c>
      <c r="I150" s="664">
        <v>1.0916666666666668</v>
      </c>
      <c r="J150" s="664">
        <v>4700</v>
      </c>
      <c r="K150" s="665">
        <v>5128</v>
      </c>
    </row>
    <row r="151" spans="1:11" ht="14.4" customHeight="1" x14ac:dyDescent="0.3">
      <c r="A151" s="660" t="s">
        <v>577</v>
      </c>
      <c r="B151" s="661" t="s">
        <v>578</v>
      </c>
      <c r="C151" s="662" t="s">
        <v>587</v>
      </c>
      <c r="D151" s="663" t="s">
        <v>3250</v>
      </c>
      <c r="E151" s="662" t="s">
        <v>5778</v>
      </c>
      <c r="F151" s="663" t="s">
        <v>5779</v>
      </c>
      <c r="G151" s="662" t="s">
        <v>5526</v>
      </c>
      <c r="H151" s="662" t="s">
        <v>5527</v>
      </c>
      <c r="I151" s="664">
        <v>1.67</v>
      </c>
      <c r="J151" s="664">
        <v>300</v>
      </c>
      <c r="K151" s="665">
        <v>501</v>
      </c>
    </row>
    <row r="152" spans="1:11" ht="14.4" customHeight="1" x14ac:dyDescent="0.3">
      <c r="A152" s="660" t="s">
        <v>577</v>
      </c>
      <c r="B152" s="661" t="s">
        <v>578</v>
      </c>
      <c r="C152" s="662" t="s">
        <v>587</v>
      </c>
      <c r="D152" s="663" t="s">
        <v>3250</v>
      </c>
      <c r="E152" s="662" t="s">
        <v>5778</v>
      </c>
      <c r="F152" s="663" t="s">
        <v>5779</v>
      </c>
      <c r="G152" s="662" t="s">
        <v>5528</v>
      </c>
      <c r="H152" s="662" t="s">
        <v>5529</v>
      </c>
      <c r="I152" s="664">
        <v>0.47499999999999998</v>
      </c>
      <c r="J152" s="664">
        <v>2100</v>
      </c>
      <c r="K152" s="665">
        <v>995</v>
      </c>
    </row>
    <row r="153" spans="1:11" ht="14.4" customHeight="1" x14ac:dyDescent="0.3">
      <c r="A153" s="660" t="s">
        <v>577</v>
      </c>
      <c r="B153" s="661" t="s">
        <v>578</v>
      </c>
      <c r="C153" s="662" t="s">
        <v>587</v>
      </c>
      <c r="D153" s="663" t="s">
        <v>3250</v>
      </c>
      <c r="E153" s="662" t="s">
        <v>5778</v>
      </c>
      <c r="F153" s="663" t="s">
        <v>5779</v>
      </c>
      <c r="G153" s="662" t="s">
        <v>5530</v>
      </c>
      <c r="H153" s="662" t="s">
        <v>5531</v>
      </c>
      <c r="I153" s="664">
        <v>0.67</v>
      </c>
      <c r="J153" s="664">
        <v>3800</v>
      </c>
      <c r="K153" s="665">
        <v>2546</v>
      </c>
    </row>
    <row r="154" spans="1:11" ht="14.4" customHeight="1" x14ac:dyDescent="0.3">
      <c r="A154" s="660" t="s">
        <v>577</v>
      </c>
      <c r="B154" s="661" t="s">
        <v>578</v>
      </c>
      <c r="C154" s="662" t="s">
        <v>587</v>
      </c>
      <c r="D154" s="663" t="s">
        <v>3250</v>
      </c>
      <c r="E154" s="662" t="s">
        <v>5778</v>
      </c>
      <c r="F154" s="663" t="s">
        <v>5779</v>
      </c>
      <c r="G154" s="662" t="s">
        <v>5690</v>
      </c>
      <c r="H154" s="662" t="s">
        <v>5691</v>
      </c>
      <c r="I154" s="664">
        <v>22.523333333333337</v>
      </c>
      <c r="J154" s="664">
        <v>18</v>
      </c>
      <c r="K154" s="665">
        <v>405.49</v>
      </c>
    </row>
    <row r="155" spans="1:11" ht="14.4" customHeight="1" x14ac:dyDescent="0.3">
      <c r="A155" s="660" t="s">
        <v>577</v>
      </c>
      <c r="B155" s="661" t="s">
        <v>578</v>
      </c>
      <c r="C155" s="662" t="s">
        <v>587</v>
      </c>
      <c r="D155" s="663" t="s">
        <v>3250</v>
      </c>
      <c r="E155" s="662" t="s">
        <v>5778</v>
      </c>
      <c r="F155" s="663" t="s">
        <v>5779</v>
      </c>
      <c r="G155" s="662" t="s">
        <v>5534</v>
      </c>
      <c r="H155" s="662" t="s">
        <v>5535</v>
      </c>
      <c r="I155" s="664">
        <v>6.23</v>
      </c>
      <c r="J155" s="664">
        <v>10</v>
      </c>
      <c r="K155" s="665">
        <v>62.3</v>
      </c>
    </row>
    <row r="156" spans="1:11" ht="14.4" customHeight="1" x14ac:dyDescent="0.3">
      <c r="A156" s="660" t="s">
        <v>577</v>
      </c>
      <c r="B156" s="661" t="s">
        <v>578</v>
      </c>
      <c r="C156" s="662" t="s">
        <v>587</v>
      </c>
      <c r="D156" s="663" t="s">
        <v>3250</v>
      </c>
      <c r="E156" s="662" t="s">
        <v>5778</v>
      </c>
      <c r="F156" s="663" t="s">
        <v>5779</v>
      </c>
      <c r="G156" s="662" t="s">
        <v>5538</v>
      </c>
      <c r="H156" s="662" t="s">
        <v>5539</v>
      </c>
      <c r="I156" s="664">
        <v>2.46</v>
      </c>
      <c r="J156" s="664">
        <v>700</v>
      </c>
      <c r="K156" s="665">
        <v>1722</v>
      </c>
    </row>
    <row r="157" spans="1:11" ht="14.4" customHeight="1" x14ac:dyDescent="0.3">
      <c r="A157" s="660" t="s">
        <v>577</v>
      </c>
      <c r="B157" s="661" t="s">
        <v>578</v>
      </c>
      <c r="C157" s="662" t="s">
        <v>587</v>
      </c>
      <c r="D157" s="663" t="s">
        <v>3250</v>
      </c>
      <c r="E157" s="662" t="s">
        <v>5778</v>
      </c>
      <c r="F157" s="663" t="s">
        <v>5779</v>
      </c>
      <c r="G157" s="662" t="s">
        <v>5540</v>
      </c>
      <c r="H157" s="662" t="s">
        <v>5541</v>
      </c>
      <c r="I157" s="664">
        <v>5.714999999999999</v>
      </c>
      <c r="J157" s="664">
        <v>170</v>
      </c>
      <c r="K157" s="665">
        <v>963.8</v>
      </c>
    </row>
    <row r="158" spans="1:11" ht="14.4" customHeight="1" x14ac:dyDescent="0.3">
      <c r="A158" s="660" t="s">
        <v>577</v>
      </c>
      <c r="B158" s="661" t="s">
        <v>578</v>
      </c>
      <c r="C158" s="662" t="s">
        <v>587</v>
      </c>
      <c r="D158" s="663" t="s">
        <v>3250</v>
      </c>
      <c r="E158" s="662" t="s">
        <v>5778</v>
      </c>
      <c r="F158" s="663" t="s">
        <v>5779</v>
      </c>
      <c r="G158" s="662" t="s">
        <v>5548</v>
      </c>
      <c r="H158" s="662" t="s">
        <v>5549</v>
      </c>
      <c r="I158" s="664">
        <v>1.9849999999999999</v>
      </c>
      <c r="J158" s="664">
        <v>950</v>
      </c>
      <c r="K158" s="665">
        <v>1885</v>
      </c>
    </row>
    <row r="159" spans="1:11" ht="14.4" customHeight="1" x14ac:dyDescent="0.3">
      <c r="A159" s="660" t="s">
        <v>577</v>
      </c>
      <c r="B159" s="661" t="s">
        <v>578</v>
      </c>
      <c r="C159" s="662" t="s">
        <v>587</v>
      </c>
      <c r="D159" s="663" t="s">
        <v>3250</v>
      </c>
      <c r="E159" s="662" t="s">
        <v>5778</v>
      </c>
      <c r="F159" s="663" t="s">
        <v>5779</v>
      </c>
      <c r="G159" s="662" t="s">
        <v>5550</v>
      </c>
      <c r="H159" s="662" t="s">
        <v>5551</v>
      </c>
      <c r="I159" s="664">
        <v>1.9275000000000002</v>
      </c>
      <c r="J159" s="664">
        <v>200</v>
      </c>
      <c r="K159" s="665">
        <v>387.93</v>
      </c>
    </row>
    <row r="160" spans="1:11" ht="14.4" customHeight="1" x14ac:dyDescent="0.3">
      <c r="A160" s="660" t="s">
        <v>577</v>
      </c>
      <c r="B160" s="661" t="s">
        <v>578</v>
      </c>
      <c r="C160" s="662" t="s">
        <v>587</v>
      </c>
      <c r="D160" s="663" t="s">
        <v>3250</v>
      </c>
      <c r="E160" s="662" t="s">
        <v>5778</v>
      </c>
      <c r="F160" s="663" t="s">
        <v>5779</v>
      </c>
      <c r="G160" s="662" t="s">
        <v>5552</v>
      </c>
      <c r="H160" s="662" t="s">
        <v>5553</v>
      </c>
      <c r="I160" s="664">
        <v>3.0833333333333335</v>
      </c>
      <c r="J160" s="664">
        <v>1350</v>
      </c>
      <c r="K160" s="665">
        <v>4163</v>
      </c>
    </row>
    <row r="161" spans="1:11" ht="14.4" customHeight="1" x14ac:dyDescent="0.3">
      <c r="A161" s="660" t="s">
        <v>577</v>
      </c>
      <c r="B161" s="661" t="s">
        <v>578</v>
      </c>
      <c r="C161" s="662" t="s">
        <v>587</v>
      </c>
      <c r="D161" s="663" t="s">
        <v>3250</v>
      </c>
      <c r="E161" s="662" t="s">
        <v>5778</v>
      </c>
      <c r="F161" s="663" t="s">
        <v>5779</v>
      </c>
      <c r="G161" s="662" t="s">
        <v>5554</v>
      </c>
      <c r="H161" s="662" t="s">
        <v>5555</v>
      </c>
      <c r="I161" s="664">
        <v>1.92</v>
      </c>
      <c r="J161" s="664">
        <v>250</v>
      </c>
      <c r="K161" s="665">
        <v>480</v>
      </c>
    </row>
    <row r="162" spans="1:11" ht="14.4" customHeight="1" x14ac:dyDescent="0.3">
      <c r="A162" s="660" t="s">
        <v>577</v>
      </c>
      <c r="B162" s="661" t="s">
        <v>578</v>
      </c>
      <c r="C162" s="662" t="s">
        <v>587</v>
      </c>
      <c r="D162" s="663" t="s">
        <v>3250</v>
      </c>
      <c r="E162" s="662" t="s">
        <v>5778</v>
      </c>
      <c r="F162" s="663" t="s">
        <v>5779</v>
      </c>
      <c r="G162" s="662" t="s">
        <v>5692</v>
      </c>
      <c r="H162" s="662" t="s">
        <v>5693</v>
      </c>
      <c r="I162" s="664">
        <v>2.4300000000000002</v>
      </c>
      <c r="J162" s="664">
        <v>50</v>
      </c>
      <c r="K162" s="665">
        <v>121.5</v>
      </c>
    </row>
    <row r="163" spans="1:11" ht="14.4" customHeight="1" x14ac:dyDescent="0.3">
      <c r="A163" s="660" t="s">
        <v>577</v>
      </c>
      <c r="B163" s="661" t="s">
        <v>578</v>
      </c>
      <c r="C163" s="662" t="s">
        <v>587</v>
      </c>
      <c r="D163" s="663" t="s">
        <v>3250</v>
      </c>
      <c r="E163" s="662" t="s">
        <v>5778</v>
      </c>
      <c r="F163" s="663" t="s">
        <v>5779</v>
      </c>
      <c r="G163" s="662" t="s">
        <v>5556</v>
      </c>
      <c r="H163" s="662" t="s">
        <v>5557</v>
      </c>
      <c r="I163" s="664">
        <v>4.82</v>
      </c>
      <c r="J163" s="664">
        <v>200</v>
      </c>
      <c r="K163" s="665">
        <v>964</v>
      </c>
    </row>
    <row r="164" spans="1:11" ht="14.4" customHeight="1" x14ac:dyDescent="0.3">
      <c r="A164" s="660" t="s">
        <v>577</v>
      </c>
      <c r="B164" s="661" t="s">
        <v>578</v>
      </c>
      <c r="C164" s="662" t="s">
        <v>587</v>
      </c>
      <c r="D164" s="663" t="s">
        <v>3250</v>
      </c>
      <c r="E164" s="662" t="s">
        <v>5778</v>
      </c>
      <c r="F164" s="663" t="s">
        <v>5779</v>
      </c>
      <c r="G164" s="662" t="s">
        <v>5558</v>
      </c>
      <c r="H164" s="662" t="s">
        <v>5559</v>
      </c>
      <c r="I164" s="664">
        <v>1.3333333333333334E-2</v>
      </c>
      <c r="J164" s="664">
        <v>800</v>
      </c>
      <c r="K164" s="665">
        <v>11</v>
      </c>
    </row>
    <row r="165" spans="1:11" ht="14.4" customHeight="1" x14ac:dyDescent="0.3">
      <c r="A165" s="660" t="s">
        <v>577</v>
      </c>
      <c r="B165" s="661" t="s">
        <v>578</v>
      </c>
      <c r="C165" s="662" t="s">
        <v>587</v>
      </c>
      <c r="D165" s="663" t="s">
        <v>3250</v>
      </c>
      <c r="E165" s="662" t="s">
        <v>5778</v>
      </c>
      <c r="F165" s="663" t="s">
        <v>5779</v>
      </c>
      <c r="G165" s="662" t="s">
        <v>5560</v>
      </c>
      <c r="H165" s="662" t="s">
        <v>5561</v>
      </c>
      <c r="I165" s="664">
        <v>3.02</v>
      </c>
      <c r="J165" s="664">
        <v>100</v>
      </c>
      <c r="K165" s="665">
        <v>302</v>
      </c>
    </row>
    <row r="166" spans="1:11" ht="14.4" customHeight="1" x14ac:dyDescent="0.3">
      <c r="A166" s="660" t="s">
        <v>577</v>
      </c>
      <c r="B166" s="661" t="s">
        <v>578</v>
      </c>
      <c r="C166" s="662" t="s">
        <v>587</v>
      </c>
      <c r="D166" s="663" t="s">
        <v>3250</v>
      </c>
      <c r="E166" s="662" t="s">
        <v>5778</v>
      </c>
      <c r="F166" s="663" t="s">
        <v>5779</v>
      </c>
      <c r="G166" s="662" t="s">
        <v>5562</v>
      </c>
      <c r="H166" s="662" t="s">
        <v>5563</v>
      </c>
      <c r="I166" s="664">
        <v>2.1625000000000001</v>
      </c>
      <c r="J166" s="664">
        <v>400</v>
      </c>
      <c r="K166" s="665">
        <v>865</v>
      </c>
    </row>
    <row r="167" spans="1:11" ht="14.4" customHeight="1" x14ac:dyDescent="0.3">
      <c r="A167" s="660" t="s">
        <v>577</v>
      </c>
      <c r="B167" s="661" t="s">
        <v>578</v>
      </c>
      <c r="C167" s="662" t="s">
        <v>587</v>
      </c>
      <c r="D167" s="663" t="s">
        <v>3250</v>
      </c>
      <c r="E167" s="662" t="s">
        <v>5778</v>
      </c>
      <c r="F167" s="663" t="s">
        <v>5779</v>
      </c>
      <c r="G167" s="662" t="s">
        <v>5564</v>
      </c>
      <c r="H167" s="662" t="s">
        <v>5565</v>
      </c>
      <c r="I167" s="664">
        <v>2.1800000000000002</v>
      </c>
      <c r="J167" s="664">
        <v>100</v>
      </c>
      <c r="K167" s="665">
        <v>218</v>
      </c>
    </row>
    <row r="168" spans="1:11" ht="14.4" customHeight="1" x14ac:dyDescent="0.3">
      <c r="A168" s="660" t="s">
        <v>577</v>
      </c>
      <c r="B168" s="661" t="s">
        <v>578</v>
      </c>
      <c r="C168" s="662" t="s">
        <v>587</v>
      </c>
      <c r="D168" s="663" t="s">
        <v>3250</v>
      </c>
      <c r="E168" s="662" t="s">
        <v>5778</v>
      </c>
      <c r="F168" s="663" t="s">
        <v>5779</v>
      </c>
      <c r="G168" s="662" t="s">
        <v>5570</v>
      </c>
      <c r="H168" s="662" t="s">
        <v>5571</v>
      </c>
      <c r="I168" s="664">
        <v>6.05</v>
      </c>
      <c r="J168" s="664">
        <v>30</v>
      </c>
      <c r="K168" s="665">
        <v>181.5</v>
      </c>
    </row>
    <row r="169" spans="1:11" ht="14.4" customHeight="1" x14ac:dyDescent="0.3">
      <c r="A169" s="660" t="s">
        <v>577</v>
      </c>
      <c r="B169" s="661" t="s">
        <v>578</v>
      </c>
      <c r="C169" s="662" t="s">
        <v>587</v>
      </c>
      <c r="D169" s="663" t="s">
        <v>3250</v>
      </c>
      <c r="E169" s="662" t="s">
        <v>5778</v>
      </c>
      <c r="F169" s="663" t="s">
        <v>5779</v>
      </c>
      <c r="G169" s="662" t="s">
        <v>5572</v>
      </c>
      <c r="H169" s="662" t="s">
        <v>5573</v>
      </c>
      <c r="I169" s="664">
        <v>5.13</v>
      </c>
      <c r="J169" s="664">
        <v>960</v>
      </c>
      <c r="K169" s="665">
        <v>4924.8</v>
      </c>
    </row>
    <row r="170" spans="1:11" ht="14.4" customHeight="1" x14ac:dyDescent="0.3">
      <c r="A170" s="660" t="s">
        <v>577</v>
      </c>
      <c r="B170" s="661" t="s">
        <v>578</v>
      </c>
      <c r="C170" s="662" t="s">
        <v>587</v>
      </c>
      <c r="D170" s="663" t="s">
        <v>3250</v>
      </c>
      <c r="E170" s="662" t="s">
        <v>5778</v>
      </c>
      <c r="F170" s="663" t="s">
        <v>5779</v>
      </c>
      <c r="G170" s="662" t="s">
        <v>5694</v>
      </c>
      <c r="H170" s="662" t="s">
        <v>5695</v>
      </c>
      <c r="I170" s="664">
        <v>127.05</v>
      </c>
      <c r="J170" s="664">
        <v>4</v>
      </c>
      <c r="K170" s="665">
        <v>508.2</v>
      </c>
    </row>
    <row r="171" spans="1:11" ht="14.4" customHeight="1" x14ac:dyDescent="0.3">
      <c r="A171" s="660" t="s">
        <v>577</v>
      </c>
      <c r="B171" s="661" t="s">
        <v>578</v>
      </c>
      <c r="C171" s="662" t="s">
        <v>587</v>
      </c>
      <c r="D171" s="663" t="s">
        <v>3250</v>
      </c>
      <c r="E171" s="662" t="s">
        <v>5778</v>
      </c>
      <c r="F171" s="663" t="s">
        <v>5779</v>
      </c>
      <c r="G171" s="662" t="s">
        <v>5574</v>
      </c>
      <c r="H171" s="662" t="s">
        <v>5575</v>
      </c>
      <c r="I171" s="664">
        <v>17.98</v>
      </c>
      <c r="J171" s="664">
        <v>1050</v>
      </c>
      <c r="K171" s="665">
        <v>18879</v>
      </c>
    </row>
    <row r="172" spans="1:11" ht="14.4" customHeight="1" x14ac:dyDescent="0.3">
      <c r="A172" s="660" t="s">
        <v>577</v>
      </c>
      <c r="B172" s="661" t="s">
        <v>578</v>
      </c>
      <c r="C172" s="662" t="s">
        <v>587</v>
      </c>
      <c r="D172" s="663" t="s">
        <v>3250</v>
      </c>
      <c r="E172" s="662" t="s">
        <v>5778</v>
      </c>
      <c r="F172" s="663" t="s">
        <v>5779</v>
      </c>
      <c r="G172" s="662" t="s">
        <v>5578</v>
      </c>
      <c r="H172" s="662" t="s">
        <v>5579</v>
      </c>
      <c r="I172" s="664">
        <v>15.007999999999999</v>
      </c>
      <c r="J172" s="664">
        <v>190</v>
      </c>
      <c r="K172" s="665">
        <v>2851.7</v>
      </c>
    </row>
    <row r="173" spans="1:11" ht="14.4" customHeight="1" x14ac:dyDescent="0.3">
      <c r="A173" s="660" t="s">
        <v>577</v>
      </c>
      <c r="B173" s="661" t="s">
        <v>578</v>
      </c>
      <c r="C173" s="662" t="s">
        <v>587</v>
      </c>
      <c r="D173" s="663" t="s">
        <v>3250</v>
      </c>
      <c r="E173" s="662" t="s">
        <v>5778</v>
      </c>
      <c r="F173" s="663" t="s">
        <v>5779</v>
      </c>
      <c r="G173" s="662" t="s">
        <v>5580</v>
      </c>
      <c r="H173" s="662" t="s">
        <v>5581</v>
      </c>
      <c r="I173" s="664">
        <v>12.1</v>
      </c>
      <c r="J173" s="664">
        <v>178</v>
      </c>
      <c r="K173" s="665">
        <v>2153.8000000000002</v>
      </c>
    </row>
    <row r="174" spans="1:11" ht="14.4" customHeight="1" x14ac:dyDescent="0.3">
      <c r="A174" s="660" t="s">
        <v>577</v>
      </c>
      <c r="B174" s="661" t="s">
        <v>578</v>
      </c>
      <c r="C174" s="662" t="s">
        <v>587</v>
      </c>
      <c r="D174" s="663" t="s">
        <v>3250</v>
      </c>
      <c r="E174" s="662" t="s">
        <v>5778</v>
      </c>
      <c r="F174" s="663" t="s">
        <v>5779</v>
      </c>
      <c r="G174" s="662" t="s">
        <v>5582</v>
      </c>
      <c r="H174" s="662" t="s">
        <v>5583</v>
      </c>
      <c r="I174" s="664">
        <v>2.5159999999999996</v>
      </c>
      <c r="J174" s="664">
        <v>900</v>
      </c>
      <c r="K174" s="665">
        <v>2264</v>
      </c>
    </row>
    <row r="175" spans="1:11" ht="14.4" customHeight="1" x14ac:dyDescent="0.3">
      <c r="A175" s="660" t="s">
        <v>577</v>
      </c>
      <c r="B175" s="661" t="s">
        <v>578</v>
      </c>
      <c r="C175" s="662" t="s">
        <v>587</v>
      </c>
      <c r="D175" s="663" t="s">
        <v>3250</v>
      </c>
      <c r="E175" s="662" t="s">
        <v>5778</v>
      </c>
      <c r="F175" s="663" t="s">
        <v>5779</v>
      </c>
      <c r="G175" s="662" t="s">
        <v>5584</v>
      </c>
      <c r="H175" s="662" t="s">
        <v>5585</v>
      </c>
      <c r="I175" s="664">
        <v>1.9371428571428571</v>
      </c>
      <c r="J175" s="664">
        <v>800</v>
      </c>
      <c r="K175" s="665">
        <v>1550</v>
      </c>
    </row>
    <row r="176" spans="1:11" ht="14.4" customHeight="1" x14ac:dyDescent="0.3">
      <c r="A176" s="660" t="s">
        <v>577</v>
      </c>
      <c r="B176" s="661" t="s">
        <v>578</v>
      </c>
      <c r="C176" s="662" t="s">
        <v>587</v>
      </c>
      <c r="D176" s="663" t="s">
        <v>3250</v>
      </c>
      <c r="E176" s="662" t="s">
        <v>5778</v>
      </c>
      <c r="F176" s="663" t="s">
        <v>5779</v>
      </c>
      <c r="G176" s="662" t="s">
        <v>5586</v>
      </c>
      <c r="H176" s="662" t="s">
        <v>5587</v>
      </c>
      <c r="I176" s="664">
        <v>5.2</v>
      </c>
      <c r="J176" s="664">
        <v>60</v>
      </c>
      <c r="K176" s="665">
        <v>312</v>
      </c>
    </row>
    <row r="177" spans="1:11" ht="14.4" customHeight="1" x14ac:dyDescent="0.3">
      <c r="A177" s="660" t="s">
        <v>577</v>
      </c>
      <c r="B177" s="661" t="s">
        <v>578</v>
      </c>
      <c r="C177" s="662" t="s">
        <v>587</v>
      </c>
      <c r="D177" s="663" t="s">
        <v>3250</v>
      </c>
      <c r="E177" s="662" t="s">
        <v>5778</v>
      </c>
      <c r="F177" s="663" t="s">
        <v>5779</v>
      </c>
      <c r="G177" s="662" t="s">
        <v>5588</v>
      </c>
      <c r="H177" s="662" t="s">
        <v>5589</v>
      </c>
      <c r="I177" s="664">
        <v>13.2</v>
      </c>
      <c r="J177" s="664">
        <v>10</v>
      </c>
      <c r="K177" s="665">
        <v>132</v>
      </c>
    </row>
    <row r="178" spans="1:11" ht="14.4" customHeight="1" x14ac:dyDescent="0.3">
      <c r="A178" s="660" t="s">
        <v>577</v>
      </c>
      <c r="B178" s="661" t="s">
        <v>578</v>
      </c>
      <c r="C178" s="662" t="s">
        <v>587</v>
      </c>
      <c r="D178" s="663" t="s">
        <v>3250</v>
      </c>
      <c r="E178" s="662" t="s">
        <v>5778</v>
      </c>
      <c r="F178" s="663" t="s">
        <v>5779</v>
      </c>
      <c r="G178" s="662" t="s">
        <v>5590</v>
      </c>
      <c r="H178" s="662" t="s">
        <v>5591</v>
      </c>
      <c r="I178" s="664">
        <v>13.2</v>
      </c>
      <c r="J178" s="664">
        <v>10</v>
      </c>
      <c r="K178" s="665">
        <v>132</v>
      </c>
    </row>
    <row r="179" spans="1:11" ht="14.4" customHeight="1" x14ac:dyDescent="0.3">
      <c r="A179" s="660" t="s">
        <v>577</v>
      </c>
      <c r="B179" s="661" t="s">
        <v>578</v>
      </c>
      <c r="C179" s="662" t="s">
        <v>587</v>
      </c>
      <c r="D179" s="663" t="s">
        <v>3250</v>
      </c>
      <c r="E179" s="662" t="s">
        <v>5778</v>
      </c>
      <c r="F179" s="663" t="s">
        <v>5779</v>
      </c>
      <c r="G179" s="662" t="s">
        <v>5696</v>
      </c>
      <c r="H179" s="662" t="s">
        <v>5697</v>
      </c>
      <c r="I179" s="664">
        <v>13.21</v>
      </c>
      <c r="J179" s="664">
        <v>10</v>
      </c>
      <c r="K179" s="665">
        <v>132.1</v>
      </c>
    </row>
    <row r="180" spans="1:11" ht="14.4" customHeight="1" x14ac:dyDescent="0.3">
      <c r="A180" s="660" t="s">
        <v>577</v>
      </c>
      <c r="B180" s="661" t="s">
        <v>578</v>
      </c>
      <c r="C180" s="662" t="s">
        <v>587</v>
      </c>
      <c r="D180" s="663" t="s">
        <v>3250</v>
      </c>
      <c r="E180" s="662" t="s">
        <v>5778</v>
      </c>
      <c r="F180" s="663" t="s">
        <v>5779</v>
      </c>
      <c r="G180" s="662" t="s">
        <v>5594</v>
      </c>
      <c r="H180" s="662" t="s">
        <v>5595</v>
      </c>
      <c r="I180" s="664">
        <v>1.4100000000000001</v>
      </c>
      <c r="J180" s="664">
        <v>300</v>
      </c>
      <c r="K180" s="665">
        <v>423</v>
      </c>
    </row>
    <row r="181" spans="1:11" ht="14.4" customHeight="1" x14ac:dyDescent="0.3">
      <c r="A181" s="660" t="s">
        <v>577</v>
      </c>
      <c r="B181" s="661" t="s">
        <v>578</v>
      </c>
      <c r="C181" s="662" t="s">
        <v>587</v>
      </c>
      <c r="D181" s="663" t="s">
        <v>3250</v>
      </c>
      <c r="E181" s="662" t="s">
        <v>5778</v>
      </c>
      <c r="F181" s="663" t="s">
        <v>5779</v>
      </c>
      <c r="G181" s="662" t="s">
        <v>5596</v>
      </c>
      <c r="H181" s="662" t="s">
        <v>5597</v>
      </c>
      <c r="I181" s="664">
        <v>21.24</v>
      </c>
      <c r="J181" s="664">
        <v>40</v>
      </c>
      <c r="K181" s="665">
        <v>849.6</v>
      </c>
    </row>
    <row r="182" spans="1:11" ht="14.4" customHeight="1" x14ac:dyDescent="0.3">
      <c r="A182" s="660" t="s">
        <v>577</v>
      </c>
      <c r="B182" s="661" t="s">
        <v>578</v>
      </c>
      <c r="C182" s="662" t="s">
        <v>587</v>
      </c>
      <c r="D182" s="663" t="s">
        <v>3250</v>
      </c>
      <c r="E182" s="662" t="s">
        <v>5778</v>
      </c>
      <c r="F182" s="663" t="s">
        <v>5779</v>
      </c>
      <c r="G182" s="662" t="s">
        <v>5600</v>
      </c>
      <c r="H182" s="662" t="s">
        <v>5601</v>
      </c>
      <c r="I182" s="664">
        <v>21.234999999999999</v>
      </c>
      <c r="J182" s="664">
        <v>80</v>
      </c>
      <c r="K182" s="665">
        <v>1698.9</v>
      </c>
    </row>
    <row r="183" spans="1:11" ht="14.4" customHeight="1" x14ac:dyDescent="0.3">
      <c r="A183" s="660" t="s">
        <v>577</v>
      </c>
      <c r="B183" s="661" t="s">
        <v>578</v>
      </c>
      <c r="C183" s="662" t="s">
        <v>587</v>
      </c>
      <c r="D183" s="663" t="s">
        <v>3250</v>
      </c>
      <c r="E183" s="662" t="s">
        <v>5778</v>
      </c>
      <c r="F183" s="663" t="s">
        <v>5779</v>
      </c>
      <c r="G183" s="662" t="s">
        <v>5602</v>
      </c>
      <c r="H183" s="662" t="s">
        <v>5603</v>
      </c>
      <c r="I183" s="664">
        <v>10.806666666666667</v>
      </c>
      <c r="J183" s="664">
        <v>35</v>
      </c>
      <c r="K183" s="665">
        <v>385.25</v>
      </c>
    </row>
    <row r="184" spans="1:11" ht="14.4" customHeight="1" x14ac:dyDescent="0.3">
      <c r="A184" s="660" t="s">
        <v>577</v>
      </c>
      <c r="B184" s="661" t="s">
        <v>578</v>
      </c>
      <c r="C184" s="662" t="s">
        <v>587</v>
      </c>
      <c r="D184" s="663" t="s">
        <v>3250</v>
      </c>
      <c r="E184" s="662" t="s">
        <v>5778</v>
      </c>
      <c r="F184" s="663" t="s">
        <v>5779</v>
      </c>
      <c r="G184" s="662" t="s">
        <v>5608</v>
      </c>
      <c r="H184" s="662" t="s">
        <v>5609</v>
      </c>
      <c r="I184" s="664">
        <v>0.47499999999999998</v>
      </c>
      <c r="J184" s="664">
        <v>800</v>
      </c>
      <c r="K184" s="665">
        <v>379</v>
      </c>
    </row>
    <row r="185" spans="1:11" ht="14.4" customHeight="1" x14ac:dyDescent="0.3">
      <c r="A185" s="660" t="s">
        <v>577</v>
      </c>
      <c r="B185" s="661" t="s">
        <v>578</v>
      </c>
      <c r="C185" s="662" t="s">
        <v>587</v>
      </c>
      <c r="D185" s="663" t="s">
        <v>3250</v>
      </c>
      <c r="E185" s="662" t="s">
        <v>5778</v>
      </c>
      <c r="F185" s="663" t="s">
        <v>5779</v>
      </c>
      <c r="G185" s="662" t="s">
        <v>5610</v>
      </c>
      <c r="H185" s="662" t="s">
        <v>5611</v>
      </c>
      <c r="I185" s="664">
        <v>9.597999999999999</v>
      </c>
      <c r="J185" s="664">
        <v>1000</v>
      </c>
      <c r="K185" s="665">
        <v>9598</v>
      </c>
    </row>
    <row r="186" spans="1:11" ht="14.4" customHeight="1" x14ac:dyDescent="0.3">
      <c r="A186" s="660" t="s">
        <v>577</v>
      </c>
      <c r="B186" s="661" t="s">
        <v>578</v>
      </c>
      <c r="C186" s="662" t="s">
        <v>587</v>
      </c>
      <c r="D186" s="663" t="s">
        <v>3250</v>
      </c>
      <c r="E186" s="662" t="s">
        <v>5778</v>
      </c>
      <c r="F186" s="663" t="s">
        <v>5779</v>
      </c>
      <c r="G186" s="662" t="s">
        <v>5612</v>
      </c>
      <c r="H186" s="662" t="s">
        <v>5613</v>
      </c>
      <c r="I186" s="664">
        <v>9.2000000000000011</v>
      </c>
      <c r="J186" s="664">
        <v>700</v>
      </c>
      <c r="K186" s="665">
        <v>6440</v>
      </c>
    </row>
    <row r="187" spans="1:11" ht="14.4" customHeight="1" x14ac:dyDescent="0.3">
      <c r="A187" s="660" t="s">
        <v>577</v>
      </c>
      <c r="B187" s="661" t="s">
        <v>578</v>
      </c>
      <c r="C187" s="662" t="s">
        <v>587</v>
      </c>
      <c r="D187" s="663" t="s">
        <v>3250</v>
      </c>
      <c r="E187" s="662" t="s">
        <v>5778</v>
      </c>
      <c r="F187" s="663" t="s">
        <v>5779</v>
      </c>
      <c r="G187" s="662" t="s">
        <v>5614</v>
      </c>
      <c r="H187" s="662" t="s">
        <v>5615</v>
      </c>
      <c r="I187" s="664">
        <v>172.5</v>
      </c>
      <c r="J187" s="664">
        <v>2</v>
      </c>
      <c r="K187" s="665">
        <v>345</v>
      </c>
    </row>
    <row r="188" spans="1:11" ht="14.4" customHeight="1" x14ac:dyDescent="0.3">
      <c r="A188" s="660" t="s">
        <v>577</v>
      </c>
      <c r="B188" s="661" t="s">
        <v>578</v>
      </c>
      <c r="C188" s="662" t="s">
        <v>587</v>
      </c>
      <c r="D188" s="663" t="s">
        <v>3250</v>
      </c>
      <c r="E188" s="662" t="s">
        <v>5778</v>
      </c>
      <c r="F188" s="663" t="s">
        <v>5779</v>
      </c>
      <c r="G188" s="662" t="s">
        <v>5698</v>
      </c>
      <c r="H188" s="662" t="s">
        <v>5699</v>
      </c>
      <c r="I188" s="664">
        <v>75.459999999999994</v>
      </c>
      <c r="J188" s="664">
        <v>30</v>
      </c>
      <c r="K188" s="665">
        <v>2263.94</v>
      </c>
    </row>
    <row r="189" spans="1:11" ht="14.4" customHeight="1" x14ac:dyDescent="0.3">
      <c r="A189" s="660" t="s">
        <v>577</v>
      </c>
      <c r="B189" s="661" t="s">
        <v>578</v>
      </c>
      <c r="C189" s="662" t="s">
        <v>587</v>
      </c>
      <c r="D189" s="663" t="s">
        <v>3250</v>
      </c>
      <c r="E189" s="662" t="s">
        <v>5780</v>
      </c>
      <c r="F189" s="663" t="s">
        <v>5781</v>
      </c>
      <c r="G189" s="662" t="s">
        <v>5620</v>
      </c>
      <c r="H189" s="662" t="s">
        <v>5621</v>
      </c>
      <c r="I189" s="664">
        <v>8.1675000000000004</v>
      </c>
      <c r="J189" s="664">
        <v>3400</v>
      </c>
      <c r="K189" s="665">
        <v>27771</v>
      </c>
    </row>
    <row r="190" spans="1:11" ht="14.4" customHeight="1" x14ac:dyDescent="0.3">
      <c r="A190" s="660" t="s">
        <v>577</v>
      </c>
      <c r="B190" s="661" t="s">
        <v>578</v>
      </c>
      <c r="C190" s="662" t="s">
        <v>587</v>
      </c>
      <c r="D190" s="663" t="s">
        <v>3250</v>
      </c>
      <c r="E190" s="662" t="s">
        <v>5780</v>
      </c>
      <c r="F190" s="663" t="s">
        <v>5781</v>
      </c>
      <c r="G190" s="662" t="s">
        <v>5622</v>
      </c>
      <c r="H190" s="662" t="s">
        <v>5623</v>
      </c>
      <c r="I190" s="664">
        <v>12.736000000000001</v>
      </c>
      <c r="J190" s="664">
        <v>295</v>
      </c>
      <c r="K190" s="665">
        <v>3754.05</v>
      </c>
    </row>
    <row r="191" spans="1:11" ht="14.4" customHeight="1" x14ac:dyDescent="0.3">
      <c r="A191" s="660" t="s">
        <v>577</v>
      </c>
      <c r="B191" s="661" t="s">
        <v>578</v>
      </c>
      <c r="C191" s="662" t="s">
        <v>587</v>
      </c>
      <c r="D191" s="663" t="s">
        <v>3250</v>
      </c>
      <c r="E191" s="662" t="s">
        <v>5782</v>
      </c>
      <c r="F191" s="663" t="s">
        <v>5783</v>
      </c>
      <c r="G191" s="662" t="s">
        <v>5626</v>
      </c>
      <c r="H191" s="662" t="s">
        <v>5627</v>
      </c>
      <c r="I191" s="664">
        <v>0.3</v>
      </c>
      <c r="J191" s="664">
        <v>50</v>
      </c>
      <c r="K191" s="665">
        <v>15</v>
      </c>
    </row>
    <row r="192" spans="1:11" ht="14.4" customHeight="1" x14ac:dyDescent="0.3">
      <c r="A192" s="660" t="s">
        <v>577</v>
      </c>
      <c r="B192" s="661" t="s">
        <v>578</v>
      </c>
      <c r="C192" s="662" t="s">
        <v>587</v>
      </c>
      <c r="D192" s="663" t="s">
        <v>3250</v>
      </c>
      <c r="E192" s="662" t="s">
        <v>5782</v>
      </c>
      <c r="F192" s="663" t="s">
        <v>5783</v>
      </c>
      <c r="G192" s="662" t="s">
        <v>5628</v>
      </c>
      <c r="H192" s="662" t="s">
        <v>5629</v>
      </c>
      <c r="I192" s="664">
        <v>0.3</v>
      </c>
      <c r="J192" s="664">
        <v>400</v>
      </c>
      <c r="K192" s="665">
        <v>120</v>
      </c>
    </row>
    <row r="193" spans="1:11" ht="14.4" customHeight="1" x14ac:dyDescent="0.3">
      <c r="A193" s="660" t="s">
        <v>577</v>
      </c>
      <c r="B193" s="661" t="s">
        <v>578</v>
      </c>
      <c r="C193" s="662" t="s">
        <v>587</v>
      </c>
      <c r="D193" s="663" t="s">
        <v>3250</v>
      </c>
      <c r="E193" s="662" t="s">
        <v>5782</v>
      </c>
      <c r="F193" s="663" t="s">
        <v>5783</v>
      </c>
      <c r="G193" s="662" t="s">
        <v>5632</v>
      </c>
      <c r="H193" s="662" t="s">
        <v>5633</v>
      </c>
      <c r="I193" s="664">
        <v>0.31</v>
      </c>
      <c r="J193" s="664">
        <v>400</v>
      </c>
      <c r="K193" s="665">
        <v>124</v>
      </c>
    </row>
    <row r="194" spans="1:11" ht="14.4" customHeight="1" x14ac:dyDescent="0.3">
      <c r="A194" s="660" t="s">
        <v>577</v>
      </c>
      <c r="B194" s="661" t="s">
        <v>578</v>
      </c>
      <c r="C194" s="662" t="s">
        <v>587</v>
      </c>
      <c r="D194" s="663" t="s">
        <v>3250</v>
      </c>
      <c r="E194" s="662" t="s">
        <v>5782</v>
      </c>
      <c r="F194" s="663" t="s">
        <v>5783</v>
      </c>
      <c r="G194" s="662" t="s">
        <v>5634</v>
      </c>
      <c r="H194" s="662" t="s">
        <v>5635</v>
      </c>
      <c r="I194" s="664">
        <v>0.47499999999999998</v>
      </c>
      <c r="J194" s="664">
        <v>400</v>
      </c>
      <c r="K194" s="665">
        <v>190</v>
      </c>
    </row>
    <row r="195" spans="1:11" ht="14.4" customHeight="1" x14ac:dyDescent="0.3">
      <c r="A195" s="660" t="s">
        <v>577</v>
      </c>
      <c r="B195" s="661" t="s">
        <v>578</v>
      </c>
      <c r="C195" s="662" t="s">
        <v>587</v>
      </c>
      <c r="D195" s="663" t="s">
        <v>3250</v>
      </c>
      <c r="E195" s="662" t="s">
        <v>5782</v>
      </c>
      <c r="F195" s="663" t="s">
        <v>5783</v>
      </c>
      <c r="G195" s="662" t="s">
        <v>5636</v>
      </c>
      <c r="H195" s="662" t="s">
        <v>5637</v>
      </c>
      <c r="I195" s="664">
        <v>0.48666666666666664</v>
      </c>
      <c r="J195" s="664">
        <v>5200</v>
      </c>
      <c r="K195" s="665">
        <v>2532</v>
      </c>
    </row>
    <row r="196" spans="1:11" ht="14.4" customHeight="1" x14ac:dyDescent="0.3">
      <c r="A196" s="660" t="s">
        <v>577</v>
      </c>
      <c r="B196" s="661" t="s">
        <v>578</v>
      </c>
      <c r="C196" s="662" t="s">
        <v>587</v>
      </c>
      <c r="D196" s="663" t="s">
        <v>3250</v>
      </c>
      <c r="E196" s="662" t="s">
        <v>5782</v>
      </c>
      <c r="F196" s="663" t="s">
        <v>5783</v>
      </c>
      <c r="G196" s="662" t="s">
        <v>5638</v>
      </c>
      <c r="H196" s="662" t="s">
        <v>5639</v>
      </c>
      <c r="I196" s="664">
        <v>31.46</v>
      </c>
      <c r="J196" s="664">
        <v>50</v>
      </c>
      <c r="K196" s="665">
        <v>1573</v>
      </c>
    </row>
    <row r="197" spans="1:11" ht="14.4" customHeight="1" x14ac:dyDescent="0.3">
      <c r="A197" s="660" t="s">
        <v>577</v>
      </c>
      <c r="B197" s="661" t="s">
        <v>578</v>
      </c>
      <c r="C197" s="662" t="s">
        <v>587</v>
      </c>
      <c r="D197" s="663" t="s">
        <v>3250</v>
      </c>
      <c r="E197" s="662" t="s">
        <v>5782</v>
      </c>
      <c r="F197" s="663" t="s">
        <v>5783</v>
      </c>
      <c r="G197" s="662" t="s">
        <v>5640</v>
      </c>
      <c r="H197" s="662" t="s">
        <v>5641</v>
      </c>
      <c r="I197" s="664">
        <v>1.8</v>
      </c>
      <c r="J197" s="664">
        <v>200</v>
      </c>
      <c r="K197" s="665">
        <v>360</v>
      </c>
    </row>
    <row r="198" spans="1:11" ht="14.4" customHeight="1" x14ac:dyDescent="0.3">
      <c r="A198" s="660" t="s">
        <v>577</v>
      </c>
      <c r="B198" s="661" t="s">
        <v>578</v>
      </c>
      <c r="C198" s="662" t="s">
        <v>587</v>
      </c>
      <c r="D198" s="663" t="s">
        <v>3250</v>
      </c>
      <c r="E198" s="662" t="s">
        <v>5782</v>
      </c>
      <c r="F198" s="663" t="s">
        <v>5783</v>
      </c>
      <c r="G198" s="662" t="s">
        <v>5642</v>
      </c>
      <c r="H198" s="662" t="s">
        <v>5643</v>
      </c>
      <c r="I198" s="664">
        <v>1.7883333333333333</v>
      </c>
      <c r="J198" s="664">
        <v>1100</v>
      </c>
      <c r="K198" s="665">
        <v>1967</v>
      </c>
    </row>
    <row r="199" spans="1:11" ht="14.4" customHeight="1" x14ac:dyDescent="0.3">
      <c r="A199" s="660" t="s">
        <v>577</v>
      </c>
      <c r="B199" s="661" t="s">
        <v>578</v>
      </c>
      <c r="C199" s="662" t="s">
        <v>587</v>
      </c>
      <c r="D199" s="663" t="s">
        <v>3250</v>
      </c>
      <c r="E199" s="662" t="s">
        <v>5784</v>
      </c>
      <c r="F199" s="663" t="s">
        <v>5785</v>
      </c>
      <c r="G199" s="662" t="s">
        <v>5700</v>
      </c>
      <c r="H199" s="662" t="s">
        <v>5701</v>
      </c>
      <c r="I199" s="664">
        <v>11.01</v>
      </c>
      <c r="J199" s="664">
        <v>15</v>
      </c>
      <c r="K199" s="665">
        <v>165.15</v>
      </c>
    </row>
    <row r="200" spans="1:11" ht="14.4" customHeight="1" x14ac:dyDescent="0.3">
      <c r="A200" s="660" t="s">
        <v>577</v>
      </c>
      <c r="B200" s="661" t="s">
        <v>578</v>
      </c>
      <c r="C200" s="662" t="s">
        <v>587</v>
      </c>
      <c r="D200" s="663" t="s">
        <v>3250</v>
      </c>
      <c r="E200" s="662" t="s">
        <v>5784</v>
      </c>
      <c r="F200" s="663" t="s">
        <v>5785</v>
      </c>
      <c r="G200" s="662" t="s">
        <v>5654</v>
      </c>
      <c r="H200" s="662" t="s">
        <v>5655</v>
      </c>
      <c r="I200" s="664">
        <v>0.71</v>
      </c>
      <c r="J200" s="664">
        <v>15800</v>
      </c>
      <c r="K200" s="665">
        <v>11218</v>
      </c>
    </row>
    <row r="201" spans="1:11" ht="14.4" customHeight="1" x14ac:dyDescent="0.3">
      <c r="A201" s="660" t="s">
        <v>577</v>
      </c>
      <c r="B201" s="661" t="s">
        <v>578</v>
      </c>
      <c r="C201" s="662" t="s">
        <v>587</v>
      </c>
      <c r="D201" s="663" t="s">
        <v>3250</v>
      </c>
      <c r="E201" s="662" t="s">
        <v>5784</v>
      </c>
      <c r="F201" s="663" t="s">
        <v>5785</v>
      </c>
      <c r="G201" s="662" t="s">
        <v>5702</v>
      </c>
      <c r="H201" s="662" t="s">
        <v>5703</v>
      </c>
      <c r="I201" s="664">
        <v>0.71</v>
      </c>
      <c r="J201" s="664">
        <v>1600</v>
      </c>
      <c r="K201" s="665">
        <v>1136</v>
      </c>
    </row>
    <row r="202" spans="1:11" ht="14.4" customHeight="1" x14ac:dyDescent="0.3">
      <c r="A202" s="660" t="s">
        <v>577</v>
      </c>
      <c r="B202" s="661" t="s">
        <v>578</v>
      </c>
      <c r="C202" s="662" t="s">
        <v>587</v>
      </c>
      <c r="D202" s="663" t="s">
        <v>3250</v>
      </c>
      <c r="E202" s="662" t="s">
        <v>5786</v>
      </c>
      <c r="F202" s="663" t="s">
        <v>5787</v>
      </c>
      <c r="G202" s="662" t="s">
        <v>5656</v>
      </c>
      <c r="H202" s="662" t="s">
        <v>5657</v>
      </c>
      <c r="I202" s="664">
        <v>139.44</v>
      </c>
      <c r="J202" s="664">
        <v>6</v>
      </c>
      <c r="K202" s="665">
        <v>836.62</v>
      </c>
    </row>
    <row r="203" spans="1:11" ht="14.4" customHeight="1" x14ac:dyDescent="0.3">
      <c r="A203" s="660" t="s">
        <v>577</v>
      </c>
      <c r="B203" s="661" t="s">
        <v>578</v>
      </c>
      <c r="C203" s="662" t="s">
        <v>587</v>
      </c>
      <c r="D203" s="663" t="s">
        <v>3250</v>
      </c>
      <c r="E203" s="662" t="s">
        <v>5786</v>
      </c>
      <c r="F203" s="663" t="s">
        <v>5787</v>
      </c>
      <c r="G203" s="662" t="s">
        <v>5658</v>
      </c>
      <c r="H203" s="662" t="s">
        <v>5659</v>
      </c>
      <c r="I203" s="664">
        <v>139.44</v>
      </c>
      <c r="J203" s="664">
        <v>6</v>
      </c>
      <c r="K203" s="665">
        <v>836.64</v>
      </c>
    </row>
    <row r="204" spans="1:11" ht="14.4" customHeight="1" x14ac:dyDescent="0.3">
      <c r="A204" s="660" t="s">
        <v>577</v>
      </c>
      <c r="B204" s="661" t="s">
        <v>578</v>
      </c>
      <c r="C204" s="662" t="s">
        <v>587</v>
      </c>
      <c r="D204" s="663" t="s">
        <v>3250</v>
      </c>
      <c r="E204" s="662" t="s">
        <v>5786</v>
      </c>
      <c r="F204" s="663" t="s">
        <v>5787</v>
      </c>
      <c r="G204" s="662" t="s">
        <v>5660</v>
      </c>
      <c r="H204" s="662" t="s">
        <v>5661</v>
      </c>
      <c r="I204" s="664">
        <v>152.46</v>
      </c>
      <c r="J204" s="664">
        <v>9</v>
      </c>
      <c r="K204" s="665">
        <v>1372.1399999999999</v>
      </c>
    </row>
    <row r="205" spans="1:11" ht="14.4" customHeight="1" x14ac:dyDescent="0.3">
      <c r="A205" s="660" t="s">
        <v>577</v>
      </c>
      <c r="B205" s="661" t="s">
        <v>578</v>
      </c>
      <c r="C205" s="662" t="s">
        <v>587</v>
      </c>
      <c r="D205" s="663" t="s">
        <v>3250</v>
      </c>
      <c r="E205" s="662" t="s">
        <v>5788</v>
      </c>
      <c r="F205" s="663" t="s">
        <v>5789</v>
      </c>
      <c r="G205" s="662" t="s">
        <v>5662</v>
      </c>
      <c r="H205" s="662" t="s">
        <v>5663</v>
      </c>
      <c r="I205" s="664">
        <v>4509.96</v>
      </c>
      <c r="J205" s="664">
        <v>4</v>
      </c>
      <c r="K205" s="665">
        <v>18039.849999999999</v>
      </c>
    </row>
    <row r="206" spans="1:11" ht="14.4" customHeight="1" x14ac:dyDescent="0.3">
      <c r="A206" s="660" t="s">
        <v>577</v>
      </c>
      <c r="B206" s="661" t="s">
        <v>578</v>
      </c>
      <c r="C206" s="662" t="s">
        <v>587</v>
      </c>
      <c r="D206" s="663" t="s">
        <v>3250</v>
      </c>
      <c r="E206" s="662" t="s">
        <v>5790</v>
      </c>
      <c r="F206" s="663" t="s">
        <v>5791</v>
      </c>
      <c r="G206" s="662" t="s">
        <v>5664</v>
      </c>
      <c r="H206" s="662" t="s">
        <v>5665</v>
      </c>
      <c r="I206" s="664">
        <v>13.92</v>
      </c>
      <c r="J206" s="664">
        <v>5</v>
      </c>
      <c r="K206" s="665">
        <v>69.599999999999994</v>
      </c>
    </row>
    <row r="207" spans="1:11" ht="14.4" customHeight="1" x14ac:dyDescent="0.3">
      <c r="A207" s="660" t="s">
        <v>577</v>
      </c>
      <c r="B207" s="661" t="s">
        <v>578</v>
      </c>
      <c r="C207" s="662" t="s">
        <v>590</v>
      </c>
      <c r="D207" s="663" t="s">
        <v>3252</v>
      </c>
      <c r="E207" s="662" t="s">
        <v>5776</v>
      </c>
      <c r="F207" s="663" t="s">
        <v>5777</v>
      </c>
      <c r="G207" s="662" t="s">
        <v>5668</v>
      </c>
      <c r="H207" s="662" t="s">
        <v>5669</v>
      </c>
      <c r="I207" s="664">
        <v>1.84</v>
      </c>
      <c r="J207" s="664">
        <v>10</v>
      </c>
      <c r="K207" s="665">
        <v>18.399999999999999</v>
      </c>
    </row>
    <row r="208" spans="1:11" ht="14.4" customHeight="1" x14ac:dyDescent="0.3">
      <c r="A208" s="660" t="s">
        <v>577</v>
      </c>
      <c r="B208" s="661" t="s">
        <v>578</v>
      </c>
      <c r="C208" s="662" t="s">
        <v>590</v>
      </c>
      <c r="D208" s="663" t="s">
        <v>3252</v>
      </c>
      <c r="E208" s="662" t="s">
        <v>5776</v>
      </c>
      <c r="F208" s="663" t="s">
        <v>5777</v>
      </c>
      <c r="G208" s="662" t="s">
        <v>5704</v>
      </c>
      <c r="H208" s="662" t="s">
        <v>5705</v>
      </c>
      <c r="I208" s="664">
        <v>3.59</v>
      </c>
      <c r="J208" s="664">
        <v>10</v>
      </c>
      <c r="K208" s="665">
        <v>35.9</v>
      </c>
    </row>
    <row r="209" spans="1:11" ht="14.4" customHeight="1" x14ac:dyDescent="0.3">
      <c r="A209" s="660" t="s">
        <v>577</v>
      </c>
      <c r="B209" s="661" t="s">
        <v>578</v>
      </c>
      <c r="C209" s="662" t="s">
        <v>590</v>
      </c>
      <c r="D209" s="663" t="s">
        <v>3252</v>
      </c>
      <c r="E209" s="662" t="s">
        <v>5776</v>
      </c>
      <c r="F209" s="663" t="s">
        <v>5777</v>
      </c>
      <c r="G209" s="662" t="s">
        <v>5706</v>
      </c>
      <c r="H209" s="662" t="s">
        <v>5707</v>
      </c>
      <c r="I209" s="664">
        <v>9.7249999999999996</v>
      </c>
      <c r="J209" s="664">
        <v>15</v>
      </c>
      <c r="K209" s="665">
        <v>139.9</v>
      </c>
    </row>
    <row r="210" spans="1:11" ht="14.4" customHeight="1" x14ac:dyDescent="0.3">
      <c r="A210" s="660" t="s">
        <v>577</v>
      </c>
      <c r="B210" s="661" t="s">
        <v>578</v>
      </c>
      <c r="C210" s="662" t="s">
        <v>590</v>
      </c>
      <c r="D210" s="663" t="s">
        <v>3252</v>
      </c>
      <c r="E210" s="662" t="s">
        <v>5776</v>
      </c>
      <c r="F210" s="663" t="s">
        <v>5777</v>
      </c>
      <c r="G210" s="662" t="s">
        <v>5466</v>
      </c>
      <c r="H210" s="662" t="s">
        <v>5467</v>
      </c>
      <c r="I210" s="664">
        <v>28.0425</v>
      </c>
      <c r="J210" s="664">
        <v>29</v>
      </c>
      <c r="K210" s="665">
        <v>815.21</v>
      </c>
    </row>
    <row r="211" spans="1:11" ht="14.4" customHeight="1" x14ac:dyDescent="0.3">
      <c r="A211" s="660" t="s">
        <v>577</v>
      </c>
      <c r="B211" s="661" t="s">
        <v>578</v>
      </c>
      <c r="C211" s="662" t="s">
        <v>590</v>
      </c>
      <c r="D211" s="663" t="s">
        <v>3252</v>
      </c>
      <c r="E211" s="662" t="s">
        <v>5776</v>
      </c>
      <c r="F211" s="663" t="s">
        <v>5777</v>
      </c>
      <c r="G211" s="662" t="s">
        <v>5674</v>
      </c>
      <c r="H211" s="662" t="s">
        <v>5675</v>
      </c>
      <c r="I211" s="664">
        <v>30.17</v>
      </c>
      <c r="J211" s="664">
        <v>5</v>
      </c>
      <c r="K211" s="665">
        <v>150.85</v>
      </c>
    </row>
    <row r="212" spans="1:11" ht="14.4" customHeight="1" x14ac:dyDescent="0.3">
      <c r="A212" s="660" t="s">
        <v>577</v>
      </c>
      <c r="B212" s="661" t="s">
        <v>578</v>
      </c>
      <c r="C212" s="662" t="s">
        <v>590</v>
      </c>
      <c r="D212" s="663" t="s">
        <v>3252</v>
      </c>
      <c r="E212" s="662" t="s">
        <v>5776</v>
      </c>
      <c r="F212" s="663" t="s">
        <v>5777</v>
      </c>
      <c r="G212" s="662" t="s">
        <v>5708</v>
      </c>
      <c r="H212" s="662" t="s">
        <v>5709</v>
      </c>
      <c r="I212" s="664">
        <v>1.25</v>
      </c>
      <c r="J212" s="664">
        <v>100</v>
      </c>
      <c r="K212" s="665">
        <v>125</v>
      </c>
    </row>
    <row r="213" spans="1:11" ht="14.4" customHeight="1" x14ac:dyDescent="0.3">
      <c r="A213" s="660" t="s">
        <v>577</v>
      </c>
      <c r="B213" s="661" t="s">
        <v>578</v>
      </c>
      <c r="C213" s="662" t="s">
        <v>590</v>
      </c>
      <c r="D213" s="663" t="s">
        <v>3252</v>
      </c>
      <c r="E213" s="662" t="s">
        <v>5776</v>
      </c>
      <c r="F213" s="663" t="s">
        <v>5777</v>
      </c>
      <c r="G213" s="662" t="s">
        <v>5478</v>
      </c>
      <c r="H213" s="662" t="s">
        <v>5479</v>
      </c>
      <c r="I213" s="664">
        <v>1.38</v>
      </c>
      <c r="J213" s="664">
        <v>2000</v>
      </c>
      <c r="K213" s="665">
        <v>2760</v>
      </c>
    </row>
    <row r="214" spans="1:11" ht="14.4" customHeight="1" x14ac:dyDescent="0.3">
      <c r="A214" s="660" t="s">
        <v>577</v>
      </c>
      <c r="B214" s="661" t="s">
        <v>578</v>
      </c>
      <c r="C214" s="662" t="s">
        <v>590</v>
      </c>
      <c r="D214" s="663" t="s">
        <v>3252</v>
      </c>
      <c r="E214" s="662" t="s">
        <v>5776</v>
      </c>
      <c r="F214" s="663" t="s">
        <v>5777</v>
      </c>
      <c r="G214" s="662" t="s">
        <v>5676</v>
      </c>
      <c r="H214" s="662" t="s">
        <v>5677</v>
      </c>
      <c r="I214" s="664">
        <v>0.59749999999999992</v>
      </c>
      <c r="J214" s="664">
        <v>400</v>
      </c>
      <c r="K214" s="665">
        <v>239</v>
      </c>
    </row>
    <row r="215" spans="1:11" ht="14.4" customHeight="1" x14ac:dyDescent="0.3">
      <c r="A215" s="660" t="s">
        <v>577</v>
      </c>
      <c r="B215" s="661" t="s">
        <v>578</v>
      </c>
      <c r="C215" s="662" t="s">
        <v>590</v>
      </c>
      <c r="D215" s="663" t="s">
        <v>3252</v>
      </c>
      <c r="E215" s="662" t="s">
        <v>5776</v>
      </c>
      <c r="F215" s="663" t="s">
        <v>5777</v>
      </c>
      <c r="G215" s="662" t="s">
        <v>5486</v>
      </c>
      <c r="H215" s="662" t="s">
        <v>5487</v>
      </c>
      <c r="I215" s="664">
        <v>8.5749999999999993</v>
      </c>
      <c r="J215" s="664">
        <v>72</v>
      </c>
      <c r="K215" s="665">
        <v>617.40000000000009</v>
      </c>
    </row>
    <row r="216" spans="1:11" ht="14.4" customHeight="1" x14ac:dyDescent="0.3">
      <c r="A216" s="660" t="s">
        <v>577</v>
      </c>
      <c r="B216" s="661" t="s">
        <v>578</v>
      </c>
      <c r="C216" s="662" t="s">
        <v>590</v>
      </c>
      <c r="D216" s="663" t="s">
        <v>3252</v>
      </c>
      <c r="E216" s="662" t="s">
        <v>5776</v>
      </c>
      <c r="F216" s="663" t="s">
        <v>5777</v>
      </c>
      <c r="G216" s="662" t="s">
        <v>5710</v>
      </c>
      <c r="H216" s="662" t="s">
        <v>5711</v>
      </c>
      <c r="I216" s="664">
        <v>13.02</v>
      </c>
      <c r="J216" s="664">
        <v>3</v>
      </c>
      <c r="K216" s="665">
        <v>39.06</v>
      </c>
    </row>
    <row r="217" spans="1:11" ht="14.4" customHeight="1" x14ac:dyDescent="0.3">
      <c r="A217" s="660" t="s">
        <v>577</v>
      </c>
      <c r="B217" s="661" t="s">
        <v>578</v>
      </c>
      <c r="C217" s="662" t="s">
        <v>590</v>
      </c>
      <c r="D217" s="663" t="s">
        <v>3252</v>
      </c>
      <c r="E217" s="662" t="s">
        <v>5776</v>
      </c>
      <c r="F217" s="663" t="s">
        <v>5777</v>
      </c>
      <c r="G217" s="662" t="s">
        <v>5488</v>
      </c>
      <c r="H217" s="662" t="s">
        <v>5489</v>
      </c>
      <c r="I217" s="664">
        <v>28.634999999999998</v>
      </c>
      <c r="J217" s="664">
        <v>70</v>
      </c>
      <c r="K217" s="665">
        <v>2011.4</v>
      </c>
    </row>
    <row r="218" spans="1:11" ht="14.4" customHeight="1" x14ac:dyDescent="0.3">
      <c r="A218" s="660" t="s">
        <v>577</v>
      </c>
      <c r="B218" s="661" t="s">
        <v>578</v>
      </c>
      <c r="C218" s="662" t="s">
        <v>590</v>
      </c>
      <c r="D218" s="663" t="s">
        <v>3252</v>
      </c>
      <c r="E218" s="662" t="s">
        <v>5776</v>
      </c>
      <c r="F218" s="663" t="s">
        <v>5777</v>
      </c>
      <c r="G218" s="662" t="s">
        <v>5712</v>
      </c>
      <c r="H218" s="662" t="s">
        <v>5713</v>
      </c>
      <c r="I218" s="664">
        <v>0.93</v>
      </c>
      <c r="J218" s="664">
        <v>100</v>
      </c>
      <c r="K218" s="665">
        <v>93</v>
      </c>
    </row>
    <row r="219" spans="1:11" ht="14.4" customHeight="1" x14ac:dyDescent="0.3">
      <c r="A219" s="660" t="s">
        <v>577</v>
      </c>
      <c r="B219" s="661" t="s">
        <v>578</v>
      </c>
      <c r="C219" s="662" t="s">
        <v>590</v>
      </c>
      <c r="D219" s="663" t="s">
        <v>3252</v>
      </c>
      <c r="E219" s="662" t="s">
        <v>5776</v>
      </c>
      <c r="F219" s="663" t="s">
        <v>5777</v>
      </c>
      <c r="G219" s="662" t="s">
        <v>5714</v>
      </c>
      <c r="H219" s="662" t="s">
        <v>5715</v>
      </c>
      <c r="I219" s="664">
        <v>0.57666666666666666</v>
      </c>
      <c r="J219" s="664">
        <v>300</v>
      </c>
      <c r="K219" s="665">
        <v>173</v>
      </c>
    </row>
    <row r="220" spans="1:11" ht="14.4" customHeight="1" x14ac:dyDescent="0.3">
      <c r="A220" s="660" t="s">
        <v>577</v>
      </c>
      <c r="B220" s="661" t="s">
        <v>578</v>
      </c>
      <c r="C220" s="662" t="s">
        <v>590</v>
      </c>
      <c r="D220" s="663" t="s">
        <v>3252</v>
      </c>
      <c r="E220" s="662" t="s">
        <v>5776</v>
      </c>
      <c r="F220" s="663" t="s">
        <v>5777</v>
      </c>
      <c r="G220" s="662" t="s">
        <v>5716</v>
      </c>
      <c r="H220" s="662" t="s">
        <v>5717</v>
      </c>
      <c r="I220" s="664">
        <v>13.16</v>
      </c>
      <c r="J220" s="664">
        <v>168</v>
      </c>
      <c r="K220" s="665">
        <v>2210.31</v>
      </c>
    </row>
    <row r="221" spans="1:11" ht="14.4" customHeight="1" x14ac:dyDescent="0.3">
      <c r="A221" s="660" t="s">
        <v>577</v>
      </c>
      <c r="B221" s="661" t="s">
        <v>578</v>
      </c>
      <c r="C221" s="662" t="s">
        <v>590</v>
      </c>
      <c r="D221" s="663" t="s">
        <v>3252</v>
      </c>
      <c r="E221" s="662" t="s">
        <v>5776</v>
      </c>
      <c r="F221" s="663" t="s">
        <v>5777</v>
      </c>
      <c r="G221" s="662" t="s">
        <v>5682</v>
      </c>
      <c r="H221" s="662" t="s">
        <v>5683</v>
      </c>
      <c r="I221" s="664">
        <v>9.718571428571428</v>
      </c>
      <c r="J221" s="664">
        <v>240</v>
      </c>
      <c r="K221" s="665">
        <v>2332.3200000000002</v>
      </c>
    </row>
    <row r="222" spans="1:11" ht="14.4" customHeight="1" x14ac:dyDescent="0.3">
      <c r="A222" s="660" t="s">
        <v>577</v>
      </c>
      <c r="B222" s="661" t="s">
        <v>578</v>
      </c>
      <c r="C222" s="662" t="s">
        <v>590</v>
      </c>
      <c r="D222" s="663" t="s">
        <v>3252</v>
      </c>
      <c r="E222" s="662" t="s">
        <v>5776</v>
      </c>
      <c r="F222" s="663" t="s">
        <v>5777</v>
      </c>
      <c r="G222" s="662" t="s">
        <v>5498</v>
      </c>
      <c r="H222" s="662" t="s">
        <v>5499</v>
      </c>
      <c r="I222" s="664">
        <v>1.5175000000000001</v>
      </c>
      <c r="J222" s="664">
        <v>1700</v>
      </c>
      <c r="K222" s="665">
        <v>2580</v>
      </c>
    </row>
    <row r="223" spans="1:11" ht="14.4" customHeight="1" x14ac:dyDescent="0.3">
      <c r="A223" s="660" t="s">
        <v>577</v>
      </c>
      <c r="B223" s="661" t="s">
        <v>578</v>
      </c>
      <c r="C223" s="662" t="s">
        <v>590</v>
      </c>
      <c r="D223" s="663" t="s">
        <v>3252</v>
      </c>
      <c r="E223" s="662" t="s">
        <v>5776</v>
      </c>
      <c r="F223" s="663" t="s">
        <v>5777</v>
      </c>
      <c r="G223" s="662" t="s">
        <v>5718</v>
      </c>
      <c r="H223" s="662" t="s">
        <v>5719</v>
      </c>
      <c r="I223" s="664">
        <v>0.31</v>
      </c>
      <c r="J223" s="664">
        <v>25</v>
      </c>
      <c r="K223" s="665">
        <v>7.75</v>
      </c>
    </row>
    <row r="224" spans="1:11" ht="14.4" customHeight="1" x14ac:dyDescent="0.3">
      <c r="A224" s="660" t="s">
        <v>577</v>
      </c>
      <c r="B224" s="661" t="s">
        <v>578</v>
      </c>
      <c r="C224" s="662" t="s">
        <v>590</v>
      </c>
      <c r="D224" s="663" t="s">
        <v>3252</v>
      </c>
      <c r="E224" s="662" t="s">
        <v>5776</v>
      </c>
      <c r="F224" s="663" t="s">
        <v>5777</v>
      </c>
      <c r="G224" s="662" t="s">
        <v>5510</v>
      </c>
      <c r="H224" s="662" t="s">
        <v>5511</v>
      </c>
      <c r="I224" s="664">
        <v>8.2799999999999994</v>
      </c>
      <c r="J224" s="664">
        <v>3</v>
      </c>
      <c r="K224" s="665">
        <v>24.84</v>
      </c>
    </row>
    <row r="225" spans="1:11" ht="14.4" customHeight="1" x14ac:dyDescent="0.3">
      <c r="A225" s="660" t="s">
        <v>577</v>
      </c>
      <c r="B225" s="661" t="s">
        <v>578</v>
      </c>
      <c r="C225" s="662" t="s">
        <v>590</v>
      </c>
      <c r="D225" s="663" t="s">
        <v>3252</v>
      </c>
      <c r="E225" s="662" t="s">
        <v>5776</v>
      </c>
      <c r="F225" s="663" t="s">
        <v>5777</v>
      </c>
      <c r="G225" s="662" t="s">
        <v>5720</v>
      </c>
      <c r="H225" s="662" t="s">
        <v>5721</v>
      </c>
      <c r="I225" s="664">
        <v>5.92</v>
      </c>
      <c r="J225" s="664">
        <v>5</v>
      </c>
      <c r="K225" s="665">
        <v>29.6</v>
      </c>
    </row>
    <row r="226" spans="1:11" ht="14.4" customHeight="1" x14ac:dyDescent="0.3">
      <c r="A226" s="660" t="s">
        <v>577</v>
      </c>
      <c r="B226" s="661" t="s">
        <v>578</v>
      </c>
      <c r="C226" s="662" t="s">
        <v>590</v>
      </c>
      <c r="D226" s="663" t="s">
        <v>3252</v>
      </c>
      <c r="E226" s="662" t="s">
        <v>5778</v>
      </c>
      <c r="F226" s="663" t="s">
        <v>5779</v>
      </c>
      <c r="G226" s="662" t="s">
        <v>5722</v>
      </c>
      <c r="H226" s="662" t="s">
        <v>5723</v>
      </c>
      <c r="I226" s="664">
        <v>0.25</v>
      </c>
      <c r="J226" s="664">
        <v>200</v>
      </c>
      <c r="K226" s="665">
        <v>50</v>
      </c>
    </row>
    <row r="227" spans="1:11" ht="14.4" customHeight="1" x14ac:dyDescent="0.3">
      <c r="A227" s="660" t="s">
        <v>577</v>
      </c>
      <c r="B227" s="661" t="s">
        <v>578</v>
      </c>
      <c r="C227" s="662" t="s">
        <v>590</v>
      </c>
      <c r="D227" s="663" t="s">
        <v>3252</v>
      </c>
      <c r="E227" s="662" t="s">
        <v>5778</v>
      </c>
      <c r="F227" s="663" t="s">
        <v>5779</v>
      </c>
      <c r="G227" s="662" t="s">
        <v>5724</v>
      </c>
      <c r="H227" s="662" t="s">
        <v>5725</v>
      </c>
      <c r="I227" s="664">
        <v>5.0199999999999996</v>
      </c>
      <c r="J227" s="664">
        <v>500</v>
      </c>
      <c r="K227" s="665">
        <v>2510.75</v>
      </c>
    </row>
    <row r="228" spans="1:11" ht="14.4" customHeight="1" x14ac:dyDescent="0.3">
      <c r="A228" s="660" t="s">
        <v>577</v>
      </c>
      <c r="B228" s="661" t="s">
        <v>578</v>
      </c>
      <c r="C228" s="662" t="s">
        <v>590</v>
      </c>
      <c r="D228" s="663" t="s">
        <v>3252</v>
      </c>
      <c r="E228" s="662" t="s">
        <v>5778</v>
      </c>
      <c r="F228" s="663" t="s">
        <v>5779</v>
      </c>
      <c r="G228" s="662" t="s">
        <v>5522</v>
      </c>
      <c r="H228" s="662" t="s">
        <v>5523</v>
      </c>
      <c r="I228" s="664">
        <v>15.925999999999998</v>
      </c>
      <c r="J228" s="664">
        <v>1250</v>
      </c>
      <c r="K228" s="665">
        <v>19905.5</v>
      </c>
    </row>
    <row r="229" spans="1:11" ht="14.4" customHeight="1" x14ac:dyDescent="0.3">
      <c r="A229" s="660" t="s">
        <v>577</v>
      </c>
      <c r="B229" s="661" t="s">
        <v>578</v>
      </c>
      <c r="C229" s="662" t="s">
        <v>590</v>
      </c>
      <c r="D229" s="663" t="s">
        <v>3252</v>
      </c>
      <c r="E229" s="662" t="s">
        <v>5778</v>
      </c>
      <c r="F229" s="663" t="s">
        <v>5779</v>
      </c>
      <c r="G229" s="662" t="s">
        <v>5524</v>
      </c>
      <c r="H229" s="662" t="s">
        <v>5525</v>
      </c>
      <c r="I229" s="664">
        <v>1.0914285714285714</v>
      </c>
      <c r="J229" s="664">
        <v>5200</v>
      </c>
      <c r="K229" s="665">
        <v>5679</v>
      </c>
    </row>
    <row r="230" spans="1:11" ht="14.4" customHeight="1" x14ac:dyDescent="0.3">
      <c r="A230" s="660" t="s">
        <v>577</v>
      </c>
      <c r="B230" s="661" t="s">
        <v>578</v>
      </c>
      <c r="C230" s="662" t="s">
        <v>590</v>
      </c>
      <c r="D230" s="663" t="s">
        <v>3252</v>
      </c>
      <c r="E230" s="662" t="s">
        <v>5778</v>
      </c>
      <c r="F230" s="663" t="s">
        <v>5779</v>
      </c>
      <c r="G230" s="662" t="s">
        <v>5526</v>
      </c>
      <c r="H230" s="662" t="s">
        <v>5527</v>
      </c>
      <c r="I230" s="664">
        <v>1.6759999999999997</v>
      </c>
      <c r="J230" s="664">
        <v>1300</v>
      </c>
      <c r="K230" s="665">
        <v>2180</v>
      </c>
    </row>
    <row r="231" spans="1:11" ht="14.4" customHeight="1" x14ac:dyDescent="0.3">
      <c r="A231" s="660" t="s">
        <v>577</v>
      </c>
      <c r="B231" s="661" t="s">
        <v>578</v>
      </c>
      <c r="C231" s="662" t="s">
        <v>590</v>
      </c>
      <c r="D231" s="663" t="s">
        <v>3252</v>
      </c>
      <c r="E231" s="662" t="s">
        <v>5778</v>
      </c>
      <c r="F231" s="663" t="s">
        <v>5779</v>
      </c>
      <c r="G231" s="662" t="s">
        <v>5528</v>
      </c>
      <c r="H231" s="662" t="s">
        <v>5529</v>
      </c>
      <c r="I231" s="664">
        <v>0.47400000000000003</v>
      </c>
      <c r="J231" s="664">
        <v>1900</v>
      </c>
      <c r="K231" s="665">
        <v>901</v>
      </c>
    </row>
    <row r="232" spans="1:11" ht="14.4" customHeight="1" x14ac:dyDescent="0.3">
      <c r="A232" s="660" t="s">
        <v>577</v>
      </c>
      <c r="B232" s="661" t="s">
        <v>578</v>
      </c>
      <c r="C232" s="662" t="s">
        <v>590</v>
      </c>
      <c r="D232" s="663" t="s">
        <v>3252</v>
      </c>
      <c r="E232" s="662" t="s">
        <v>5778</v>
      </c>
      <c r="F232" s="663" t="s">
        <v>5779</v>
      </c>
      <c r="G232" s="662" t="s">
        <v>5530</v>
      </c>
      <c r="H232" s="662" t="s">
        <v>5531</v>
      </c>
      <c r="I232" s="664">
        <v>0.67</v>
      </c>
      <c r="J232" s="664">
        <v>3900</v>
      </c>
      <c r="K232" s="665">
        <v>2613</v>
      </c>
    </row>
    <row r="233" spans="1:11" ht="14.4" customHeight="1" x14ac:dyDescent="0.3">
      <c r="A233" s="660" t="s">
        <v>577</v>
      </c>
      <c r="B233" s="661" t="s">
        <v>578</v>
      </c>
      <c r="C233" s="662" t="s">
        <v>590</v>
      </c>
      <c r="D233" s="663" t="s">
        <v>3252</v>
      </c>
      <c r="E233" s="662" t="s">
        <v>5778</v>
      </c>
      <c r="F233" s="663" t="s">
        <v>5779</v>
      </c>
      <c r="G233" s="662" t="s">
        <v>5726</v>
      </c>
      <c r="H233" s="662" t="s">
        <v>5727</v>
      </c>
      <c r="I233" s="664">
        <v>94.39</v>
      </c>
      <c r="J233" s="664">
        <v>4</v>
      </c>
      <c r="K233" s="665">
        <v>377.56</v>
      </c>
    </row>
    <row r="234" spans="1:11" ht="14.4" customHeight="1" x14ac:dyDescent="0.3">
      <c r="A234" s="660" t="s">
        <v>577</v>
      </c>
      <c r="B234" s="661" t="s">
        <v>578</v>
      </c>
      <c r="C234" s="662" t="s">
        <v>590</v>
      </c>
      <c r="D234" s="663" t="s">
        <v>3252</v>
      </c>
      <c r="E234" s="662" t="s">
        <v>5778</v>
      </c>
      <c r="F234" s="663" t="s">
        <v>5779</v>
      </c>
      <c r="G234" s="662" t="s">
        <v>5546</v>
      </c>
      <c r="H234" s="662" t="s">
        <v>5547</v>
      </c>
      <c r="I234" s="664">
        <v>2.3719999999999999</v>
      </c>
      <c r="J234" s="664">
        <v>1100</v>
      </c>
      <c r="K234" s="665">
        <v>2609</v>
      </c>
    </row>
    <row r="235" spans="1:11" ht="14.4" customHeight="1" x14ac:dyDescent="0.3">
      <c r="A235" s="660" t="s">
        <v>577</v>
      </c>
      <c r="B235" s="661" t="s">
        <v>578</v>
      </c>
      <c r="C235" s="662" t="s">
        <v>590</v>
      </c>
      <c r="D235" s="663" t="s">
        <v>3252</v>
      </c>
      <c r="E235" s="662" t="s">
        <v>5778</v>
      </c>
      <c r="F235" s="663" t="s">
        <v>5779</v>
      </c>
      <c r="G235" s="662" t="s">
        <v>5548</v>
      </c>
      <c r="H235" s="662" t="s">
        <v>5549</v>
      </c>
      <c r="I235" s="664">
        <v>1.9814285714285715</v>
      </c>
      <c r="J235" s="664">
        <v>7000</v>
      </c>
      <c r="K235" s="665">
        <v>13881</v>
      </c>
    </row>
    <row r="236" spans="1:11" ht="14.4" customHeight="1" x14ac:dyDescent="0.3">
      <c r="A236" s="660" t="s">
        <v>577</v>
      </c>
      <c r="B236" s="661" t="s">
        <v>578</v>
      </c>
      <c r="C236" s="662" t="s">
        <v>590</v>
      </c>
      <c r="D236" s="663" t="s">
        <v>3252</v>
      </c>
      <c r="E236" s="662" t="s">
        <v>5778</v>
      </c>
      <c r="F236" s="663" t="s">
        <v>5779</v>
      </c>
      <c r="G236" s="662" t="s">
        <v>5550</v>
      </c>
      <c r="H236" s="662" t="s">
        <v>5551</v>
      </c>
      <c r="I236" s="664">
        <v>1.98</v>
      </c>
      <c r="J236" s="664">
        <v>100</v>
      </c>
      <c r="K236" s="665">
        <v>198</v>
      </c>
    </row>
    <row r="237" spans="1:11" ht="14.4" customHeight="1" x14ac:dyDescent="0.3">
      <c r="A237" s="660" t="s">
        <v>577</v>
      </c>
      <c r="B237" s="661" t="s">
        <v>578</v>
      </c>
      <c r="C237" s="662" t="s">
        <v>590</v>
      </c>
      <c r="D237" s="663" t="s">
        <v>3252</v>
      </c>
      <c r="E237" s="662" t="s">
        <v>5778</v>
      </c>
      <c r="F237" s="663" t="s">
        <v>5779</v>
      </c>
      <c r="G237" s="662" t="s">
        <v>5552</v>
      </c>
      <c r="H237" s="662" t="s">
        <v>5553</v>
      </c>
      <c r="I237" s="664">
        <v>3.0666666666666664</v>
      </c>
      <c r="J237" s="664">
        <v>6300</v>
      </c>
      <c r="K237" s="665">
        <v>19345</v>
      </c>
    </row>
    <row r="238" spans="1:11" ht="14.4" customHeight="1" x14ac:dyDescent="0.3">
      <c r="A238" s="660" t="s">
        <v>577</v>
      </c>
      <c r="B238" s="661" t="s">
        <v>578</v>
      </c>
      <c r="C238" s="662" t="s">
        <v>590</v>
      </c>
      <c r="D238" s="663" t="s">
        <v>3252</v>
      </c>
      <c r="E238" s="662" t="s">
        <v>5778</v>
      </c>
      <c r="F238" s="663" t="s">
        <v>5779</v>
      </c>
      <c r="G238" s="662" t="s">
        <v>5554</v>
      </c>
      <c r="H238" s="662" t="s">
        <v>5555</v>
      </c>
      <c r="I238" s="664">
        <v>1.9239999999999999</v>
      </c>
      <c r="J238" s="664">
        <v>1950</v>
      </c>
      <c r="K238" s="665">
        <v>3751.5</v>
      </c>
    </row>
    <row r="239" spans="1:11" ht="14.4" customHeight="1" x14ac:dyDescent="0.3">
      <c r="A239" s="660" t="s">
        <v>577</v>
      </c>
      <c r="B239" s="661" t="s">
        <v>578</v>
      </c>
      <c r="C239" s="662" t="s">
        <v>590</v>
      </c>
      <c r="D239" s="663" t="s">
        <v>3252</v>
      </c>
      <c r="E239" s="662" t="s">
        <v>5778</v>
      </c>
      <c r="F239" s="663" t="s">
        <v>5779</v>
      </c>
      <c r="G239" s="662" t="s">
        <v>5728</v>
      </c>
      <c r="H239" s="662" t="s">
        <v>5729</v>
      </c>
      <c r="I239" s="664">
        <v>1.8816666666666666</v>
      </c>
      <c r="J239" s="664">
        <v>1550</v>
      </c>
      <c r="K239" s="665">
        <v>2965.38</v>
      </c>
    </row>
    <row r="240" spans="1:11" ht="14.4" customHeight="1" x14ac:dyDescent="0.3">
      <c r="A240" s="660" t="s">
        <v>577</v>
      </c>
      <c r="B240" s="661" t="s">
        <v>578</v>
      </c>
      <c r="C240" s="662" t="s">
        <v>590</v>
      </c>
      <c r="D240" s="663" t="s">
        <v>3252</v>
      </c>
      <c r="E240" s="662" t="s">
        <v>5778</v>
      </c>
      <c r="F240" s="663" t="s">
        <v>5779</v>
      </c>
      <c r="G240" s="662" t="s">
        <v>5692</v>
      </c>
      <c r="H240" s="662" t="s">
        <v>5693</v>
      </c>
      <c r="I240" s="664">
        <v>2.4300000000000002</v>
      </c>
      <c r="J240" s="664">
        <v>900</v>
      </c>
      <c r="K240" s="665">
        <v>2187</v>
      </c>
    </row>
    <row r="241" spans="1:11" ht="14.4" customHeight="1" x14ac:dyDescent="0.3">
      <c r="A241" s="660" t="s">
        <v>577</v>
      </c>
      <c r="B241" s="661" t="s">
        <v>578</v>
      </c>
      <c r="C241" s="662" t="s">
        <v>590</v>
      </c>
      <c r="D241" s="663" t="s">
        <v>3252</v>
      </c>
      <c r="E241" s="662" t="s">
        <v>5778</v>
      </c>
      <c r="F241" s="663" t="s">
        <v>5779</v>
      </c>
      <c r="G241" s="662" t="s">
        <v>5556</v>
      </c>
      <c r="H241" s="662" t="s">
        <v>5557</v>
      </c>
      <c r="I241" s="664">
        <v>4.8183333333333334</v>
      </c>
      <c r="J241" s="664">
        <v>1900</v>
      </c>
      <c r="K241" s="665">
        <v>9154</v>
      </c>
    </row>
    <row r="242" spans="1:11" ht="14.4" customHeight="1" x14ac:dyDescent="0.3">
      <c r="A242" s="660" t="s">
        <v>577</v>
      </c>
      <c r="B242" s="661" t="s">
        <v>578</v>
      </c>
      <c r="C242" s="662" t="s">
        <v>590</v>
      </c>
      <c r="D242" s="663" t="s">
        <v>3252</v>
      </c>
      <c r="E242" s="662" t="s">
        <v>5778</v>
      </c>
      <c r="F242" s="663" t="s">
        <v>5779</v>
      </c>
      <c r="G242" s="662" t="s">
        <v>5558</v>
      </c>
      <c r="H242" s="662" t="s">
        <v>5559</v>
      </c>
      <c r="I242" s="664">
        <v>1.1666666666666667E-2</v>
      </c>
      <c r="J242" s="664">
        <v>10300</v>
      </c>
      <c r="K242" s="665">
        <v>127</v>
      </c>
    </row>
    <row r="243" spans="1:11" ht="14.4" customHeight="1" x14ac:dyDescent="0.3">
      <c r="A243" s="660" t="s">
        <v>577</v>
      </c>
      <c r="B243" s="661" t="s">
        <v>578</v>
      </c>
      <c r="C243" s="662" t="s">
        <v>590</v>
      </c>
      <c r="D243" s="663" t="s">
        <v>3252</v>
      </c>
      <c r="E243" s="662" t="s">
        <v>5778</v>
      </c>
      <c r="F243" s="663" t="s">
        <v>5779</v>
      </c>
      <c r="G243" s="662" t="s">
        <v>5730</v>
      </c>
      <c r="H243" s="662" t="s">
        <v>5731</v>
      </c>
      <c r="I243" s="664">
        <v>2.0479999999999996</v>
      </c>
      <c r="J243" s="664">
        <v>1100</v>
      </c>
      <c r="K243" s="665">
        <v>2253</v>
      </c>
    </row>
    <row r="244" spans="1:11" ht="14.4" customHeight="1" x14ac:dyDescent="0.3">
      <c r="A244" s="660" t="s">
        <v>577</v>
      </c>
      <c r="B244" s="661" t="s">
        <v>578</v>
      </c>
      <c r="C244" s="662" t="s">
        <v>590</v>
      </c>
      <c r="D244" s="663" t="s">
        <v>3252</v>
      </c>
      <c r="E244" s="662" t="s">
        <v>5778</v>
      </c>
      <c r="F244" s="663" t="s">
        <v>5779</v>
      </c>
      <c r="G244" s="662" t="s">
        <v>5560</v>
      </c>
      <c r="H244" s="662" t="s">
        <v>5561</v>
      </c>
      <c r="I244" s="664">
        <v>2.9914285714285711</v>
      </c>
      <c r="J244" s="664">
        <v>5600</v>
      </c>
      <c r="K244" s="665">
        <v>16793.75</v>
      </c>
    </row>
    <row r="245" spans="1:11" ht="14.4" customHeight="1" x14ac:dyDescent="0.3">
      <c r="A245" s="660" t="s">
        <v>577</v>
      </c>
      <c r="B245" s="661" t="s">
        <v>578</v>
      </c>
      <c r="C245" s="662" t="s">
        <v>590</v>
      </c>
      <c r="D245" s="663" t="s">
        <v>3252</v>
      </c>
      <c r="E245" s="662" t="s">
        <v>5778</v>
      </c>
      <c r="F245" s="663" t="s">
        <v>5779</v>
      </c>
      <c r="G245" s="662" t="s">
        <v>5562</v>
      </c>
      <c r="H245" s="662" t="s">
        <v>5563</v>
      </c>
      <c r="I245" s="664">
        <v>2.1666666666666665</v>
      </c>
      <c r="J245" s="664">
        <v>600</v>
      </c>
      <c r="K245" s="665">
        <v>1300</v>
      </c>
    </row>
    <row r="246" spans="1:11" ht="14.4" customHeight="1" x14ac:dyDescent="0.3">
      <c r="A246" s="660" t="s">
        <v>577</v>
      </c>
      <c r="B246" s="661" t="s">
        <v>578</v>
      </c>
      <c r="C246" s="662" t="s">
        <v>590</v>
      </c>
      <c r="D246" s="663" t="s">
        <v>3252</v>
      </c>
      <c r="E246" s="662" t="s">
        <v>5778</v>
      </c>
      <c r="F246" s="663" t="s">
        <v>5779</v>
      </c>
      <c r="G246" s="662" t="s">
        <v>5732</v>
      </c>
      <c r="H246" s="662" t="s">
        <v>5733</v>
      </c>
      <c r="I246" s="664">
        <v>164.15</v>
      </c>
      <c r="J246" s="664">
        <v>4</v>
      </c>
      <c r="K246" s="665">
        <v>656.6</v>
      </c>
    </row>
    <row r="247" spans="1:11" ht="14.4" customHeight="1" x14ac:dyDescent="0.3">
      <c r="A247" s="660" t="s">
        <v>577</v>
      </c>
      <c r="B247" s="661" t="s">
        <v>578</v>
      </c>
      <c r="C247" s="662" t="s">
        <v>590</v>
      </c>
      <c r="D247" s="663" t="s">
        <v>3252</v>
      </c>
      <c r="E247" s="662" t="s">
        <v>5778</v>
      </c>
      <c r="F247" s="663" t="s">
        <v>5779</v>
      </c>
      <c r="G247" s="662" t="s">
        <v>5572</v>
      </c>
      <c r="H247" s="662" t="s">
        <v>5573</v>
      </c>
      <c r="I247" s="664">
        <v>5.13</v>
      </c>
      <c r="J247" s="664">
        <v>4200</v>
      </c>
      <c r="K247" s="665">
        <v>21546</v>
      </c>
    </row>
    <row r="248" spans="1:11" ht="14.4" customHeight="1" x14ac:dyDescent="0.3">
      <c r="A248" s="660" t="s">
        <v>577</v>
      </c>
      <c r="B248" s="661" t="s">
        <v>578</v>
      </c>
      <c r="C248" s="662" t="s">
        <v>590</v>
      </c>
      <c r="D248" s="663" t="s">
        <v>3252</v>
      </c>
      <c r="E248" s="662" t="s">
        <v>5778</v>
      </c>
      <c r="F248" s="663" t="s">
        <v>5779</v>
      </c>
      <c r="G248" s="662" t="s">
        <v>5734</v>
      </c>
      <c r="H248" s="662" t="s">
        <v>5735</v>
      </c>
      <c r="I248" s="664">
        <v>193.84</v>
      </c>
      <c r="J248" s="664">
        <v>1</v>
      </c>
      <c r="K248" s="665">
        <v>193.84</v>
      </c>
    </row>
    <row r="249" spans="1:11" ht="14.4" customHeight="1" x14ac:dyDescent="0.3">
      <c r="A249" s="660" t="s">
        <v>577</v>
      </c>
      <c r="B249" s="661" t="s">
        <v>578</v>
      </c>
      <c r="C249" s="662" t="s">
        <v>590</v>
      </c>
      <c r="D249" s="663" t="s">
        <v>3252</v>
      </c>
      <c r="E249" s="662" t="s">
        <v>5778</v>
      </c>
      <c r="F249" s="663" t="s">
        <v>5779</v>
      </c>
      <c r="G249" s="662" t="s">
        <v>5694</v>
      </c>
      <c r="H249" s="662" t="s">
        <v>5695</v>
      </c>
      <c r="I249" s="664">
        <v>127.05</v>
      </c>
      <c r="J249" s="664">
        <v>8</v>
      </c>
      <c r="K249" s="665">
        <v>1016.4</v>
      </c>
    </row>
    <row r="250" spans="1:11" ht="14.4" customHeight="1" x14ac:dyDescent="0.3">
      <c r="A250" s="660" t="s">
        <v>577</v>
      </c>
      <c r="B250" s="661" t="s">
        <v>578</v>
      </c>
      <c r="C250" s="662" t="s">
        <v>590</v>
      </c>
      <c r="D250" s="663" t="s">
        <v>3252</v>
      </c>
      <c r="E250" s="662" t="s">
        <v>5778</v>
      </c>
      <c r="F250" s="663" t="s">
        <v>5779</v>
      </c>
      <c r="G250" s="662" t="s">
        <v>5574</v>
      </c>
      <c r="H250" s="662" t="s">
        <v>5575</v>
      </c>
      <c r="I250" s="664">
        <v>17.981666666666666</v>
      </c>
      <c r="J250" s="664">
        <v>2800</v>
      </c>
      <c r="K250" s="665">
        <v>50346.549999999996</v>
      </c>
    </row>
    <row r="251" spans="1:11" ht="14.4" customHeight="1" x14ac:dyDescent="0.3">
      <c r="A251" s="660" t="s">
        <v>577</v>
      </c>
      <c r="B251" s="661" t="s">
        <v>578</v>
      </c>
      <c r="C251" s="662" t="s">
        <v>590</v>
      </c>
      <c r="D251" s="663" t="s">
        <v>3252</v>
      </c>
      <c r="E251" s="662" t="s">
        <v>5778</v>
      </c>
      <c r="F251" s="663" t="s">
        <v>5779</v>
      </c>
      <c r="G251" s="662" t="s">
        <v>5578</v>
      </c>
      <c r="H251" s="662" t="s">
        <v>5579</v>
      </c>
      <c r="I251" s="664">
        <v>15.004999999999999</v>
      </c>
      <c r="J251" s="664">
        <v>75</v>
      </c>
      <c r="K251" s="665">
        <v>1125.3499999999999</v>
      </c>
    </row>
    <row r="252" spans="1:11" ht="14.4" customHeight="1" x14ac:dyDescent="0.3">
      <c r="A252" s="660" t="s">
        <v>577</v>
      </c>
      <c r="B252" s="661" t="s">
        <v>578</v>
      </c>
      <c r="C252" s="662" t="s">
        <v>590</v>
      </c>
      <c r="D252" s="663" t="s">
        <v>3252</v>
      </c>
      <c r="E252" s="662" t="s">
        <v>5778</v>
      </c>
      <c r="F252" s="663" t="s">
        <v>5779</v>
      </c>
      <c r="G252" s="662" t="s">
        <v>5580</v>
      </c>
      <c r="H252" s="662" t="s">
        <v>5581</v>
      </c>
      <c r="I252" s="664">
        <v>12.1</v>
      </c>
      <c r="J252" s="664">
        <v>20</v>
      </c>
      <c r="K252" s="665">
        <v>242</v>
      </c>
    </row>
    <row r="253" spans="1:11" ht="14.4" customHeight="1" x14ac:dyDescent="0.3">
      <c r="A253" s="660" t="s">
        <v>577</v>
      </c>
      <c r="B253" s="661" t="s">
        <v>578</v>
      </c>
      <c r="C253" s="662" t="s">
        <v>590</v>
      </c>
      <c r="D253" s="663" t="s">
        <v>3252</v>
      </c>
      <c r="E253" s="662" t="s">
        <v>5778</v>
      </c>
      <c r="F253" s="663" t="s">
        <v>5779</v>
      </c>
      <c r="G253" s="662" t="s">
        <v>5736</v>
      </c>
      <c r="H253" s="662" t="s">
        <v>5737</v>
      </c>
      <c r="I253" s="664">
        <v>25.533999999999999</v>
      </c>
      <c r="J253" s="664">
        <v>140</v>
      </c>
      <c r="K253" s="665">
        <v>3574.7</v>
      </c>
    </row>
    <row r="254" spans="1:11" ht="14.4" customHeight="1" x14ac:dyDescent="0.3">
      <c r="A254" s="660" t="s">
        <v>577</v>
      </c>
      <c r="B254" s="661" t="s">
        <v>578</v>
      </c>
      <c r="C254" s="662" t="s">
        <v>590</v>
      </c>
      <c r="D254" s="663" t="s">
        <v>3252</v>
      </c>
      <c r="E254" s="662" t="s">
        <v>5778</v>
      </c>
      <c r="F254" s="663" t="s">
        <v>5779</v>
      </c>
      <c r="G254" s="662" t="s">
        <v>5582</v>
      </c>
      <c r="H254" s="662" t="s">
        <v>5583</v>
      </c>
      <c r="I254" s="664">
        <v>2.5179999999999998</v>
      </c>
      <c r="J254" s="664">
        <v>1600</v>
      </c>
      <c r="K254" s="665">
        <v>4028</v>
      </c>
    </row>
    <row r="255" spans="1:11" ht="14.4" customHeight="1" x14ac:dyDescent="0.3">
      <c r="A255" s="660" t="s">
        <v>577</v>
      </c>
      <c r="B255" s="661" t="s">
        <v>578</v>
      </c>
      <c r="C255" s="662" t="s">
        <v>590</v>
      </c>
      <c r="D255" s="663" t="s">
        <v>3252</v>
      </c>
      <c r="E255" s="662" t="s">
        <v>5778</v>
      </c>
      <c r="F255" s="663" t="s">
        <v>5779</v>
      </c>
      <c r="G255" s="662" t="s">
        <v>5596</v>
      </c>
      <c r="H255" s="662" t="s">
        <v>5597</v>
      </c>
      <c r="I255" s="664">
        <v>21.23</v>
      </c>
      <c r="J255" s="664">
        <v>20</v>
      </c>
      <c r="K255" s="665">
        <v>424.6</v>
      </c>
    </row>
    <row r="256" spans="1:11" ht="14.4" customHeight="1" x14ac:dyDescent="0.3">
      <c r="A256" s="660" t="s">
        <v>577</v>
      </c>
      <c r="B256" s="661" t="s">
        <v>578</v>
      </c>
      <c r="C256" s="662" t="s">
        <v>590</v>
      </c>
      <c r="D256" s="663" t="s">
        <v>3252</v>
      </c>
      <c r="E256" s="662" t="s">
        <v>5778</v>
      </c>
      <c r="F256" s="663" t="s">
        <v>5779</v>
      </c>
      <c r="G256" s="662" t="s">
        <v>5600</v>
      </c>
      <c r="H256" s="662" t="s">
        <v>5601</v>
      </c>
      <c r="I256" s="664">
        <v>21.24</v>
      </c>
      <c r="J256" s="664">
        <v>20</v>
      </c>
      <c r="K256" s="665">
        <v>424.8</v>
      </c>
    </row>
    <row r="257" spans="1:11" ht="14.4" customHeight="1" x14ac:dyDescent="0.3">
      <c r="A257" s="660" t="s">
        <v>577</v>
      </c>
      <c r="B257" s="661" t="s">
        <v>578</v>
      </c>
      <c r="C257" s="662" t="s">
        <v>590</v>
      </c>
      <c r="D257" s="663" t="s">
        <v>3252</v>
      </c>
      <c r="E257" s="662" t="s">
        <v>5778</v>
      </c>
      <c r="F257" s="663" t="s">
        <v>5779</v>
      </c>
      <c r="G257" s="662" t="s">
        <v>5608</v>
      </c>
      <c r="H257" s="662" t="s">
        <v>5609</v>
      </c>
      <c r="I257" s="664">
        <v>0.47199999999999998</v>
      </c>
      <c r="J257" s="664">
        <v>4100</v>
      </c>
      <c r="K257" s="665">
        <v>1935</v>
      </c>
    </row>
    <row r="258" spans="1:11" ht="14.4" customHeight="1" x14ac:dyDescent="0.3">
      <c r="A258" s="660" t="s">
        <v>577</v>
      </c>
      <c r="B258" s="661" t="s">
        <v>578</v>
      </c>
      <c r="C258" s="662" t="s">
        <v>590</v>
      </c>
      <c r="D258" s="663" t="s">
        <v>3252</v>
      </c>
      <c r="E258" s="662" t="s">
        <v>5778</v>
      </c>
      <c r="F258" s="663" t="s">
        <v>5779</v>
      </c>
      <c r="G258" s="662" t="s">
        <v>5738</v>
      </c>
      <c r="H258" s="662" t="s">
        <v>5739</v>
      </c>
      <c r="I258" s="664">
        <v>603.04999999999995</v>
      </c>
      <c r="J258" s="664">
        <v>4</v>
      </c>
      <c r="K258" s="665">
        <v>2412.1999999999998</v>
      </c>
    </row>
    <row r="259" spans="1:11" ht="14.4" customHeight="1" x14ac:dyDescent="0.3">
      <c r="A259" s="660" t="s">
        <v>577</v>
      </c>
      <c r="B259" s="661" t="s">
        <v>578</v>
      </c>
      <c r="C259" s="662" t="s">
        <v>590</v>
      </c>
      <c r="D259" s="663" t="s">
        <v>3252</v>
      </c>
      <c r="E259" s="662" t="s">
        <v>5778</v>
      </c>
      <c r="F259" s="663" t="s">
        <v>5779</v>
      </c>
      <c r="G259" s="662" t="s">
        <v>5740</v>
      </c>
      <c r="H259" s="662" t="s">
        <v>5741</v>
      </c>
      <c r="I259" s="664">
        <v>84.94</v>
      </c>
      <c r="J259" s="664">
        <v>1</v>
      </c>
      <c r="K259" s="665">
        <v>84.94</v>
      </c>
    </row>
    <row r="260" spans="1:11" ht="14.4" customHeight="1" x14ac:dyDescent="0.3">
      <c r="A260" s="660" t="s">
        <v>577</v>
      </c>
      <c r="B260" s="661" t="s">
        <v>578</v>
      </c>
      <c r="C260" s="662" t="s">
        <v>590</v>
      </c>
      <c r="D260" s="663" t="s">
        <v>3252</v>
      </c>
      <c r="E260" s="662" t="s">
        <v>5780</v>
      </c>
      <c r="F260" s="663" t="s">
        <v>5781</v>
      </c>
      <c r="G260" s="662" t="s">
        <v>5620</v>
      </c>
      <c r="H260" s="662" t="s">
        <v>5621</v>
      </c>
      <c r="I260" s="664">
        <v>8.1671428571428581</v>
      </c>
      <c r="J260" s="664">
        <v>3800</v>
      </c>
      <c r="K260" s="665">
        <v>31032</v>
      </c>
    </row>
    <row r="261" spans="1:11" ht="14.4" customHeight="1" x14ac:dyDescent="0.3">
      <c r="A261" s="660" t="s">
        <v>577</v>
      </c>
      <c r="B261" s="661" t="s">
        <v>578</v>
      </c>
      <c r="C261" s="662" t="s">
        <v>590</v>
      </c>
      <c r="D261" s="663" t="s">
        <v>3252</v>
      </c>
      <c r="E261" s="662" t="s">
        <v>5780</v>
      </c>
      <c r="F261" s="663" t="s">
        <v>5781</v>
      </c>
      <c r="G261" s="662" t="s">
        <v>5742</v>
      </c>
      <c r="H261" s="662" t="s">
        <v>5743</v>
      </c>
      <c r="I261" s="664">
        <v>19.239999999999998</v>
      </c>
      <c r="J261" s="664">
        <v>50</v>
      </c>
      <c r="K261" s="665">
        <v>961.95</v>
      </c>
    </row>
    <row r="262" spans="1:11" ht="14.4" customHeight="1" x14ac:dyDescent="0.3">
      <c r="A262" s="660" t="s">
        <v>577</v>
      </c>
      <c r="B262" s="661" t="s">
        <v>578</v>
      </c>
      <c r="C262" s="662" t="s">
        <v>590</v>
      </c>
      <c r="D262" s="663" t="s">
        <v>3252</v>
      </c>
      <c r="E262" s="662" t="s">
        <v>5782</v>
      </c>
      <c r="F262" s="663" t="s">
        <v>5783</v>
      </c>
      <c r="G262" s="662" t="s">
        <v>5628</v>
      </c>
      <c r="H262" s="662" t="s">
        <v>5629</v>
      </c>
      <c r="I262" s="664">
        <v>0.3</v>
      </c>
      <c r="J262" s="664">
        <v>1800</v>
      </c>
      <c r="K262" s="665">
        <v>540</v>
      </c>
    </row>
    <row r="263" spans="1:11" ht="14.4" customHeight="1" x14ac:dyDescent="0.3">
      <c r="A263" s="660" t="s">
        <v>577</v>
      </c>
      <c r="B263" s="661" t="s">
        <v>578</v>
      </c>
      <c r="C263" s="662" t="s">
        <v>590</v>
      </c>
      <c r="D263" s="663" t="s">
        <v>3252</v>
      </c>
      <c r="E263" s="662" t="s">
        <v>5782</v>
      </c>
      <c r="F263" s="663" t="s">
        <v>5783</v>
      </c>
      <c r="G263" s="662" t="s">
        <v>5630</v>
      </c>
      <c r="H263" s="662" t="s">
        <v>5631</v>
      </c>
      <c r="I263" s="664">
        <v>0.31</v>
      </c>
      <c r="J263" s="664">
        <v>300</v>
      </c>
      <c r="K263" s="665">
        <v>93</v>
      </c>
    </row>
    <row r="264" spans="1:11" ht="14.4" customHeight="1" x14ac:dyDescent="0.3">
      <c r="A264" s="660" t="s">
        <v>577</v>
      </c>
      <c r="B264" s="661" t="s">
        <v>578</v>
      </c>
      <c r="C264" s="662" t="s">
        <v>590</v>
      </c>
      <c r="D264" s="663" t="s">
        <v>3252</v>
      </c>
      <c r="E264" s="662" t="s">
        <v>5782</v>
      </c>
      <c r="F264" s="663" t="s">
        <v>5783</v>
      </c>
      <c r="G264" s="662" t="s">
        <v>5632</v>
      </c>
      <c r="H264" s="662" t="s">
        <v>5633</v>
      </c>
      <c r="I264" s="664">
        <v>0.30499999999999999</v>
      </c>
      <c r="J264" s="664">
        <v>600</v>
      </c>
      <c r="K264" s="665">
        <v>184</v>
      </c>
    </row>
    <row r="265" spans="1:11" ht="14.4" customHeight="1" x14ac:dyDescent="0.3">
      <c r="A265" s="660" t="s">
        <v>577</v>
      </c>
      <c r="B265" s="661" t="s">
        <v>578</v>
      </c>
      <c r="C265" s="662" t="s">
        <v>590</v>
      </c>
      <c r="D265" s="663" t="s">
        <v>3252</v>
      </c>
      <c r="E265" s="662" t="s">
        <v>5782</v>
      </c>
      <c r="F265" s="663" t="s">
        <v>5783</v>
      </c>
      <c r="G265" s="662" t="s">
        <v>5634</v>
      </c>
      <c r="H265" s="662" t="s">
        <v>5635</v>
      </c>
      <c r="I265" s="664">
        <v>0.48</v>
      </c>
      <c r="J265" s="664">
        <v>500</v>
      </c>
      <c r="K265" s="665">
        <v>240</v>
      </c>
    </row>
    <row r="266" spans="1:11" ht="14.4" customHeight="1" x14ac:dyDescent="0.3">
      <c r="A266" s="660" t="s">
        <v>577</v>
      </c>
      <c r="B266" s="661" t="s">
        <v>578</v>
      </c>
      <c r="C266" s="662" t="s">
        <v>590</v>
      </c>
      <c r="D266" s="663" t="s">
        <v>3252</v>
      </c>
      <c r="E266" s="662" t="s">
        <v>5782</v>
      </c>
      <c r="F266" s="663" t="s">
        <v>5783</v>
      </c>
      <c r="G266" s="662" t="s">
        <v>5636</v>
      </c>
      <c r="H266" s="662" t="s">
        <v>5637</v>
      </c>
      <c r="I266" s="664">
        <v>0.48</v>
      </c>
      <c r="J266" s="664">
        <v>2600</v>
      </c>
      <c r="K266" s="665">
        <v>1248</v>
      </c>
    </row>
    <row r="267" spans="1:11" ht="14.4" customHeight="1" x14ac:dyDescent="0.3">
      <c r="A267" s="660" t="s">
        <v>577</v>
      </c>
      <c r="B267" s="661" t="s">
        <v>578</v>
      </c>
      <c r="C267" s="662" t="s">
        <v>590</v>
      </c>
      <c r="D267" s="663" t="s">
        <v>3252</v>
      </c>
      <c r="E267" s="662" t="s">
        <v>5782</v>
      </c>
      <c r="F267" s="663" t="s">
        <v>5783</v>
      </c>
      <c r="G267" s="662" t="s">
        <v>5638</v>
      </c>
      <c r="H267" s="662" t="s">
        <v>5639</v>
      </c>
      <c r="I267" s="664">
        <v>31.46</v>
      </c>
      <c r="J267" s="664">
        <v>1250</v>
      </c>
      <c r="K267" s="665">
        <v>39325</v>
      </c>
    </row>
    <row r="268" spans="1:11" ht="14.4" customHeight="1" x14ac:dyDescent="0.3">
      <c r="A268" s="660" t="s">
        <v>577</v>
      </c>
      <c r="B268" s="661" t="s">
        <v>578</v>
      </c>
      <c r="C268" s="662" t="s">
        <v>590</v>
      </c>
      <c r="D268" s="663" t="s">
        <v>3252</v>
      </c>
      <c r="E268" s="662" t="s">
        <v>5782</v>
      </c>
      <c r="F268" s="663" t="s">
        <v>5783</v>
      </c>
      <c r="G268" s="662" t="s">
        <v>5744</v>
      </c>
      <c r="H268" s="662" t="s">
        <v>5745</v>
      </c>
      <c r="I268" s="664">
        <v>1.7833333333333332</v>
      </c>
      <c r="J268" s="664">
        <v>1800</v>
      </c>
      <c r="K268" s="665">
        <v>3215</v>
      </c>
    </row>
    <row r="269" spans="1:11" ht="14.4" customHeight="1" x14ac:dyDescent="0.3">
      <c r="A269" s="660" t="s">
        <v>577</v>
      </c>
      <c r="B269" s="661" t="s">
        <v>578</v>
      </c>
      <c r="C269" s="662" t="s">
        <v>590</v>
      </c>
      <c r="D269" s="663" t="s">
        <v>3252</v>
      </c>
      <c r="E269" s="662" t="s">
        <v>5782</v>
      </c>
      <c r="F269" s="663" t="s">
        <v>5783</v>
      </c>
      <c r="G269" s="662" t="s">
        <v>5640</v>
      </c>
      <c r="H269" s="662" t="s">
        <v>5641</v>
      </c>
      <c r="I269" s="664">
        <v>1.79</v>
      </c>
      <c r="J269" s="664">
        <v>3600</v>
      </c>
      <c r="K269" s="665">
        <v>6468</v>
      </c>
    </row>
    <row r="270" spans="1:11" ht="14.4" customHeight="1" x14ac:dyDescent="0.3">
      <c r="A270" s="660" t="s">
        <v>577</v>
      </c>
      <c r="B270" s="661" t="s">
        <v>578</v>
      </c>
      <c r="C270" s="662" t="s">
        <v>590</v>
      </c>
      <c r="D270" s="663" t="s">
        <v>3252</v>
      </c>
      <c r="E270" s="662" t="s">
        <v>5782</v>
      </c>
      <c r="F270" s="663" t="s">
        <v>5783</v>
      </c>
      <c r="G270" s="662" t="s">
        <v>5642</v>
      </c>
      <c r="H270" s="662" t="s">
        <v>5643</v>
      </c>
      <c r="I270" s="664">
        <v>1.8</v>
      </c>
      <c r="J270" s="664">
        <v>400</v>
      </c>
      <c r="K270" s="665">
        <v>720</v>
      </c>
    </row>
    <row r="271" spans="1:11" ht="14.4" customHeight="1" x14ac:dyDescent="0.3">
      <c r="A271" s="660" t="s">
        <v>577</v>
      </c>
      <c r="B271" s="661" t="s">
        <v>578</v>
      </c>
      <c r="C271" s="662" t="s">
        <v>590</v>
      </c>
      <c r="D271" s="663" t="s">
        <v>3252</v>
      </c>
      <c r="E271" s="662" t="s">
        <v>5784</v>
      </c>
      <c r="F271" s="663" t="s">
        <v>5785</v>
      </c>
      <c r="G271" s="662" t="s">
        <v>5648</v>
      </c>
      <c r="H271" s="662" t="s">
        <v>5649</v>
      </c>
      <c r="I271" s="664">
        <v>7.5</v>
      </c>
      <c r="J271" s="664">
        <v>30</v>
      </c>
      <c r="K271" s="665">
        <v>225</v>
      </c>
    </row>
    <row r="272" spans="1:11" ht="14.4" customHeight="1" x14ac:dyDescent="0.3">
      <c r="A272" s="660" t="s">
        <v>577</v>
      </c>
      <c r="B272" s="661" t="s">
        <v>578</v>
      </c>
      <c r="C272" s="662" t="s">
        <v>590</v>
      </c>
      <c r="D272" s="663" t="s">
        <v>3252</v>
      </c>
      <c r="E272" s="662" t="s">
        <v>5784</v>
      </c>
      <c r="F272" s="663" t="s">
        <v>5785</v>
      </c>
      <c r="G272" s="662" t="s">
        <v>5650</v>
      </c>
      <c r="H272" s="662" t="s">
        <v>5651</v>
      </c>
      <c r="I272" s="664">
        <v>7.5049999999999999</v>
      </c>
      <c r="J272" s="664">
        <v>20</v>
      </c>
      <c r="K272" s="665">
        <v>150.1</v>
      </c>
    </row>
    <row r="273" spans="1:11" ht="14.4" customHeight="1" x14ac:dyDescent="0.3">
      <c r="A273" s="660" t="s">
        <v>577</v>
      </c>
      <c r="B273" s="661" t="s">
        <v>578</v>
      </c>
      <c r="C273" s="662" t="s">
        <v>590</v>
      </c>
      <c r="D273" s="663" t="s">
        <v>3252</v>
      </c>
      <c r="E273" s="662" t="s">
        <v>5784</v>
      </c>
      <c r="F273" s="663" t="s">
        <v>5785</v>
      </c>
      <c r="G273" s="662" t="s">
        <v>5652</v>
      </c>
      <c r="H273" s="662" t="s">
        <v>5653</v>
      </c>
      <c r="I273" s="664">
        <v>7.5</v>
      </c>
      <c r="J273" s="664">
        <v>20</v>
      </c>
      <c r="K273" s="665">
        <v>150</v>
      </c>
    </row>
    <row r="274" spans="1:11" ht="14.4" customHeight="1" x14ac:dyDescent="0.3">
      <c r="A274" s="660" t="s">
        <v>577</v>
      </c>
      <c r="B274" s="661" t="s">
        <v>578</v>
      </c>
      <c r="C274" s="662" t="s">
        <v>590</v>
      </c>
      <c r="D274" s="663" t="s">
        <v>3252</v>
      </c>
      <c r="E274" s="662" t="s">
        <v>5784</v>
      </c>
      <c r="F274" s="663" t="s">
        <v>5785</v>
      </c>
      <c r="G274" s="662" t="s">
        <v>5654</v>
      </c>
      <c r="H274" s="662" t="s">
        <v>5655</v>
      </c>
      <c r="I274" s="664">
        <v>0.71</v>
      </c>
      <c r="J274" s="664">
        <v>5400</v>
      </c>
      <c r="K274" s="665">
        <v>3834</v>
      </c>
    </row>
    <row r="275" spans="1:11" ht="14.4" customHeight="1" x14ac:dyDescent="0.3">
      <c r="A275" s="660" t="s">
        <v>577</v>
      </c>
      <c r="B275" s="661" t="s">
        <v>578</v>
      </c>
      <c r="C275" s="662" t="s">
        <v>590</v>
      </c>
      <c r="D275" s="663" t="s">
        <v>3252</v>
      </c>
      <c r="E275" s="662" t="s">
        <v>5784</v>
      </c>
      <c r="F275" s="663" t="s">
        <v>5785</v>
      </c>
      <c r="G275" s="662" t="s">
        <v>5702</v>
      </c>
      <c r="H275" s="662" t="s">
        <v>5703</v>
      </c>
      <c r="I275" s="664">
        <v>0.71</v>
      </c>
      <c r="J275" s="664">
        <v>3000</v>
      </c>
      <c r="K275" s="665">
        <v>2130</v>
      </c>
    </row>
    <row r="276" spans="1:11" ht="14.4" customHeight="1" x14ac:dyDescent="0.3">
      <c r="A276" s="660" t="s">
        <v>577</v>
      </c>
      <c r="B276" s="661" t="s">
        <v>578</v>
      </c>
      <c r="C276" s="662" t="s">
        <v>590</v>
      </c>
      <c r="D276" s="663" t="s">
        <v>3252</v>
      </c>
      <c r="E276" s="662" t="s">
        <v>5784</v>
      </c>
      <c r="F276" s="663" t="s">
        <v>5785</v>
      </c>
      <c r="G276" s="662" t="s">
        <v>5746</v>
      </c>
      <c r="H276" s="662" t="s">
        <v>5747</v>
      </c>
      <c r="I276" s="664">
        <v>0.71</v>
      </c>
      <c r="J276" s="664">
        <v>1400</v>
      </c>
      <c r="K276" s="665">
        <v>994</v>
      </c>
    </row>
    <row r="277" spans="1:11" ht="14.4" customHeight="1" x14ac:dyDescent="0.3">
      <c r="A277" s="660" t="s">
        <v>577</v>
      </c>
      <c r="B277" s="661" t="s">
        <v>578</v>
      </c>
      <c r="C277" s="662" t="s">
        <v>593</v>
      </c>
      <c r="D277" s="663" t="s">
        <v>3253</v>
      </c>
      <c r="E277" s="662" t="s">
        <v>5776</v>
      </c>
      <c r="F277" s="663" t="s">
        <v>5777</v>
      </c>
      <c r="G277" s="662" t="s">
        <v>5666</v>
      </c>
      <c r="H277" s="662" t="s">
        <v>5667</v>
      </c>
      <c r="I277" s="664">
        <v>0.34</v>
      </c>
      <c r="J277" s="664">
        <v>200</v>
      </c>
      <c r="K277" s="665">
        <v>68</v>
      </c>
    </row>
    <row r="278" spans="1:11" ht="14.4" customHeight="1" x14ac:dyDescent="0.3">
      <c r="A278" s="660" t="s">
        <v>577</v>
      </c>
      <c r="B278" s="661" t="s">
        <v>578</v>
      </c>
      <c r="C278" s="662" t="s">
        <v>593</v>
      </c>
      <c r="D278" s="663" t="s">
        <v>3253</v>
      </c>
      <c r="E278" s="662" t="s">
        <v>5776</v>
      </c>
      <c r="F278" s="663" t="s">
        <v>5777</v>
      </c>
      <c r="G278" s="662" t="s">
        <v>5466</v>
      </c>
      <c r="H278" s="662" t="s">
        <v>5467</v>
      </c>
      <c r="I278" s="664">
        <v>28.715</v>
      </c>
      <c r="J278" s="664">
        <v>20</v>
      </c>
      <c r="K278" s="665">
        <v>574.29999999999995</v>
      </c>
    </row>
    <row r="279" spans="1:11" ht="14.4" customHeight="1" x14ac:dyDescent="0.3">
      <c r="A279" s="660" t="s">
        <v>577</v>
      </c>
      <c r="B279" s="661" t="s">
        <v>578</v>
      </c>
      <c r="C279" s="662" t="s">
        <v>593</v>
      </c>
      <c r="D279" s="663" t="s">
        <v>3253</v>
      </c>
      <c r="E279" s="662" t="s">
        <v>5776</v>
      </c>
      <c r="F279" s="663" t="s">
        <v>5777</v>
      </c>
      <c r="G279" s="662" t="s">
        <v>5710</v>
      </c>
      <c r="H279" s="662" t="s">
        <v>5711</v>
      </c>
      <c r="I279" s="664">
        <v>13.02</v>
      </c>
      <c r="J279" s="664">
        <v>2</v>
      </c>
      <c r="K279" s="665">
        <v>26.04</v>
      </c>
    </row>
    <row r="280" spans="1:11" ht="14.4" customHeight="1" x14ac:dyDescent="0.3">
      <c r="A280" s="660" t="s">
        <v>577</v>
      </c>
      <c r="B280" s="661" t="s">
        <v>578</v>
      </c>
      <c r="C280" s="662" t="s">
        <v>593</v>
      </c>
      <c r="D280" s="663" t="s">
        <v>3253</v>
      </c>
      <c r="E280" s="662" t="s">
        <v>5776</v>
      </c>
      <c r="F280" s="663" t="s">
        <v>5777</v>
      </c>
      <c r="G280" s="662" t="s">
        <v>5496</v>
      </c>
      <c r="H280" s="662" t="s">
        <v>5497</v>
      </c>
      <c r="I280" s="664">
        <v>7.51</v>
      </c>
      <c r="J280" s="664">
        <v>40</v>
      </c>
      <c r="K280" s="665">
        <v>300.39999999999998</v>
      </c>
    </row>
    <row r="281" spans="1:11" ht="14.4" customHeight="1" x14ac:dyDescent="0.3">
      <c r="A281" s="660" t="s">
        <v>577</v>
      </c>
      <c r="B281" s="661" t="s">
        <v>578</v>
      </c>
      <c r="C281" s="662" t="s">
        <v>593</v>
      </c>
      <c r="D281" s="663" t="s">
        <v>3253</v>
      </c>
      <c r="E281" s="662" t="s">
        <v>5776</v>
      </c>
      <c r="F281" s="663" t="s">
        <v>5777</v>
      </c>
      <c r="G281" s="662" t="s">
        <v>5748</v>
      </c>
      <c r="H281" s="662" t="s">
        <v>5749</v>
      </c>
      <c r="I281" s="664">
        <v>0.85</v>
      </c>
      <c r="J281" s="664">
        <v>5</v>
      </c>
      <c r="K281" s="665">
        <v>4.25</v>
      </c>
    </row>
    <row r="282" spans="1:11" ht="14.4" customHeight="1" x14ac:dyDescent="0.3">
      <c r="A282" s="660" t="s">
        <v>577</v>
      </c>
      <c r="B282" s="661" t="s">
        <v>578</v>
      </c>
      <c r="C282" s="662" t="s">
        <v>593</v>
      </c>
      <c r="D282" s="663" t="s">
        <v>3253</v>
      </c>
      <c r="E282" s="662" t="s">
        <v>5776</v>
      </c>
      <c r="F282" s="663" t="s">
        <v>5777</v>
      </c>
      <c r="G282" s="662" t="s">
        <v>5750</v>
      </c>
      <c r="H282" s="662" t="s">
        <v>5751</v>
      </c>
      <c r="I282" s="664">
        <v>14.09</v>
      </c>
      <c r="J282" s="664">
        <v>2</v>
      </c>
      <c r="K282" s="665">
        <v>28.18</v>
      </c>
    </row>
    <row r="283" spans="1:11" ht="14.4" customHeight="1" x14ac:dyDescent="0.3">
      <c r="A283" s="660" t="s">
        <v>577</v>
      </c>
      <c r="B283" s="661" t="s">
        <v>578</v>
      </c>
      <c r="C283" s="662" t="s">
        <v>593</v>
      </c>
      <c r="D283" s="663" t="s">
        <v>3253</v>
      </c>
      <c r="E283" s="662" t="s">
        <v>5776</v>
      </c>
      <c r="F283" s="663" t="s">
        <v>5777</v>
      </c>
      <c r="G283" s="662" t="s">
        <v>5506</v>
      </c>
      <c r="H283" s="662" t="s">
        <v>5507</v>
      </c>
      <c r="I283" s="664">
        <v>7.1</v>
      </c>
      <c r="J283" s="664">
        <v>2</v>
      </c>
      <c r="K283" s="665">
        <v>14.2</v>
      </c>
    </row>
    <row r="284" spans="1:11" ht="14.4" customHeight="1" x14ac:dyDescent="0.3">
      <c r="A284" s="660" t="s">
        <v>577</v>
      </c>
      <c r="B284" s="661" t="s">
        <v>578</v>
      </c>
      <c r="C284" s="662" t="s">
        <v>593</v>
      </c>
      <c r="D284" s="663" t="s">
        <v>3253</v>
      </c>
      <c r="E284" s="662" t="s">
        <v>5776</v>
      </c>
      <c r="F284" s="663" t="s">
        <v>5777</v>
      </c>
      <c r="G284" s="662" t="s">
        <v>5510</v>
      </c>
      <c r="H284" s="662" t="s">
        <v>5511</v>
      </c>
      <c r="I284" s="664">
        <v>8.2799999999999994</v>
      </c>
      <c r="J284" s="664">
        <v>2</v>
      </c>
      <c r="K284" s="665">
        <v>16.559999999999999</v>
      </c>
    </row>
    <row r="285" spans="1:11" ht="14.4" customHeight="1" x14ac:dyDescent="0.3">
      <c r="A285" s="660" t="s">
        <v>577</v>
      </c>
      <c r="B285" s="661" t="s">
        <v>578</v>
      </c>
      <c r="C285" s="662" t="s">
        <v>593</v>
      </c>
      <c r="D285" s="663" t="s">
        <v>3253</v>
      </c>
      <c r="E285" s="662" t="s">
        <v>5776</v>
      </c>
      <c r="F285" s="663" t="s">
        <v>5777</v>
      </c>
      <c r="G285" s="662" t="s">
        <v>5720</v>
      </c>
      <c r="H285" s="662" t="s">
        <v>5721</v>
      </c>
      <c r="I285" s="664">
        <v>5.92</v>
      </c>
      <c r="J285" s="664">
        <v>3</v>
      </c>
      <c r="K285" s="665">
        <v>17.759999999999998</v>
      </c>
    </row>
    <row r="286" spans="1:11" ht="14.4" customHeight="1" x14ac:dyDescent="0.3">
      <c r="A286" s="660" t="s">
        <v>577</v>
      </c>
      <c r="B286" s="661" t="s">
        <v>578</v>
      </c>
      <c r="C286" s="662" t="s">
        <v>593</v>
      </c>
      <c r="D286" s="663" t="s">
        <v>3253</v>
      </c>
      <c r="E286" s="662" t="s">
        <v>5778</v>
      </c>
      <c r="F286" s="663" t="s">
        <v>5779</v>
      </c>
      <c r="G286" s="662" t="s">
        <v>5722</v>
      </c>
      <c r="H286" s="662" t="s">
        <v>5723</v>
      </c>
      <c r="I286" s="664">
        <v>0.24</v>
      </c>
      <c r="J286" s="664">
        <v>100</v>
      </c>
      <c r="K286" s="665">
        <v>24</v>
      </c>
    </row>
    <row r="287" spans="1:11" ht="14.4" customHeight="1" x14ac:dyDescent="0.3">
      <c r="A287" s="660" t="s">
        <v>577</v>
      </c>
      <c r="B287" s="661" t="s">
        <v>578</v>
      </c>
      <c r="C287" s="662" t="s">
        <v>593</v>
      </c>
      <c r="D287" s="663" t="s">
        <v>3253</v>
      </c>
      <c r="E287" s="662" t="s">
        <v>5778</v>
      </c>
      <c r="F287" s="663" t="s">
        <v>5779</v>
      </c>
      <c r="G287" s="662" t="s">
        <v>5752</v>
      </c>
      <c r="H287" s="662" t="s">
        <v>5753</v>
      </c>
      <c r="I287" s="664">
        <v>1092.3499999999999</v>
      </c>
      <c r="J287" s="664">
        <v>20</v>
      </c>
      <c r="K287" s="665">
        <v>21847</v>
      </c>
    </row>
    <row r="288" spans="1:11" ht="14.4" customHeight="1" x14ac:dyDescent="0.3">
      <c r="A288" s="660" t="s">
        <v>577</v>
      </c>
      <c r="B288" s="661" t="s">
        <v>578</v>
      </c>
      <c r="C288" s="662" t="s">
        <v>593</v>
      </c>
      <c r="D288" s="663" t="s">
        <v>3253</v>
      </c>
      <c r="E288" s="662" t="s">
        <v>5784</v>
      </c>
      <c r="F288" s="663" t="s">
        <v>5785</v>
      </c>
      <c r="G288" s="662" t="s">
        <v>5754</v>
      </c>
      <c r="H288" s="662" t="s">
        <v>5755</v>
      </c>
      <c r="I288" s="664">
        <v>0.73</v>
      </c>
      <c r="J288" s="664">
        <v>100</v>
      </c>
      <c r="K288" s="665">
        <v>72.599999999999994</v>
      </c>
    </row>
    <row r="289" spans="1:11" ht="14.4" customHeight="1" x14ac:dyDescent="0.3">
      <c r="A289" s="660" t="s">
        <v>577</v>
      </c>
      <c r="B289" s="661" t="s">
        <v>578</v>
      </c>
      <c r="C289" s="662" t="s">
        <v>593</v>
      </c>
      <c r="D289" s="663" t="s">
        <v>3253</v>
      </c>
      <c r="E289" s="662" t="s">
        <v>5790</v>
      </c>
      <c r="F289" s="663" t="s">
        <v>5791</v>
      </c>
      <c r="G289" s="662" t="s">
        <v>5756</v>
      </c>
      <c r="H289" s="662" t="s">
        <v>5757</v>
      </c>
      <c r="I289" s="664">
        <v>2125.39</v>
      </c>
      <c r="J289" s="664">
        <v>10</v>
      </c>
      <c r="K289" s="665">
        <v>21253.9</v>
      </c>
    </row>
    <row r="290" spans="1:11" ht="14.4" customHeight="1" x14ac:dyDescent="0.3">
      <c r="A290" s="660" t="s">
        <v>577</v>
      </c>
      <c r="B290" s="661" t="s">
        <v>578</v>
      </c>
      <c r="C290" s="662" t="s">
        <v>596</v>
      </c>
      <c r="D290" s="663" t="s">
        <v>3254</v>
      </c>
      <c r="E290" s="662" t="s">
        <v>5776</v>
      </c>
      <c r="F290" s="663" t="s">
        <v>5777</v>
      </c>
      <c r="G290" s="662" t="s">
        <v>5758</v>
      </c>
      <c r="H290" s="662" t="s">
        <v>5759</v>
      </c>
      <c r="I290" s="664">
        <v>2.4733333333333332</v>
      </c>
      <c r="J290" s="664">
        <v>120</v>
      </c>
      <c r="K290" s="665">
        <v>296.8</v>
      </c>
    </row>
    <row r="291" spans="1:11" ht="14.4" customHeight="1" x14ac:dyDescent="0.3">
      <c r="A291" s="660" t="s">
        <v>577</v>
      </c>
      <c r="B291" s="661" t="s">
        <v>578</v>
      </c>
      <c r="C291" s="662" t="s">
        <v>596</v>
      </c>
      <c r="D291" s="663" t="s">
        <v>3254</v>
      </c>
      <c r="E291" s="662" t="s">
        <v>5776</v>
      </c>
      <c r="F291" s="663" t="s">
        <v>5777</v>
      </c>
      <c r="G291" s="662" t="s">
        <v>5760</v>
      </c>
      <c r="H291" s="662" t="s">
        <v>5761</v>
      </c>
      <c r="I291" s="664">
        <v>88.58</v>
      </c>
      <c r="J291" s="664">
        <v>8</v>
      </c>
      <c r="K291" s="665">
        <v>708.64</v>
      </c>
    </row>
    <row r="292" spans="1:11" ht="14.4" customHeight="1" x14ac:dyDescent="0.3">
      <c r="A292" s="660" t="s">
        <v>577</v>
      </c>
      <c r="B292" s="661" t="s">
        <v>578</v>
      </c>
      <c r="C292" s="662" t="s">
        <v>596</v>
      </c>
      <c r="D292" s="663" t="s">
        <v>3254</v>
      </c>
      <c r="E292" s="662" t="s">
        <v>5776</v>
      </c>
      <c r="F292" s="663" t="s">
        <v>5777</v>
      </c>
      <c r="G292" s="662" t="s">
        <v>5706</v>
      </c>
      <c r="H292" s="662" t="s">
        <v>5707</v>
      </c>
      <c r="I292" s="664">
        <v>10.92</v>
      </c>
      <c r="J292" s="664">
        <v>1</v>
      </c>
      <c r="K292" s="665">
        <v>10.92</v>
      </c>
    </row>
    <row r="293" spans="1:11" ht="14.4" customHeight="1" x14ac:dyDescent="0.3">
      <c r="A293" s="660" t="s">
        <v>577</v>
      </c>
      <c r="B293" s="661" t="s">
        <v>578</v>
      </c>
      <c r="C293" s="662" t="s">
        <v>596</v>
      </c>
      <c r="D293" s="663" t="s">
        <v>3254</v>
      </c>
      <c r="E293" s="662" t="s">
        <v>5776</v>
      </c>
      <c r="F293" s="663" t="s">
        <v>5777</v>
      </c>
      <c r="G293" s="662" t="s">
        <v>5466</v>
      </c>
      <c r="H293" s="662" t="s">
        <v>5467</v>
      </c>
      <c r="I293" s="664">
        <v>27.36</v>
      </c>
      <c r="J293" s="664">
        <v>5</v>
      </c>
      <c r="K293" s="665">
        <v>136.80000000000001</v>
      </c>
    </row>
    <row r="294" spans="1:11" ht="14.4" customHeight="1" x14ac:dyDescent="0.3">
      <c r="A294" s="660" t="s">
        <v>577</v>
      </c>
      <c r="B294" s="661" t="s">
        <v>578</v>
      </c>
      <c r="C294" s="662" t="s">
        <v>596</v>
      </c>
      <c r="D294" s="663" t="s">
        <v>3254</v>
      </c>
      <c r="E294" s="662" t="s">
        <v>5776</v>
      </c>
      <c r="F294" s="663" t="s">
        <v>5777</v>
      </c>
      <c r="G294" s="662" t="s">
        <v>5470</v>
      </c>
      <c r="H294" s="662" t="s">
        <v>5471</v>
      </c>
      <c r="I294" s="664">
        <v>2.0499999999999998</v>
      </c>
      <c r="J294" s="664">
        <v>50</v>
      </c>
      <c r="K294" s="665">
        <v>102.6</v>
      </c>
    </row>
    <row r="295" spans="1:11" ht="14.4" customHeight="1" x14ac:dyDescent="0.3">
      <c r="A295" s="660" t="s">
        <v>577</v>
      </c>
      <c r="B295" s="661" t="s">
        <v>578</v>
      </c>
      <c r="C295" s="662" t="s">
        <v>596</v>
      </c>
      <c r="D295" s="663" t="s">
        <v>3254</v>
      </c>
      <c r="E295" s="662" t="s">
        <v>5776</v>
      </c>
      <c r="F295" s="663" t="s">
        <v>5777</v>
      </c>
      <c r="G295" s="662" t="s">
        <v>5762</v>
      </c>
      <c r="H295" s="662" t="s">
        <v>5763</v>
      </c>
      <c r="I295" s="664">
        <v>2.27</v>
      </c>
      <c r="J295" s="664">
        <v>200</v>
      </c>
      <c r="K295" s="665">
        <v>454</v>
      </c>
    </row>
    <row r="296" spans="1:11" ht="14.4" customHeight="1" x14ac:dyDescent="0.3">
      <c r="A296" s="660" t="s">
        <v>577</v>
      </c>
      <c r="B296" s="661" t="s">
        <v>578</v>
      </c>
      <c r="C296" s="662" t="s">
        <v>596</v>
      </c>
      <c r="D296" s="663" t="s">
        <v>3254</v>
      </c>
      <c r="E296" s="662" t="s">
        <v>5776</v>
      </c>
      <c r="F296" s="663" t="s">
        <v>5777</v>
      </c>
      <c r="G296" s="662" t="s">
        <v>5476</v>
      </c>
      <c r="H296" s="662" t="s">
        <v>5477</v>
      </c>
      <c r="I296" s="664">
        <v>22.15</v>
      </c>
      <c r="J296" s="664">
        <v>10</v>
      </c>
      <c r="K296" s="665">
        <v>221.5</v>
      </c>
    </row>
    <row r="297" spans="1:11" ht="14.4" customHeight="1" x14ac:dyDescent="0.3">
      <c r="A297" s="660" t="s">
        <v>577</v>
      </c>
      <c r="B297" s="661" t="s">
        <v>578</v>
      </c>
      <c r="C297" s="662" t="s">
        <v>596</v>
      </c>
      <c r="D297" s="663" t="s">
        <v>3254</v>
      </c>
      <c r="E297" s="662" t="s">
        <v>5776</v>
      </c>
      <c r="F297" s="663" t="s">
        <v>5777</v>
      </c>
      <c r="G297" s="662" t="s">
        <v>5708</v>
      </c>
      <c r="H297" s="662" t="s">
        <v>5709</v>
      </c>
      <c r="I297" s="664">
        <v>1.26</v>
      </c>
      <c r="J297" s="664">
        <v>800</v>
      </c>
      <c r="K297" s="665">
        <v>1008</v>
      </c>
    </row>
    <row r="298" spans="1:11" ht="14.4" customHeight="1" x14ac:dyDescent="0.3">
      <c r="A298" s="660" t="s">
        <v>577</v>
      </c>
      <c r="B298" s="661" t="s">
        <v>578</v>
      </c>
      <c r="C298" s="662" t="s">
        <v>596</v>
      </c>
      <c r="D298" s="663" t="s">
        <v>3254</v>
      </c>
      <c r="E298" s="662" t="s">
        <v>5776</v>
      </c>
      <c r="F298" s="663" t="s">
        <v>5777</v>
      </c>
      <c r="G298" s="662" t="s">
        <v>5764</v>
      </c>
      <c r="H298" s="662" t="s">
        <v>5765</v>
      </c>
      <c r="I298" s="664">
        <v>1.1499999999999999</v>
      </c>
      <c r="J298" s="664">
        <v>1500</v>
      </c>
      <c r="K298" s="665">
        <v>1718</v>
      </c>
    </row>
    <row r="299" spans="1:11" ht="14.4" customHeight="1" x14ac:dyDescent="0.3">
      <c r="A299" s="660" t="s">
        <v>577</v>
      </c>
      <c r="B299" s="661" t="s">
        <v>578</v>
      </c>
      <c r="C299" s="662" t="s">
        <v>596</v>
      </c>
      <c r="D299" s="663" t="s">
        <v>3254</v>
      </c>
      <c r="E299" s="662" t="s">
        <v>5776</v>
      </c>
      <c r="F299" s="663" t="s">
        <v>5777</v>
      </c>
      <c r="G299" s="662" t="s">
        <v>5676</v>
      </c>
      <c r="H299" s="662" t="s">
        <v>5677</v>
      </c>
      <c r="I299" s="664">
        <v>0.59</v>
      </c>
      <c r="J299" s="664">
        <v>1700</v>
      </c>
      <c r="K299" s="665">
        <v>1003</v>
      </c>
    </row>
    <row r="300" spans="1:11" ht="14.4" customHeight="1" x14ac:dyDescent="0.3">
      <c r="A300" s="660" t="s">
        <v>577</v>
      </c>
      <c r="B300" s="661" t="s">
        <v>578</v>
      </c>
      <c r="C300" s="662" t="s">
        <v>596</v>
      </c>
      <c r="D300" s="663" t="s">
        <v>3254</v>
      </c>
      <c r="E300" s="662" t="s">
        <v>5776</v>
      </c>
      <c r="F300" s="663" t="s">
        <v>5777</v>
      </c>
      <c r="G300" s="662" t="s">
        <v>5710</v>
      </c>
      <c r="H300" s="662" t="s">
        <v>5711</v>
      </c>
      <c r="I300" s="664">
        <v>13.02</v>
      </c>
      <c r="J300" s="664">
        <v>1</v>
      </c>
      <c r="K300" s="665">
        <v>13.02</v>
      </c>
    </row>
    <row r="301" spans="1:11" ht="14.4" customHeight="1" x14ac:dyDescent="0.3">
      <c r="A301" s="660" t="s">
        <v>577</v>
      </c>
      <c r="B301" s="661" t="s">
        <v>578</v>
      </c>
      <c r="C301" s="662" t="s">
        <v>596</v>
      </c>
      <c r="D301" s="663" t="s">
        <v>3254</v>
      </c>
      <c r="E301" s="662" t="s">
        <v>5776</v>
      </c>
      <c r="F301" s="663" t="s">
        <v>5777</v>
      </c>
      <c r="G301" s="662" t="s">
        <v>5766</v>
      </c>
      <c r="H301" s="662" t="s">
        <v>5767</v>
      </c>
      <c r="I301" s="664">
        <v>1.17</v>
      </c>
      <c r="J301" s="664">
        <v>2</v>
      </c>
      <c r="K301" s="665">
        <v>2.34</v>
      </c>
    </row>
    <row r="302" spans="1:11" ht="14.4" customHeight="1" x14ac:dyDescent="0.3">
      <c r="A302" s="660" t="s">
        <v>577</v>
      </c>
      <c r="B302" s="661" t="s">
        <v>578</v>
      </c>
      <c r="C302" s="662" t="s">
        <v>596</v>
      </c>
      <c r="D302" s="663" t="s">
        <v>3254</v>
      </c>
      <c r="E302" s="662" t="s">
        <v>5776</v>
      </c>
      <c r="F302" s="663" t="s">
        <v>5777</v>
      </c>
      <c r="G302" s="662" t="s">
        <v>5712</v>
      </c>
      <c r="H302" s="662" t="s">
        <v>5713</v>
      </c>
      <c r="I302" s="664">
        <v>0.92500000000000004</v>
      </c>
      <c r="J302" s="664">
        <v>1000</v>
      </c>
      <c r="K302" s="665">
        <v>922</v>
      </c>
    </row>
    <row r="303" spans="1:11" ht="14.4" customHeight="1" x14ac:dyDescent="0.3">
      <c r="A303" s="660" t="s">
        <v>577</v>
      </c>
      <c r="B303" s="661" t="s">
        <v>578</v>
      </c>
      <c r="C303" s="662" t="s">
        <v>596</v>
      </c>
      <c r="D303" s="663" t="s">
        <v>3254</v>
      </c>
      <c r="E303" s="662" t="s">
        <v>5776</v>
      </c>
      <c r="F303" s="663" t="s">
        <v>5777</v>
      </c>
      <c r="G303" s="662" t="s">
        <v>5768</v>
      </c>
      <c r="H303" s="662" t="s">
        <v>5769</v>
      </c>
      <c r="I303" s="664">
        <v>26.37</v>
      </c>
      <c r="J303" s="664">
        <v>48</v>
      </c>
      <c r="K303" s="665">
        <v>1265.75</v>
      </c>
    </row>
    <row r="304" spans="1:11" ht="14.4" customHeight="1" x14ac:dyDescent="0.3">
      <c r="A304" s="660" t="s">
        <v>577</v>
      </c>
      <c r="B304" s="661" t="s">
        <v>578</v>
      </c>
      <c r="C304" s="662" t="s">
        <v>596</v>
      </c>
      <c r="D304" s="663" t="s">
        <v>3254</v>
      </c>
      <c r="E304" s="662" t="s">
        <v>5776</v>
      </c>
      <c r="F304" s="663" t="s">
        <v>5777</v>
      </c>
      <c r="G304" s="662" t="s">
        <v>5502</v>
      </c>
      <c r="H304" s="662" t="s">
        <v>5503</v>
      </c>
      <c r="I304" s="664">
        <v>64.77</v>
      </c>
      <c r="J304" s="664">
        <v>10</v>
      </c>
      <c r="K304" s="665">
        <v>647.73</v>
      </c>
    </row>
    <row r="305" spans="1:11" ht="14.4" customHeight="1" x14ac:dyDescent="0.3">
      <c r="A305" s="660" t="s">
        <v>577</v>
      </c>
      <c r="B305" s="661" t="s">
        <v>578</v>
      </c>
      <c r="C305" s="662" t="s">
        <v>596</v>
      </c>
      <c r="D305" s="663" t="s">
        <v>3254</v>
      </c>
      <c r="E305" s="662" t="s">
        <v>5776</v>
      </c>
      <c r="F305" s="663" t="s">
        <v>5777</v>
      </c>
      <c r="G305" s="662" t="s">
        <v>5506</v>
      </c>
      <c r="H305" s="662" t="s">
        <v>5507</v>
      </c>
      <c r="I305" s="664">
        <v>7.1</v>
      </c>
      <c r="J305" s="664">
        <v>2</v>
      </c>
      <c r="K305" s="665">
        <v>14.2</v>
      </c>
    </row>
    <row r="306" spans="1:11" ht="14.4" customHeight="1" x14ac:dyDescent="0.3">
      <c r="A306" s="660" t="s">
        <v>577</v>
      </c>
      <c r="B306" s="661" t="s">
        <v>578</v>
      </c>
      <c r="C306" s="662" t="s">
        <v>596</v>
      </c>
      <c r="D306" s="663" t="s">
        <v>3254</v>
      </c>
      <c r="E306" s="662" t="s">
        <v>5776</v>
      </c>
      <c r="F306" s="663" t="s">
        <v>5777</v>
      </c>
      <c r="G306" s="662" t="s">
        <v>5510</v>
      </c>
      <c r="H306" s="662" t="s">
        <v>5511</v>
      </c>
      <c r="I306" s="664">
        <v>8.2799999999999994</v>
      </c>
      <c r="J306" s="664">
        <v>1</v>
      </c>
      <c r="K306" s="665">
        <v>8.2799999999999994</v>
      </c>
    </row>
    <row r="307" spans="1:11" ht="14.4" customHeight="1" x14ac:dyDescent="0.3">
      <c r="A307" s="660" t="s">
        <v>577</v>
      </c>
      <c r="B307" s="661" t="s">
        <v>578</v>
      </c>
      <c r="C307" s="662" t="s">
        <v>596</v>
      </c>
      <c r="D307" s="663" t="s">
        <v>3254</v>
      </c>
      <c r="E307" s="662" t="s">
        <v>5776</v>
      </c>
      <c r="F307" s="663" t="s">
        <v>5777</v>
      </c>
      <c r="G307" s="662" t="s">
        <v>5720</v>
      </c>
      <c r="H307" s="662" t="s">
        <v>5721</v>
      </c>
      <c r="I307" s="664">
        <v>5.92</v>
      </c>
      <c r="J307" s="664">
        <v>2</v>
      </c>
      <c r="K307" s="665">
        <v>11.84</v>
      </c>
    </row>
    <row r="308" spans="1:11" ht="14.4" customHeight="1" x14ac:dyDescent="0.3">
      <c r="A308" s="660" t="s">
        <v>577</v>
      </c>
      <c r="B308" s="661" t="s">
        <v>578</v>
      </c>
      <c r="C308" s="662" t="s">
        <v>596</v>
      </c>
      <c r="D308" s="663" t="s">
        <v>3254</v>
      </c>
      <c r="E308" s="662" t="s">
        <v>5778</v>
      </c>
      <c r="F308" s="663" t="s">
        <v>5779</v>
      </c>
      <c r="G308" s="662" t="s">
        <v>5770</v>
      </c>
      <c r="H308" s="662" t="s">
        <v>5771</v>
      </c>
      <c r="I308" s="664">
        <v>18.39</v>
      </c>
      <c r="J308" s="664">
        <v>24</v>
      </c>
      <c r="K308" s="665">
        <v>441.41</v>
      </c>
    </row>
    <row r="309" spans="1:11" ht="14.4" customHeight="1" x14ac:dyDescent="0.3">
      <c r="A309" s="660" t="s">
        <v>577</v>
      </c>
      <c r="B309" s="661" t="s">
        <v>578</v>
      </c>
      <c r="C309" s="662" t="s">
        <v>596</v>
      </c>
      <c r="D309" s="663" t="s">
        <v>3254</v>
      </c>
      <c r="E309" s="662" t="s">
        <v>5778</v>
      </c>
      <c r="F309" s="663" t="s">
        <v>5779</v>
      </c>
      <c r="G309" s="662" t="s">
        <v>5524</v>
      </c>
      <c r="H309" s="662" t="s">
        <v>5525</v>
      </c>
      <c r="I309" s="664">
        <v>1.0900000000000001</v>
      </c>
      <c r="J309" s="664">
        <v>100</v>
      </c>
      <c r="K309" s="665">
        <v>109</v>
      </c>
    </row>
    <row r="310" spans="1:11" ht="14.4" customHeight="1" x14ac:dyDescent="0.3">
      <c r="A310" s="660" t="s">
        <v>577</v>
      </c>
      <c r="B310" s="661" t="s">
        <v>578</v>
      </c>
      <c r="C310" s="662" t="s">
        <v>596</v>
      </c>
      <c r="D310" s="663" t="s">
        <v>3254</v>
      </c>
      <c r="E310" s="662" t="s">
        <v>5778</v>
      </c>
      <c r="F310" s="663" t="s">
        <v>5779</v>
      </c>
      <c r="G310" s="662" t="s">
        <v>5726</v>
      </c>
      <c r="H310" s="662" t="s">
        <v>5727</v>
      </c>
      <c r="I310" s="664">
        <v>94.38</v>
      </c>
      <c r="J310" s="664">
        <v>1</v>
      </c>
      <c r="K310" s="665">
        <v>94.38</v>
      </c>
    </row>
    <row r="311" spans="1:11" ht="14.4" customHeight="1" x14ac:dyDescent="0.3">
      <c r="A311" s="660" t="s">
        <v>577</v>
      </c>
      <c r="B311" s="661" t="s">
        <v>578</v>
      </c>
      <c r="C311" s="662" t="s">
        <v>596</v>
      </c>
      <c r="D311" s="663" t="s">
        <v>3254</v>
      </c>
      <c r="E311" s="662" t="s">
        <v>5778</v>
      </c>
      <c r="F311" s="663" t="s">
        <v>5779</v>
      </c>
      <c r="G311" s="662" t="s">
        <v>5580</v>
      </c>
      <c r="H311" s="662" t="s">
        <v>5581</v>
      </c>
      <c r="I311" s="664">
        <v>12.11</v>
      </c>
      <c r="J311" s="664">
        <v>10</v>
      </c>
      <c r="K311" s="665">
        <v>121.1</v>
      </c>
    </row>
    <row r="312" spans="1:11" ht="14.4" customHeight="1" x14ac:dyDescent="0.3">
      <c r="A312" s="660" t="s">
        <v>577</v>
      </c>
      <c r="B312" s="661" t="s">
        <v>578</v>
      </c>
      <c r="C312" s="662" t="s">
        <v>596</v>
      </c>
      <c r="D312" s="663" t="s">
        <v>3254</v>
      </c>
      <c r="E312" s="662" t="s">
        <v>5778</v>
      </c>
      <c r="F312" s="663" t="s">
        <v>5779</v>
      </c>
      <c r="G312" s="662" t="s">
        <v>5772</v>
      </c>
      <c r="H312" s="662" t="s">
        <v>5773</v>
      </c>
      <c r="I312" s="664">
        <v>3.99</v>
      </c>
      <c r="J312" s="664">
        <v>150</v>
      </c>
      <c r="K312" s="665">
        <v>599</v>
      </c>
    </row>
    <row r="313" spans="1:11" ht="14.4" customHeight="1" x14ac:dyDescent="0.3">
      <c r="A313" s="660" t="s">
        <v>577</v>
      </c>
      <c r="B313" s="661" t="s">
        <v>578</v>
      </c>
      <c r="C313" s="662" t="s">
        <v>596</v>
      </c>
      <c r="D313" s="663" t="s">
        <v>3254</v>
      </c>
      <c r="E313" s="662" t="s">
        <v>5784</v>
      </c>
      <c r="F313" s="663" t="s">
        <v>5785</v>
      </c>
      <c r="G313" s="662" t="s">
        <v>5774</v>
      </c>
      <c r="H313" s="662" t="s">
        <v>5775</v>
      </c>
      <c r="I313" s="664">
        <v>7.5</v>
      </c>
      <c r="J313" s="664">
        <v>50</v>
      </c>
      <c r="K313" s="665">
        <v>375</v>
      </c>
    </row>
    <row r="314" spans="1:11" ht="14.4" customHeight="1" x14ac:dyDescent="0.3">
      <c r="A314" s="660" t="s">
        <v>577</v>
      </c>
      <c r="B314" s="661" t="s">
        <v>578</v>
      </c>
      <c r="C314" s="662" t="s">
        <v>596</v>
      </c>
      <c r="D314" s="663" t="s">
        <v>3254</v>
      </c>
      <c r="E314" s="662" t="s">
        <v>5784</v>
      </c>
      <c r="F314" s="663" t="s">
        <v>5785</v>
      </c>
      <c r="G314" s="662" t="s">
        <v>5646</v>
      </c>
      <c r="H314" s="662" t="s">
        <v>5647</v>
      </c>
      <c r="I314" s="664">
        <v>7.5</v>
      </c>
      <c r="J314" s="664">
        <v>100</v>
      </c>
      <c r="K314" s="665">
        <v>750</v>
      </c>
    </row>
    <row r="315" spans="1:11" ht="14.4" customHeight="1" x14ac:dyDescent="0.3">
      <c r="A315" s="660" t="s">
        <v>577</v>
      </c>
      <c r="B315" s="661" t="s">
        <v>578</v>
      </c>
      <c r="C315" s="662" t="s">
        <v>596</v>
      </c>
      <c r="D315" s="663" t="s">
        <v>3254</v>
      </c>
      <c r="E315" s="662" t="s">
        <v>5784</v>
      </c>
      <c r="F315" s="663" t="s">
        <v>5785</v>
      </c>
      <c r="G315" s="662" t="s">
        <v>5650</v>
      </c>
      <c r="H315" s="662" t="s">
        <v>5651</v>
      </c>
      <c r="I315" s="664">
        <v>7.5</v>
      </c>
      <c r="J315" s="664">
        <v>120</v>
      </c>
      <c r="K315" s="665">
        <v>900</v>
      </c>
    </row>
    <row r="316" spans="1:11" ht="14.4" customHeight="1" thickBot="1" x14ac:dyDescent="0.35">
      <c r="A316" s="666" t="s">
        <v>577</v>
      </c>
      <c r="B316" s="667" t="s">
        <v>578</v>
      </c>
      <c r="C316" s="668" t="s">
        <v>596</v>
      </c>
      <c r="D316" s="669" t="s">
        <v>3254</v>
      </c>
      <c r="E316" s="668" t="s">
        <v>5784</v>
      </c>
      <c r="F316" s="669" t="s">
        <v>5785</v>
      </c>
      <c r="G316" s="668" t="s">
        <v>5746</v>
      </c>
      <c r="H316" s="668" t="s">
        <v>5747</v>
      </c>
      <c r="I316" s="670">
        <v>0.71</v>
      </c>
      <c r="J316" s="670">
        <v>2600</v>
      </c>
      <c r="K316" s="671">
        <v>1846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102.6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21.7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15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14.2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9.4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4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5.3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76407.33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17275.2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23567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11859.630000000001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768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9687.5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6108.5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3280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3861.5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992.5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992.5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2057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1572.5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289.5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195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400</v>
      </c>
      <c r="C14" s="414">
        <f xml:space="preserve">
IF($A$4&lt;=12,SUMIFS('ON Data'!G:G,'ON Data'!$D:$D,$A$4,'ON Data'!$E:$E,5),SUMIFS('ON Data'!G:G,'ON Data'!$E:$E,5))</f>
        <v>400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636330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483306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153024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145076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0</v>
      </c>
      <c r="F18" s="412">
        <f t="shared" si="0"/>
        <v>85839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22437</v>
      </c>
      <c r="Z18" s="412">
        <f t="shared" si="1"/>
        <v>0</v>
      </c>
      <c r="AA18" s="412">
        <f t="shared" si="1"/>
        <v>16500</v>
      </c>
      <c r="AB18" s="412">
        <f t="shared" si="1"/>
        <v>0</v>
      </c>
      <c r="AC18" s="412">
        <f t="shared" si="1"/>
        <v>0</v>
      </c>
      <c r="AD18" s="412">
        <f t="shared" si="1"/>
        <v>9300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11000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781406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483306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238863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22437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16500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9300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11000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16045848</v>
      </c>
      <c r="C20" s="423">
        <f xml:space="preserve">
IF($A$4&lt;=12,SUMIFS('ON Data'!G:G,'ON Data'!$D:$D,$A$4,'ON Data'!$E:$E,6),SUMIFS('ON Data'!G:G,'ON Data'!$E:$E,6))</f>
        <v>80000</v>
      </c>
      <c r="D20" s="424">
        <f xml:space="preserve">
IF($A$4&lt;=12,SUMIFS('ON Data'!H:H,'ON Data'!$D:$D,$A$4,'ON Data'!$E:$E,6),SUMIFS('ON Data'!H:H,'ON Data'!$E:$E,6))</f>
        <v>6217443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4611860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2068060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107979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1318901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753891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350482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537232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16045848</v>
      </c>
      <c r="C23" s="414">
        <f t="shared" ref="C23:G23" si="4" xml:space="preserve">
IF(C21="","",C20-C21)</f>
        <v>80000</v>
      </c>
      <c r="D23" s="415">
        <f t="shared" si="4"/>
        <v>6217443</v>
      </c>
      <c r="E23" s="415">
        <f t="shared" si="4"/>
        <v>0</v>
      </c>
      <c r="F23" s="415">
        <f t="shared" si="4"/>
        <v>4611860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2068060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107979</v>
      </c>
      <c r="W23" s="415">
        <f t="shared" si="5"/>
        <v>0</v>
      </c>
      <c r="X23" s="415">
        <f t="shared" si="5"/>
        <v>0</v>
      </c>
      <c r="Y23" s="415">
        <f t="shared" si="5"/>
        <v>1318901</v>
      </c>
      <c r="Z23" s="415">
        <f t="shared" si="5"/>
        <v>0</v>
      </c>
      <c r="AA23" s="415">
        <f t="shared" si="5"/>
        <v>753891</v>
      </c>
      <c r="AB23" s="415">
        <f t="shared" si="5"/>
        <v>0</v>
      </c>
      <c r="AC23" s="415">
        <f t="shared" si="5"/>
        <v>0</v>
      </c>
      <c r="AD23" s="415">
        <f t="shared" si="5"/>
        <v>350482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537232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70998</v>
      </c>
      <c r="C25" s="782">
        <f xml:space="preserve">
IF($A$4&lt;=12,SUMIFS('ON Data'!H:H,'ON Data'!$D:$D,$A$4,'ON Data'!$E:$E,10),SUMIFS('ON Data'!H:H,'ON Data'!$E:$E,10))</f>
        <v>58798</v>
      </c>
      <c r="D25" s="757"/>
      <c r="E25" s="758"/>
      <c r="F25" s="758">
        <f xml:space="preserve">
IF($A$4&lt;=12,SUMIFS('ON Data'!K:K,'ON Data'!$D:$D,$A$4,'ON Data'!$E:$E,10),SUMIFS('ON Data'!K:K,'ON Data'!$E:$E,10))</f>
        <v>12200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33143.18915694864</v>
      </c>
      <c r="C26" s="782">
        <f xml:space="preserve">
IF($A$4&lt;=12,SUMIFS('ON Data'!H:H,'ON Data'!$D:$D,$A$4,'ON Data'!$E:$E,11),SUMIFS('ON Data'!H:H,'ON Data'!$E:$E,11))</f>
        <v>32309.855823615308</v>
      </c>
      <c r="D26" s="757"/>
      <c r="E26" s="758"/>
      <c r="F26" s="759">
        <f xml:space="preserve">
IF($A$4&lt;=12,SUMIFS('ON Data'!K:K,'ON Data'!$D:$D,$A$4,'ON Data'!$E:$E,11),SUMIFS('ON Data'!K:K,'ON Data'!$E:$E,11))</f>
        <v>833.33333333333326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2.1421595750424309</v>
      </c>
      <c r="C27" s="783">
        <f xml:space="preserve">
IF(C26=0,0,C25/C26)</f>
        <v>1.8198162294808038</v>
      </c>
      <c r="D27" s="760"/>
      <c r="E27" s="761"/>
      <c r="F27" s="761">
        <f xml:space="preserve">
IF(F26=0,0,F25/F26)</f>
        <v>14.64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-37854.81084305136</v>
      </c>
      <c r="C28" s="784">
        <f xml:space="preserve">
C26-C25</f>
        <v>-26488.144176384692</v>
      </c>
      <c r="D28" s="762"/>
      <c r="E28" s="763"/>
      <c r="F28" s="763">
        <f xml:space="preserve">
F26-F25</f>
        <v>-11366.666666666666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5793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17543953.879999999</v>
      </c>
      <c r="G3" s="380">
        <f t="shared" ref="G3:AO3" si="0">SUMIF($E5:$E1048576,"&lt;10",G5:G1048576)</f>
        <v>80400</v>
      </c>
      <c r="H3" s="380">
        <f t="shared" si="0"/>
        <v>7204003.75</v>
      </c>
      <c r="I3" s="380">
        <f t="shared" si="0"/>
        <v>0</v>
      </c>
      <c r="J3" s="380">
        <f t="shared" si="0"/>
        <v>0</v>
      </c>
      <c r="K3" s="380">
        <f t="shared" si="0"/>
        <v>5027763.5</v>
      </c>
      <c r="L3" s="380">
        <f t="shared" si="0"/>
        <v>0</v>
      </c>
      <c r="M3" s="380">
        <f t="shared" si="0"/>
        <v>0</v>
      </c>
      <c r="N3" s="380">
        <f t="shared" si="0"/>
        <v>2079994.63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108752</v>
      </c>
      <c r="AB3" s="380">
        <f t="shared" si="0"/>
        <v>0</v>
      </c>
      <c r="AC3" s="380">
        <f t="shared" si="0"/>
        <v>0</v>
      </c>
      <c r="AD3" s="380">
        <f t="shared" si="0"/>
        <v>1351291.5</v>
      </c>
      <c r="AE3" s="380">
        <f t="shared" si="0"/>
        <v>0</v>
      </c>
      <c r="AF3" s="380">
        <f t="shared" si="0"/>
        <v>776546.5</v>
      </c>
      <c r="AG3" s="380">
        <f t="shared" si="0"/>
        <v>0</v>
      </c>
      <c r="AH3" s="380">
        <f t="shared" si="0"/>
        <v>0</v>
      </c>
      <c r="AI3" s="380">
        <f t="shared" si="0"/>
        <v>363082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552120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21</v>
      </c>
      <c r="D5" s="379">
        <v>1</v>
      </c>
      <c r="E5" s="379">
        <v>1</v>
      </c>
      <c r="F5" s="379">
        <v>99.25</v>
      </c>
      <c r="G5" s="379">
        <v>0</v>
      </c>
      <c r="H5" s="379">
        <v>21.15</v>
      </c>
      <c r="I5" s="379">
        <v>0</v>
      </c>
      <c r="J5" s="379">
        <v>0</v>
      </c>
      <c r="K5" s="379">
        <v>32</v>
      </c>
      <c r="L5" s="379">
        <v>0</v>
      </c>
      <c r="M5" s="379">
        <v>0</v>
      </c>
      <c r="N5" s="379">
        <v>15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1</v>
      </c>
      <c r="AB5" s="379">
        <v>0</v>
      </c>
      <c r="AC5" s="379">
        <v>0</v>
      </c>
      <c r="AD5" s="379">
        <v>12</v>
      </c>
      <c r="AE5" s="379">
        <v>0</v>
      </c>
      <c r="AF5" s="379">
        <v>9</v>
      </c>
      <c r="AG5" s="379">
        <v>0</v>
      </c>
      <c r="AH5" s="379">
        <v>0</v>
      </c>
      <c r="AI5" s="379">
        <v>4</v>
      </c>
      <c r="AJ5" s="379">
        <v>0</v>
      </c>
      <c r="AK5" s="379">
        <v>0</v>
      </c>
      <c r="AL5" s="379">
        <v>0</v>
      </c>
      <c r="AM5" s="379">
        <v>0</v>
      </c>
      <c r="AN5" s="379">
        <v>5.0999999999999996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21</v>
      </c>
      <c r="D6" s="379">
        <v>1</v>
      </c>
      <c r="E6" s="379">
        <v>2</v>
      </c>
      <c r="F6" s="379">
        <v>15275.38</v>
      </c>
      <c r="G6" s="379">
        <v>0</v>
      </c>
      <c r="H6" s="379">
        <v>3544</v>
      </c>
      <c r="I6" s="379">
        <v>0</v>
      </c>
      <c r="J6" s="379">
        <v>0</v>
      </c>
      <c r="K6" s="379">
        <v>4876.5</v>
      </c>
      <c r="L6" s="379">
        <v>0</v>
      </c>
      <c r="M6" s="379">
        <v>0</v>
      </c>
      <c r="N6" s="379">
        <v>2227.38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160</v>
      </c>
      <c r="AB6" s="379">
        <v>0</v>
      </c>
      <c r="AC6" s="379">
        <v>0</v>
      </c>
      <c r="AD6" s="379">
        <v>1765.5</v>
      </c>
      <c r="AE6" s="379">
        <v>0</v>
      </c>
      <c r="AF6" s="379">
        <v>1176.25</v>
      </c>
      <c r="AG6" s="379">
        <v>0</v>
      </c>
      <c r="AH6" s="379">
        <v>0</v>
      </c>
      <c r="AI6" s="379">
        <v>674.75</v>
      </c>
      <c r="AJ6" s="379">
        <v>0</v>
      </c>
      <c r="AK6" s="379">
        <v>0</v>
      </c>
      <c r="AL6" s="379">
        <v>0</v>
      </c>
      <c r="AM6" s="379">
        <v>0</v>
      </c>
      <c r="AN6" s="379">
        <v>851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21</v>
      </c>
      <c r="D7" s="379">
        <v>1</v>
      </c>
      <c r="E7" s="379">
        <v>3</v>
      </c>
      <c r="F7" s="379">
        <v>190.5</v>
      </c>
      <c r="G7" s="379">
        <v>0</v>
      </c>
      <c r="H7" s="379">
        <v>190.5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21</v>
      </c>
      <c r="D8" s="379">
        <v>1</v>
      </c>
      <c r="E8" s="379">
        <v>4</v>
      </c>
      <c r="F8" s="379">
        <v>398.5</v>
      </c>
      <c r="G8" s="379">
        <v>0</v>
      </c>
      <c r="H8" s="379">
        <v>339</v>
      </c>
      <c r="I8" s="379">
        <v>0</v>
      </c>
      <c r="J8" s="379">
        <v>0</v>
      </c>
      <c r="K8" s="379">
        <v>39.5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20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21</v>
      </c>
      <c r="D9" s="379">
        <v>1</v>
      </c>
      <c r="E9" s="379">
        <v>5</v>
      </c>
      <c r="F9" s="379">
        <v>80</v>
      </c>
      <c r="G9" s="379">
        <v>80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21</v>
      </c>
      <c r="D10" s="379">
        <v>1</v>
      </c>
      <c r="E10" s="379">
        <v>6</v>
      </c>
      <c r="F10" s="379">
        <v>3168578</v>
      </c>
      <c r="G10" s="379">
        <v>16000</v>
      </c>
      <c r="H10" s="379">
        <v>1260461</v>
      </c>
      <c r="I10" s="379">
        <v>0</v>
      </c>
      <c r="J10" s="379">
        <v>0</v>
      </c>
      <c r="K10" s="379">
        <v>918587</v>
      </c>
      <c r="L10" s="379">
        <v>0</v>
      </c>
      <c r="M10" s="379">
        <v>0</v>
      </c>
      <c r="N10" s="379">
        <v>417754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21316</v>
      </c>
      <c r="AB10" s="379">
        <v>0</v>
      </c>
      <c r="AC10" s="379">
        <v>0</v>
      </c>
      <c r="AD10" s="379">
        <v>223072</v>
      </c>
      <c r="AE10" s="379">
        <v>0</v>
      </c>
      <c r="AF10" s="379">
        <v>130024</v>
      </c>
      <c r="AG10" s="379">
        <v>0</v>
      </c>
      <c r="AH10" s="379">
        <v>0</v>
      </c>
      <c r="AI10" s="379">
        <v>72078</v>
      </c>
      <c r="AJ10" s="379">
        <v>0</v>
      </c>
      <c r="AK10" s="379">
        <v>0</v>
      </c>
      <c r="AL10" s="379">
        <v>0</v>
      </c>
      <c r="AM10" s="379">
        <v>0</v>
      </c>
      <c r="AN10" s="379">
        <v>109286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21</v>
      </c>
      <c r="D11" s="379">
        <v>1</v>
      </c>
      <c r="E11" s="379">
        <v>9</v>
      </c>
      <c r="F11" s="379">
        <v>29016</v>
      </c>
      <c r="G11" s="379">
        <v>0</v>
      </c>
      <c r="H11" s="379">
        <v>0</v>
      </c>
      <c r="I11" s="379">
        <v>0</v>
      </c>
      <c r="J11" s="379">
        <v>0</v>
      </c>
      <c r="K11" s="379">
        <v>14227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4789</v>
      </c>
      <c r="AE11" s="379">
        <v>0</v>
      </c>
      <c r="AF11" s="379">
        <v>5000</v>
      </c>
      <c r="AG11" s="379">
        <v>0</v>
      </c>
      <c r="AH11" s="379">
        <v>0</v>
      </c>
      <c r="AI11" s="379">
        <v>5000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21</v>
      </c>
      <c r="D12" s="379">
        <v>1</v>
      </c>
      <c r="E12" s="379">
        <v>10</v>
      </c>
      <c r="F12" s="379">
        <v>4600</v>
      </c>
      <c r="G12" s="379">
        <v>0</v>
      </c>
      <c r="H12" s="379">
        <v>4600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21</v>
      </c>
      <c r="D13" s="379">
        <v>1</v>
      </c>
      <c r="E13" s="379">
        <v>11</v>
      </c>
      <c r="F13" s="379">
        <v>6628.6378313897285</v>
      </c>
      <c r="G13" s="379">
        <v>0</v>
      </c>
      <c r="H13" s="379">
        <v>6461.9711647230615</v>
      </c>
      <c r="I13" s="379">
        <v>0</v>
      </c>
      <c r="J13" s="379">
        <v>0</v>
      </c>
      <c r="K13" s="379">
        <v>166.66666666666666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21</v>
      </c>
      <c r="D14" s="379">
        <v>2</v>
      </c>
      <c r="E14" s="379">
        <v>1</v>
      </c>
      <c r="F14" s="379">
        <v>100.25</v>
      </c>
      <c r="G14" s="379">
        <v>0</v>
      </c>
      <c r="H14" s="379">
        <v>21.15</v>
      </c>
      <c r="I14" s="379">
        <v>0</v>
      </c>
      <c r="J14" s="379">
        <v>0</v>
      </c>
      <c r="K14" s="379">
        <v>32</v>
      </c>
      <c r="L14" s="379">
        <v>0</v>
      </c>
      <c r="M14" s="379">
        <v>0</v>
      </c>
      <c r="N14" s="379">
        <v>15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1</v>
      </c>
      <c r="AB14" s="379">
        <v>0</v>
      </c>
      <c r="AC14" s="379">
        <v>0</v>
      </c>
      <c r="AD14" s="379">
        <v>13</v>
      </c>
      <c r="AE14" s="379">
        <v>0</v>
      </c>
      <c r="AF14" s="379">
        <v>9</v>
      </c>
      <c r="AG14" s="379">
        <v>0</v>
      </c>
      <c r="AH14" s="379">
        <v>0</v>
      </c>
      <c r="AI14" s="379">
        <v>4</v>
      </c>
      <c r="AJ14" s="379">
        <v>0</v>
      </c>
      <c r="AK14" s="379">
        <v>0</v>
      </c>
      <c r="AL14" s="379">
        <v>0</v>
      </c>
      <c r="AM14" s="379">
        <v>0</v>
      </c>
      <c r="AN14" s="379">
        <v>5.0999999999999996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21</v>
      </c>
      <c r="D15" s="379">
        <v>2</v>
      </c>
      <c r="E15" s="379">
        <v>2</v>
      </c>
      <c r="F15" s="379">
        <v>13875.25</v>
      </c>
      <c r="G15" s="379">
        <v>0</v>
      </c>
      <c r="H15" s="379">
        <v>2968</v>
      </c>
      <c r="I15" s="379">
        <v>0</v>
      </c>
      <c r="J15" s="379">
        <v>0</v>
      </c>
      <c r="K15" s="379">
        <v>4353</v>
      </c>
      <c r="L15" s="379">
        <v>0</v>
      </c>
      <c r="M15" s="379">
        <v>0</v>
      </c>
      <c r="N15" s="379">
        <v>2314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144</v>
      </c>
      <c r="AB15" s="379">
        <v>0</v>
      </c>
      <c r="AC15" s="379">
        <v>0</v>
      </c>
      <c r="AD15" s="379">
        <v>1808.5</v>
      </c>
      <c r="AE15" s="379">
        <v>0</v>
      </c>
      <c r="AF15" s="379">
        <v>1096.25</v>
      </c>
      <c r="AG15" s="379">
        <v>0</v>
      </c>
      <c r="AH15" s="379">
        <v>0</v>
      </c>
      <c r="AI15" s="379">
        <v>635.5</v>
      </c>
      <c r="AJ15" s="379">
        <v>0</v>
      </c>
      <c r="AK15" s="379">
        <v>0</v>
      </c>
      <c r="AL15" s="379">
        <v>0</v>
      </c>
      <c r="AM15" s="379">
        <v>0</v>
      </c>
      <c r="AN15" s="379">
        <v>556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21</v>
      </c>
      <c r="D16" s="379">
        <v>2</v>
      </c>
      <c r="E16" s="379">
        <v>3</v>
      </c>
      <c r="F16" s="379">
        <v>196.5</v>
      </c>
      <c r="G16" s="379">
        <v>0</v>
      </c>
      <c r="H16" s="379">
        <v>196.5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21</v>
      </c>
      <c r="D17" s="379">
        <v>2</v>
      </c>
      <c r="E17" s="379">
        <v>4</v>
      </c>
      <c r="F17" s="379">
        <v>279.5</v>
      </c>
      <c r="G17" s="379">
        <v>0</v>
      </c>
      <c r="H17" s="379">
        <v>279.5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21</v>
      </c>
      <c r="D18" s="379">
        <v>2</v>
      </c>
      <c r="E18" s="379">
        <v>5</v>
      </c>
      <c r="F18" s="379">
        <v>80</v>
      </c>
      <c r="G18" s="379">
        <v>80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21</v>
      </c>
      <c r="D19" s="379">
        <v>2</v>
      </c>
      <c r="E19" s="379">
        <v>6</v>
      </c>
      <c r="F19" s="379">
        <v>3080780</v>
      </c>
      <c r="G19" s="379">
        <v>16000</v>
      </c>
      <c r="H19" s="379">
        <v>1199847</v>
      </c>
      <c r="I19" s="379">
        <v>0</v>
      </c>
      <c r="J19" s="379">
        <v>0</v>
      </c>
      <c r="K19" s="379">
        <v>905301</v>
      </c>
      <c r="L19" s="379">
        <v>0</v>
      </c>
      <c r="M19" s="379">
        <v>0</v>
      </c>
      <c r="N19" s="379">
        <v>411792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21122</v>
      </c>
      <c r="AB19" s="379">
        <v>0</v>
      </c>
      <c r="AC19" s="379">
        <v>0</v>
      </c>
      <c r="AD19" s="379">
        <v>225476</v>
      </c>
      <c r="AE19" s="379">
        <v>0</v>
      </c>
      <c r="AF19" s="379">
        <v>133244</v>
      </c>
      <c r="AG19" s="379">
        <v>0</v>
      </c>
      <c r="AH19" s="379">
        <v>0</v>
      </c>
      <c r="AI19" s="379">
        <v>72277</v>
      </c>
      <c r="AJ19" s="379">
        <v>0</v>
      </c>
      <c r="AK19" s="379">
        <v>0</v>
      </c>
      <c r="AL19" s="379">
        <v>0</v>
      </c>
      <c r="AM19" s="379">
        <v>0</v>
      </c>
      <c r="AN19" s="379">
        <v>95721</v>
      </c>
      <c r="AO19" s="379">
        <v>0</v>
      </c>
    </row>
    <row r="20" spans="3:41" x14ac:dyDescent="0.3">
      <c r="C20" s="379">
        <v>21</v>
      </c>
      <c r="D20" s="379">
        <v>2</v>
      </c>
      <c r="E20" s="379">
        <v>9</v>
      </c>
      <c r="F20" s="379">
        <v>15544</v>
      </c>
      <c r="G20" s="379">
        <v>0</v>
      </c>
      <c r="H20" s="379">
        <v>0</v>
      </c>
      <c r="I20" s="379">
        <v>0</v>
      </c>
      <c r="J20" s="379">
        <v>0</v>
      </c>
      <c r="K20" s="379">
        <v>9024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1000</v>
      </c>
      <c r="AE20" s="379">
        <v>0</v>
      </c>
      <c r="AF20" s="379">
        <v>1220</v>
      </c>
      <c r="AG20" s="379">
        <v>0</v>
      </c>
      <c r="AH20" s="379">
        <v>0</v>
      </c>
      <c r="AI20" s="379">
        <v>4300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21</v>
      </c>
      <c r="D21" s="379">
        <v>2</v>
      </c>
      <c r="E21" s="379">
        <v>10</v>
      </c>
      <c r="F21" s="379">
        <v>7250</v>
      </c>
      <c r="G21" s="379">
        <v>0</v>
      </c>
      <c r="H21" s="379">
        <v>3850</v>
      </c>
      <c r="I21" s="379">
        <v>0</v>
      </c>
      <c r="J21" s="379">
        <v>0</v>
      </c>
      <c r="K21" s="379">
        <v>3400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21</v>
      </c>
      <c r="D22" s="379">
        <v>2</v>
      </c>
      <c r="E22" s="379">
        <v>11</v>
      </c>
      <c r="F22" s="379">
        <v>6628.6378313897285</v>
      </c>
      <c r="G22" s="379">
        <v>0</v>
      </c>
      <c r="H22" s="379">
        <v>6461.9711647230615</v>
      </c>
      <c r="I22" s="379">
        <v>0</v>
      </c>
      <c r="J22" s="379">
        <v>0</v>
      </c>
      <c r="K22" s="379">
        <v>166.66666666666666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21</v>
      </c>
      <c r="D23" s="379">
        <v>3</v>
      </c>
      <c r="E23" s="379">
        <v>1</v>
      </c>
      <c r="F23" s="379">
        <v>101.25</v>
      </c>
      <c r="G23" s="379">
        <v>0</v>
      </c>
      <c r="H23" s="379">
        <v>21.15</v>
      </c>
      <c r="I23" s="379">
        <v>0</v>
      </c>
      <c r="J23" s="379">
        <v>0</v>
      </c>
      <c r="K23" s="379">
        <v>32</v>
      </c>
      <c r="L23" s="379">
        <v>0</v>
      </c>
      <c r="M23" s="379">
        <v>0</v>
      </c>
      <c r="N23" s="379">
        <v>15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1</v>
      </c>
      <c r="AB23" s="379">
        <v>0</v>
      </c>
      <c r="AC23" s="379">
        <v>0</v>
      </c>
      <c r="AD23" s="379">
        <v>14</v>
      </c>
      <c r="AE23" s="379">
        <v>0</v>
      </c>
      <c r="AF23" s="379">
        <v>9</v>
      </c>
      <c r="AG23" s="379">
        <v>0</v>
      </c>
      <c r="AH23" s="379">
        <v>0</v>
      </c>
      <c r="AI23" s="379">
        <v>4</v>
      </c>
      <c r="AJ23" s="379">
        <v>0</v>
      </c>
      <c r="AK23" s="379">
        <v>0</v>
      </c>
      <c r="AL23" s="379">
        <v>0</v>
      </c>
      <c r="AM23" s="379">
        <v>0</v>
      </c>
      <c r="AN23" s="379">
        <v>5.0999999999999996</v>
      </c>
      <c r="AO23" s="379">
        <v>0</v>
      </c>
    </row>
    <row r="24" spans="3:41" x14ac:dyDescent="0.3">
      <c r="C24" s="379">
        <v>21</v>
      </c>
      <c r="D24" s="379">
        <v>3</v>
      </c>
      <c r="E24" s="379">
        <v>2</v>
      </c>
      <c r="F24" s="379">
        <v>16011</v>
      </c>
      <c r="G24" s="379">
        <v>0</v>
      </c>
      <c r="H24" s="379">
        <v>3444</v>
      </c>
      <c r="I24" s="379">
        <v>0</v>
      </c>
      <c r="J24" s="379">
        <v>0</v>
      </c>
      <c r="K24" s="379">
        <v>4990</v>
      </c>
      <c r="L24" s="379">
        <v>0</v>
      </c>
      <c r="M24" s="379">
        <v>0</v>
      </c>
      <c r="N24" s="379">
        <v>2484.5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152</v>
      </c>
      <c r="AB24" s="379">
        <v>0</v>
      </c>
      <c r="AC24" s="379">
        <v>0</v>
      </c>
      <c r="AD24" s="379">
        <v>2039.5</v>
      </c>
      <c r="AE24" s="379">
        <v>0</v>
      </c>
      <c r="AF24" s="379">
        <v>1411</v>
      </c>
      <c r="AG24" s="379">
        <v>0</v>
      </c>
      <c r="AH24" s="379">
        <v>0</v>
      </c>
      <c r="AI24" s="379">
        <v>670</v>
      </c>
      <c r="AJ24" s="379">
        <v>0</v>
      </c>
      <c r="AK24" s="379">
        <v>0</v>
      </c>
      <c r="AL24" s="379">
        <v>0</v>
      </c>
      <c r="AM24" s="379">
        <v>0</v>
      </c>
      <c r="AN24" s="379">
        <v>820</v>
      </c>
      <c r="AO24" s="379">
        <v>0</v>
      </c>
    </row>
    <row r="25" spans="3:41" x14ac:dyDescent="0.3">
      <c r="C25" s="379">
        <v>21</v>
      </c>
      <c r="D25" s="379">
        <v>3</v>
      </c>
      <c r="E25" s="379">
        <v>3</v>
      </c>
      <c r="F25" s="379">
        <v>230</v>
      </c>
      <c r="G25" s="379">
        <v>0</v>
      </c>
      <c r="H25" s="379">
        <v>230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21</v>
      </c>
      <c r="D26" s="379">
        <v>3</v>
      </c>
      <c r="E26" s="379">
        <v>4</v>
      </c>
      <c r="F26" s="379">
        <v>329.5</v>
      </c>
      <c r="G26" s="379">
        <v>0</v>
      </c>
      <c r="H26" s="379">
        <v>289.5</v>
      </c>
      <c r="I26" s="379">
        <v>0</v>
      </c>
      <c r="J26" s="379">
        <v>0</v>
      </c>
      <c r="K26" s="379">
        <v>40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21</v>
      </c>
      <c r="D27" s="379">
        <v>3</v>
      </c>
      <c r="E27" s="379">
        <v>5</v>
      </c>
      <c r="F27" s="379">
        <v>80</v>
      </c>
      <c r="G27" s="379">
        <v>80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21</v>
      </c>
      <c r="D28" s="379">
        <v>3</v>
      </c>
      <c r="E28" s="379">
        <v>6</v>
      </c>
      <c r="F28" s="379">
        <v>3148731</v>
      </c>
      <c r="G28" s="379">
        <v>16000</v>
      </c>
      <c r="H28" s="379">
        <v>1202343</v>
      </c>
      <c r="I28" s="379">
        <v>0</v>
      </c>
      <c r="J28" s="379">
        <v>0</v>
      </c>
      <c r="K28" s="379">
        <v>909557</v>
      </c>
      <c r="L28" s="379">
        <v>0</v>
      </c>
      <c r="M28" s="379">
        <v>0</v>
      </c>
      <c r="N28" s="379">
        <v>413573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21343</v>
      </c>
      <c r="AB28" s="379">
        <v>0</v>
      </c>
      <c r="AC28" s="379">
        <v>0</v>
      </c>
      <c r="AD28" s="379">
        <v>252867</v>
      </c>
      <c r="AE28" s="379">
        <v>0</v>
      </c>
      <c r="AF28" s="379">
        <v>161029</v>
      </c>
      <c r="AG28" s="379">
        <v>0</v>
      </c>
      <c r="AH28" s="379">
        <v>0</v>
      </c>
      <c r="AI28" s="379">
        <v>66986</v>
      </c>
      <c r="AJ28" s="379">
        <v>0</v>
      </c>
      <c r="AK28" s="379">
        <v>0</v>
      </c>
      <c r="AL28" s="379">
        <v>0</v>
      </c>
      <c r="AM28" s="379">
        <v>0</v>
      </c>
      <c r="AN28" s="379">
        <v>105033</v>
      </c>
      <c r="AO28" s="379">
        <v>0</v>
      </c>
    </row>
    <row r="29" spans="3:41" x14ac:dyDescent="0.3">
      <c r="C29" s="379">
        <v>21</v>
      </c>
      <c r="D29" s="379">
        <v>3</v>
      </c>
      <c r="E29" s="379">
        <v>9</v>
      </c>
      <c r="F29" s="379">
        <v>19528</v>
      </c>
      <c r="G29" s="379">
        <v>0</v>
      </c>
      <c r="H29" s="379">
        <v>0</v>
      </c>
      <c r="I29" s="379">
        <v>0</v>
      </c>
      <c r="J29" s="379">
        <v>0</v>
      </c>
      <c r="K29" s="379">
        <v>9024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10504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21</v>
      </c>
      <c r="D30" s="379">
        <v>3</v>
      </c>
      <c r="E30" s="379">
        <v>10</v>
      </c>
      <c r="F30" s="379">
        <v>14998</v>
      </c>
      <c r="G30" s="379">
        <v>0</v>
      </c>
      <c r="H30" s="379">
        <v>13998</v>
      </c>
      <c r="I30" s="379">
        <v>0</v>
      </c>
      <c r="J30" s="379">
        <v>0</v>
      </c>
      <c r="K30" s="379">
        <v>1000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21</v>
      </c>
      <c r="D31" s="379">
        <v>3</v>
      </c>
      <c r="E31" s="379">
        <v>11</v>
      </c>
      <c r="F31" s="379">
        <v>6628.6378313897285</v>
      </c>
      <c r="G31" s="379">
        <v>0</v>
      </c>
      <c r="H31" s="379">
        <v>6461.9711647230615</v>
      </c>
      <c r="I31" s="379">
        <v>0</v>
      </c>
      <c r="J31" s="379">
        <v>0</v>
      </c>
      <c r="K31" s="379">
        <v>166.66666666666666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21</v>
      </c>
      <c r="D32" s="379">
        <v>4</v>
      </c>
      <c r="E32" s="379">
        <v>1</v>
      </c>
      <c r="F32" s="379">
        <v>106.65</v>
      </c>
      <c r="G32" s="379">
        <v>0</v>
      </c>
      <c r="H32" s="379">
        <v>22.55</v>
      </c>
      <c r="I32" s="379">
        <v>0</v>
      </c>
      <c r="J32" s="379">
        <v>0</v>
      </c>
      <c r="K32" s="379">
        <v>32</v>
      </c>
      <c r="L32" s="379">
        <v>0</v>
      </c>
      <c r="M32" s="379">
        <v>0</v>
      </c>
      <c r="N32" s="379">
        <v>15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1</v>
      </c>
      <c r="AB32" s="379">
        <v>0</v>
      </c>
      <c r="AC32" s="379">
        <v>0</v>
      </c>
      <c r="AD32" s="379">
        <v>16</v>
      </c>
      <c r="AE32" s="379">
        <v>0</v>
      </c>
      <c r="AF32" s="379">
        <v>10</v>
      </c>
      <c r="AG32" s="379">
        <v>0</v>
      </c>
      <c r="AH32" s="379">
        <v>0</v>
      </c>
      <c r="AI32" s="379">
        <v>4</v>
      </c>
      <c r="AJ32" s="379">
        <v>0</v>
      </c>
      <c r="AK32" s="379">
        <v>0</v>
      </c>
      <c r="AL32" s="379">
        <v>0</v>
      </c>
      <c r="AM32" s="379">
        <v>0</v>
      </c>
      <c r="AN32" s="379">
        <v>6.1</v>
      </c>
      <c r="AO32" s="379">
        <v>0</v>
      </c>
    </row>
    <row r="33" spans="3:41" x14ac:dyDescent="0.3">
      <c r="C33" s="379">
        <v>21</v>
      </c>
      <c r="D33" s="379">
        <v>4</v>
      </c>
      <c r="E33" s="379">
        <v>2</v>
      </c>
      <c r="F33" s="379">
        <v>15847.5</v>
      </c>
      <c r="G33" s="379">
        <v>0</v>
      </c>
      <c r="H33" s="379">
        <v>3708</v>
      </c>
      <c r="I33" s="379">
        <v>0</v>
      </c>
      <c r="J33" s="379">
        <v>0</v>
      </c>
      <c r="K33" s="379">
        <v>4693.5</v>
      </c>
      <c r="L33" s="379">
        <v>0</v>
      </c>
      <c r="M33" s="379">
        <v>0</v>
      </c>
      <c r="N33" s="379">
        <v>2492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152</v>
      </c>
      <c r="AB33" s="379">
        <v>0</v>
      </c>
      <c r="AC33" s="379">
        <v>0</v>
      </c>
      <c r="AD33" s="379">
        <v>2096</v>
      </c>
      <c r="AE33" s="379">
        <v>0</v>
      </c>
      <c r="AF33" s="379">
        <v>1228.25</v>
      </c>
      <c r="AG33" s="379">
        <v>0</v>
      </c>
      <c r="AH33" s="379">
        <v>0</v>
      </c>
      <c r="AI33" s="379">
        <v>646.75</v>
      </c>
      <c r="AJ33" s="379">
        <v>0</v>
      </c>
      <c r="AK33" s="379">
        <v>0</v>
      </c>
      <c r="AL33" s="379">
        <v>0</v>
      </c>
      <c r="AM33" s="379">
        <v>0</v>
      </c>
      <c r="AN33" s="379">
        <v>831</v>
      </c>
      <c r="AO33" s="379">
        <v>0</v>
      </c>
    </row>
    <row r="34" spans="3:41" x14ac:dyDescent="0.3">
      <c r="C34" s="379">
        <v>21</v>
      </c>
      <c r="D34" s="379">
        <v>4</v>
      </c>
      <c r="E34" s="379">
        <v>3</v>
      </c>
      <c r="F34" s="379">
        <v>166.5</v>
      </c>
      <c r="G34" s="379">
        <v>0</v>
      </c>
      <c r="H34" s="379">
        <v>166.5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21</v>
      </c>
      <c r="D35" s="379">
        <v>4</v>
      </c>
      <c r="E35" s="379">
        <v>4</v>
      </c>
      <c r="F35" s="379">
        <v>552.5</v>
      </c>
      <c r="G35" s="379">
        <v>0</v>
      </c>
      <c r="H35" s="379">
        <v>312.5</v>
      </c>
      <c r="I35" s="379">
        <v>0</v>
      </c>
      <c r="J35" s="379">
        <v>0</v>
      </c>
      <c r="K35" s="379">
        <v>120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120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21</v>
      </c>
      <c r="D36" s="379">
        <v>4</v>
      </c>
      <c r="E36" s="379">
        <v>5</v>
      </c>
      <c r="F36" s="379">
        <v>80</v>
      </c>
      <c r="G36" s="379">
        <v>80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21</v>
      </c>
      <c r="D37" s="379">
        <v>4</v>
      </c>
      <c r="E37" s="379">
        <v>6</v>
      </c>
      <c r="F37" s="379">
        <v>3303013</v>
      </c>
      <c r="G37" s="379">
        <v>16000</v>
      </c>
      <c r="H37" s="379">
        <v>1240810</v>
      </c>
      <c r="I37" s="379">
        <v>0</v>
      </c>
      <c r="J37" s="379">
        <v>0</v>
      </c>
      <c r="K37" s="379">
        <v>937251</v>
      </c>
      <c r="L37" s="379">
        <v>0</v>
      </c>
      <c r="M37" s="379">
        <v>0</v>
      </c>
      <c r="N37" s="379">
        <v>413003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22164</v>
      </c>
      <c r="AB37" s="379">
        <v>0</v>
      </c>
      <c r="AC37" s="379">
        <v>0</v>
      </c>
      <c r="AD37" s="379">
        <v>306847</v>
      </c>
      <c r="AE37" s="379">
        <v>0</v>
      </c>
      <c r="AF37" s="379">
        <v>159688</v>
      </c>
      <c r="AG37" s="379">
        <v>0</v>
      </c>
      <c r="AH37" s="379">
        <v>0</v>
      </c>
      <c r="AI37" s="379">
        <v>69719</v>
      </c>
      <c r="AJ37" s="379">
        <v>0</v>
      </c>
      <c r="AK37" s="379">
        <v>0</v>
      </c>
      <c r="AL37" s="379">
        <v>0</v>
      </c>
      <c r="AM37" s="379">
        <v>0</v>
      </c>
      <c r="AN37" s="379">
        <v>137531</v>
      </c>
      <c r="AO37" s="379">
        <v>0</v>
      </c>
    </row>
    <row r="38" spans="3:41" x14ac:dyDescent="0.3">
      <c r="C38" s="379">
        <v>21</v>
      </c>
      <c r="D38" s="379">
        <v>4</v>
      </c>
      <c r="E38" s="379">
        <v>9</v>
      </c>
      <c r="F38" s="379">
        <v>41540</v>
      </c>
      <c r="G38" s="379">
        <v>0</v>
      </c>
      <c r="H38" s="379">
        <v>0</v>
      </c>
      <c r="I38" s="379">
        <v>0</v>
      </c>
      <c r="J38" s="379">
        <v>0</v>
      </c>
      <c r="K38" s="379">
        <v>19116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6144</v>
      </c>
      <c r="AE38" s="379">
        <v>0</v>
      </c>
      <c r="AF38" s="379">
        <v>6280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10000</v>
      </c>
      <c r="AO38" s="379">
        <v>0</v>
      </c>
    </row>
    <row r="39" spans="3:41" x14ac:dyDescent="0.3">
      <c r="C39" s="379">
        <v>21</v>
      </c>
      <c r="D39" s="379">
        <v>4</v>
      </c>
      <c r="E39" s="379">
        <v>10</v>
      </c>
      <c r="F39" s="379">
        <v>33350</v>
      </c>
      <c r="G39" s="379">
        <v>0</v>
      </c>
      <c r="H39" s="379">
        <v>29950</v>
      </c>
      <c r="I39" s="379">
        <v>0</v>
      </c>
      <c r="J39" s="379">
        <v>0</v>
      </c>
      <c r="K39" s="379">
        <v>3400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21</v>
      </c>
      <c r="D40" s="379">
        <v>4</v>
      </c>
      <c r="E40" s="379">
        <v>11</v>
      </c>
      <c r="F40" s="379">
        <v>6628.6378313897285</v>
      </c>
      <c r="G40" s="379">
        <v>0</v>
      </c>
      <c r="H40" s="379">
        <v>6461.9711647230615</v>
      </c>
      <c r="I40" s="379">
        <v>0</v>
      </c>
      <c r="J40" s="379">
        <v>0</v>
      </c>
      <c r="K40" s="379">
        <v>166.66666666666666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21</v>
      </c>
      <c r="D41" s="379">
        <v>5</v>
      </c>
      <c r="E41" s="379">
        <v>1</v>
      </c>
      <c r="F41" s="379">
        <v>105.65</v>
      </c>
      <c r="G41" s="379">
        <v>0</v>
      </c>
      <c r="H41" s="379">
        <v>22.55</v>
      </c>
      <c r="I41" s="379">
        <v>0</v>
      </c>
      <c r="J41" s="379">
        <v>0</v>
      </c>
      <c r="K41" s="379">
        <v>32</v>
      </c>
      <c r="L41" s="379">
        <v>0</v>
      </c>
      <c r="M41" s="379">
        <v>0</v>
      </c>
      <c r="N41" s="379">
        <v>15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1</v>
      </c>
      <c r="AB41" s="379">
        <v>0</v>
      </c>
      <c r="AC41" s="379">
        <v>0</v>
      </c>
      <c r="AD41" s="379">
        <v>16</v>
      </c>
      <c r="AE41" s="379">
        <v>0</v>
      </c>
      <c r="AF41" s="379">
        <v>10</v>
      </c>
      <c r="AG41" s="379">
        <v>0</v>
      </c>
      <c r="AH41" s="379">
        <v>0</v>
      </c>
      <c r="AI41" s="379">
        <v>4</v>
      </c>
      <c r="AJ41" s="379">
        <v>0</v>
      </c>
      <c r="AK41" s="379">
        <v>0</v>
      </c>
      <c r="AL41" s="379">
        <v>0</v>
      </c>
      <c r="AM41" s="379">
        <v>0</v>
      </c>
      <c r="AN41" s="379">
        <v>5.0999999999999996</v>
      </c>
      <c r="AO41" s="379">
        <v>0</v>
      </c>
    </row>
    <row r="42" spans="3:41" x14ac:dyDescent="0.3">
      <c r="C42" s="379">
        <v>21</v>
      </c>
      <c r="D42" s="379">
        <v>5</v>
      </c>
      <c r="E42" s="379">
        <v>2</v>
      </c>
      <c r="F42" s="379">
        <v>15398.2</v>
      </c>
      <c r="G42" s="379">
        <v>0</v>
      </c>
      <c r="H42" s="379">
        <v>3611.2</v>
      </c>
      <c r="I42" s="379">
        <v>0</v>
      </c>
      <c r="J42" s="379">
        <v>0</v>
      </c>
      <c r="K42" s="379">
        <v>4654</v>
      </c>
      <c r="L42" s="379">
        <v>0</v>
      </c>
      <c r="M42" s="379">
        <v>0</v>
      </c>
      <c r="N42" s="379">
        <v>2341.75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160</v>
      </c>
      <c r="AB42" s="379">
        <v>0</v>
      </c>
      <c r="AC42" s="379">
        <v>0</v>
      </c>
      <c r="AD42" s="379">
        <v>1978</v>
      </c>
      <c r="AE42" s="379">
        <v>0</v>
      </c>
      <c r="AF42" s="379">
        <v>1196.75</v>
      </c>
      <c r="AG42" s="379">
        <v>0</v>
      </c>
      <c r="AH42" s="379">
        <v>0</v>
      </c>
      <c r="AI42" s="379">
        <v>653</v>
      </c>
      <c r="AJ42" s="379">
        <v>0</v>
      </c>
      <c r="AK42" s="379">
        <v>0</v>
      </c>
      <c r="AL42" s="379">
        <v>0</v>
      </c>
      <c r="AM42" s="379">
        <v>0</v>
      </c>
      <c r="AN42" s="379">
        <v>803.5</v>
      </c>
      <c r="AO42" s="379">
        <v>0</v>
      </c>
    </row>
    <row r="43" spans="3:41" x14ac:dyDescent="0.3">
      <c r="C43" s="379">
        <v>21</v>
      </c>
      <c r="D43" s="379">
        <v>5</v>
      </c>
      <c r="E43" s="379">
        <v>3</v>
      </c>
      <c r="F43" s="379">
        <v>209</v>
      </c>
      <c r="G43" s="379">
        <v>0</v>
      </c>
      <c r="H43" s="379">
        <v>209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21</v>
      </c>
      <c r="D44" s="379">
        <v>5</v>
      </c>
      <c r="E44" s="379">
        <v>4</v>
      </c>
      <c r="F44" s="379">
        <v>497</v>
      </c>
      <c r="G44" s="379">
        <v>0</v>
      </c>
      <c r="H44" s="379">
        <v>352</v>
      </c>
      <c r="I44" s="379">
        <v>0</v>
      </c>
      <c r="J44" s="379">
        <v>0</v>
      </c>
      <c r="K44" s="379">
        <v>90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55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21</v>
      </c>
      <c r="D45" s="379">
        <v>5</v>
      </c>
      <c r="E45" s="379">
        <v>5</v>
      </c>
      <c r="F45" s="379">
        <v>80</v>
      </c>
      <c r="G45" s="379">
        <v>80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21</v>
      </c>
      <c r="D46" s="379">
        <v>5</v>
      </c>
      <c r="E46" s="379">
        <v>6</v>
      </c>
      <c r="F46" s="379">
        <v>3344746</v>
      </c>
      <c r="G46" s="379">
        <v>16000</v>
      </c>
      <c r="H46" s="379">
        <v>1313982</v>
      </c>
      <c r="I46" s="379">
        <v>0</v>
      </c>
      <c r="J46" s="379">
        <v>0</v>
      </c>
      <c r="K46" s="379">
        <v>941164</v>
      </c>
      <c r="L46" s="379">
        <v>0</v>
      </c>
      <c r="M46" s="379">
        <v>0</v>
      </c>
      <c r="N46" s="379">
        <v>411938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22034</v>
      </c>
      <c r="AB46" s="379">
        <v>0</v>
      </c>
      <c r="AC46" s="379">
        <v>0</v>
      </c>
      <c r="AD46" s="379">
        <v>310639</v>
      </c>
      <c r="AE46" s="379">
        <v>0</v>
      </c>
      <c r="AF46" s="379">
        <v>169906</v>
      </c>
      <c r="AG46" s="379">
        <v>0</v>
      </c>
      <c r="AH46" s="379">
        <v>0</v>
      </c>
      <c r="AI46" s="379">
        <v>69422</v>
      </c>
      <c r="AJ46" s="379">
        <v>0</v>
      </c>
      <c r="AK46" s="379">
        <v>0</v>
      </c>
      <c r="AL46" s="379">
        <v>0</v>
      </c>
      <c r="AM46" s="379">
        <v>0</v>
      </c>
      <c r="AN46" s="379">
        <v>89661</v>
      </c>
      <c r="AO46" s="379">
        <v>0</v>
      </c>
    </row>
    <row r="47" spans="3:41" x14ac:dyDescent="0.3">
      <c r="C47" s="379">
        <v>21</v>
      </c>
      <c r="D47" s="379">
        <v>5</v>
      </c>
      <c r="E47" s="379">
        <v>7</v>
      </c>
      <c r="F47" s="379">
        <v>636330</v>
      </c>
      <c r="G47" s="379">
        <v>0</v>
      </c>
      <c r="H47" s="379">
        <v>483306</v>
      </c>
      <c r="I47" s="379">
        <v>0</v>
      </c>
      <c r="J47" s="379">
        <v>0</v>
      </c>
      <c r="K47" s="379">
        <v>153024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21</v>
      </c>
      <c r="D48" s="379">
        <v>5</v>
      </c>
      <c r="E48" s="379">
        <v>9</v>
      </c>
      <c r="F48" s="379">
        <v>675778</v>
      </c>
      <c r="G48" s="379">
        <v>0</v>
      </c>
      <c r="H48" s="379">
        <v>483306</v>
      </c>
      <c r="I48" s="379">
        <v>0</v>
      </c>
      <c r="J48" s="379">
        <v>0</v>
      </c>
      <c r="K48" s="379">
        <v>187472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4000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1000</v>
      </c>
      <c r="AO48" s="379">
        <v>0</v>
      </c>
    </row>
    <row r="49" spans="3:41" x14ac:dyDescent="0.3">
      <c r="C49" s="379">
        <v>21</v>
      </c>
      <c r="D49" s="379">
        <v>5</v>
      </c>
      <c r="E49" s="379">
        <v>10</v>
      </c>
      <c r="F49" s="379">
        <v>10800</v>
      </c>
      <c r="G49" s="379">
        <v>0</v>
      </c>
      <c r="H49" s="379">
        <v>6400</v>
      </c>
      <c r="I49" s="379">
        <v>0</v>
      </c>
      <c r="J49" s="379">
        <v>0</v>
      </c>
      <c r="K49" s="379">
        <v>4400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  <row r="50" spans="3:41" x14ac:dyDescent="0.3">
      <c r="C50" s="379">
        <v>21</v>
      </c>
      <c r="D50" s="379">
        <v>5</v>
      </c>
      <c r="E50" s="379">
        <v>11</v>
      </c>
      <c r="F50" s="379">
        <v>6628.6378313897285</v>
      </c>
      <c r="G50" s="379">
        <v>0</v>
      </c>
      <c r="H50" s="379">
        <v>6461.9711647230615</v>
      </c>
      <c r="I50" s="379">
        <v>0</v>
      </c>
      <c r="J50" s="379">
        <v>0</v>
      </c>
      <c r="K50" s="379">
        <v>166.66666666666666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5797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37583505</v>
      </c>
      <c r="C3" s="352">
        <f t="shared" ref="C3:R3" si="0">SUBTOTAL(9,C6:C1048576)</f>
        <v>5</v>
      </c>
      <c r="D3" s="352">
        <f>SUBTOTAL(9,D6:D1048576)/2</f>
        <v>44006816</v>
      </c>
      <c r="E3" s="352">
        <f t="shared" si="0"/>
        <v>5.6629170190836833</v>
      </c>
      <c r="F3" s="352">
        <f>SUBTOTAL(9,F6:F1048576)/2</f>
        <v>43272875.719999962</v>
      </c>
      <c r="G3" s="353">
        <f>IF(B3&lt;&gt;0,F3/B3,"")</f>
        <v>1.151379460750134</v>
      </c>
      <c r="H3" s="354">
        <f t="shared" si="0"/>
        <v>24411437.759999994</v>
      </c>
      <c r="I3" s="352">
        <f t="shared" si="0"/>
        <v>2</v>
      </c>
      <c r="J3" s="352">
        <f t="shared" si="0"/>
        <v>26974285.690000061</v>
      </c>
      <c r="K3" s="352">
        <f t="shared" si="0"/>
        <v>2.2220122467888528</v>
      </c>
      <c r="L3" s="352">
        <f t="shared" si="0"/>
        <v>21766157.929999795</v>
      </c>
      <c r="M3" s="355">
        <f>IF(H3&lt;&gt;0,L3/H3,"")</f>
        <v>0.89163768820144251</v>
      </c>
      <c r="N3" s="351">
        <f t="shared" si="0"/>
        <v>56711871.589999996</v>
      </c>
      <c r="O3" s="352">
        <f t="shared" si="0"/>
        <v>1</v>
      </c>
      <c r="P3" s="352">
        <f t="shared" si="0"/>
        <v>63665165.100000001</v>
      </c>
      <c r="Q3" s="352">
        <f t="shared" si="0"/>
        <v>1.1150342160661533</v>
      </c>
      <c r="R3" s="352">
        <f t="shared" si="0"/>
        <v>80791501.129999995</v>
      </c>
      <c r="S3" s="353">
        <f>IF(N3&lt;&gt;0,R3/N3,"")</f>
        <v>1.4245959243610284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5794</v>
      </c>
      <c r="B6" s="789">
        <v>1509691</v>
      </c>
      <c r="C6" s="736">
        <v>1</v>
      </c>
      <c r="D6" s="789">
        <v>1736672</v>
      </c>
      <c r="E6" s="736">
        <v>1.1503493098918918</v>
      </c>
      <c r="F6" s="789">
        <v>1979914.5400000005</v>
      </c>
      <c r="G6" s="741">
        <v>1.3114700557928745</v>
      </c>
      <c r="H6" s="789">
        <v>12819971.739999982</v>
      </c>
      <c r="I6" s="736">
        <v>1</v>
      </c>
      <c r="J6" s="789">
        <v>16582375.550000068</v>
      </c>
      <c r="K6" s="736">
        <v>1.2934798832871757</v>
      </c>
      <c r="L6" s="789">
        <v>15487175.469999792</v>
      </c>
      <c r="M6" s="741">
        <v>1.2080506715687827</v>
      </c>
      <c r="N6" s="789">
        <v>56711871.589999996</v>
      </c>
      <c r="O6" s="736">
        <v>1</v>
      </c>
      <c r="P6" s="789">
        <v>63235677.280000001</v>
      </c>
      <c r="Q6" s="736">
        <v>1.1150342160661533</v>
      </c>
      <c r="R6" s="789">
        <v>80436496.489999995</v>
      </c>
      <c r="S6" s="235">
        <v>1.4183361302465525</v>
      </c>
    </row>
    <row r="7" spans="1:19" ht="14.4" customHeight="1" x14ac:dyDescent="0.3">
      <c r="A7" s="687" t="s">
        <v>5795</v>
      </c>
      <c r="B7" s="790">
        <v>36073814</v>
      </c>
      <c r="C7" s="661">
        <v>1</v>
      </c>
      <c r="D7" s="790">
        <v>42270144</v>
      </c>
      <c r="E7" s="661">
        <v>1.1717680864019535</v>
      </c>
      <c r="F7" s="790">
        <v>41292961.179999955</v>
      </c>
      <c r="G7" s="677">
        <v>1.14467966098622</v>
      </c>
      <c r="H7" s="790">
        <v>11591466.020000013</v>
      </c>
      <c r="I7" s="661">
        <v>1</v>
      </c>
      <c r="J7" s="790">
        <v>10763051.339999991</v>
      </c>
      <c r="K7" s="661">
        <v>0.92853236350167712</v>
      </c>
      <c r="L7" s="790">
        <v>6633987.1000000043</v>
      </c>
      <c r="M7" s="677">
        <v>0.57231648598664464</v>
      </c>
      <c r="N7" s="790"/>
      <c r="O7" s="661"/>
      <c r="P7" s="790">
        <v>58346.62</v>
      </c>
      <c r="Q7" s="661"/>
      <c r="R7" s="790"/>
      <c r="S7" s="700"/>
    </row>
    <row r="8" spans="1:19" ht="14.4" customHeight="1" thickBot="1" x14ac:dyDescent="0.35">
      <c r="A8" s="792" t="s">
        <v>5796</v>
      </c>
      <c r="B8" s="791"/>
      <c r="C8" s="667"/>
      <c r="D8" s="791"/>
      <c r="E8" s="667"/>
      <c r="F8" s="791"/>
      <c r="G8" s="678"/>
      <c r="H8" s="791"/>
      <c r="I8" s="667"/>
      <c r="J8" s="791">
        <v>-371141.2</v>
      </c>
      <c r="K8" s="667"/>
      <c r="L8" s="791">
        <v>-355004.64</v>
      </c>
      <c r="M8" s="678"/>
      <c r="N8" s="791"/>
      <c r="O8" s="667"/>
      <c r="P8" s="791">
        <v>371141.2</v>
      </c>
      <c r="Q8" s="667"/>
      <c r="R8" s="791">
        <v>355004.64</v>
      </c>
      <c r="S8" s="701"/>
    </row>
    <row r="9" spans="1:19" ht="14.4" customHeight="1" thickBot="1" x14ac:dyDescent="0.35"/>
    <row r="10" spans="1:19" ht="14.4" customHeight="1" x14ac:dyDescent="0.3">
      <c r="A10" s="750" t="s">
        <v>590</v>
      </c>
      <c r="B10" s="789">
        <v>3931607</v>
      </c>
      <c r="C10" s="736">
        <v>1</v>
      </c>
      <c r="D10" s="789">
        <v>4139574</v>
      </c>
      <c r="E10" s="736">
        <v>1.0528961821463845</v>
      </c>
      <c r="F10" s="789">
        <v>4305714.1100000031</v>
      </c>
      <c r="G10" s="741">
        <v>1.0951537399338243</v>
      </c>
      <c r="H10" s="789"/>
      <c r="I10" s="736"/>
      <c r="J10" s="789"/>
      <c r="K10" s="736"/>
      <c r="L10" s="789"/>
      <c r="M10" s="741"/>
      <c r="N10" s="789"/>
      <c r="O10" s="736"/>
      <c r="P10" s="789"/>
      <c r="Q10" s="736"/>
      <c r="R10" s="789"/>
      <c r="S10" s="235"/>
    </row>
    <row r="11" spans="1:19" ht="14.4" customHeight="1" x14ac:dyDescent="0.3">
      <c r="A11" s="687" t="s">
        <v>593</v>
      </c>
      <c r="B11" s="790">
        <v>33004483</v>
      </c>
      <c r="C11" s="661">
        <v>1</v>
      </c>
      <c r="D11" s="790">
        <v>39154064</v>
      </c>
      <c r="E11" s="661">
        <v>1.1863256273397769</v>
      </c>
      <c r="F11" s="790">
        <v>38294034.279999979</v>
      </c>
      <c r="G11" s="677">
        <v>1.1602676606084081</v>
      </c>
      <c r="H11" s="790"/>
      <c r="I11" s="661"/>
      <c r="J11" s="790"/>
      <c r="K11" s="661"/>
      <c r="L11" s="790"/>
      <c r="M11" s="677"/>
      <c r="N11" s="790"/>
      <c r="O11" s="661"/>
      <c r="P11" s="790"/>
      <c r="Q11" s="661"/>
      <c r="R11" s="790"/>
      <c r="S11" s="700"/>
    </row>
    <row r="12" spans="1:19" ht="14.4" customHeight="1" thickBot="1" x14ac:dyDescent="0.35">
      <c r="A12" s="792" t="s">
        <v>596</v>
      </c>
      <c r="B12" s="791">
        <v>647415</v>
      </c>
      <c r="C12" s="667">
        <v>1</v>
      </c>
      <c r="D12" s="791">
        <v>713178</v>
      </c>
      <c r="E12" s="667">
        <v>1.1015778133036769</v>
      </c>
      <c r="F12" s="791">
        <v>673127.33000000007</v>
      </c>
      <c r="G12" s="678">
        <v>1.0397153757636139</v>
      </c>
      <c r="H12" s="791"/>
      <c r="I12" s="667"/>
      <c r="J12" s="791"/>
      <c r="K12" s="667"/>
      <c r="L12" s="791"/>
      <c r="M12" s="678"/>
      <c r="N12" s="791"/>
      <c r="O12" s="667"/>
      <c r="P12" s="791"/>
      <c r="Q12" s="667"/>
      <c r="R12" s="791"/>
      <c r="S12" s="701"/>
    </row>
    <row r="13" spans="1:19" ht="14.4" customHeight="1" x14ac:dyDescent="0.3">
      <c r="A13" s="715" t="s">
        <v>3542</v>
      </c>
    </row>
    <row r="14" spans="1:19" ht="14.4" customHeight="1" x14ac:dyDescent="0.3">
      <c r="A14" s="716" t="s">
        <v>3543</v>
      </c>
    </row>
    <row r="15" spans="1:19" ht="14.4" customHeight="1" x14ac:dyDescent="0.3">
      <c r="A15" s="715" t="s">
        <v>5798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5803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80421</v>
      </c>
      <c r="C3" s="469">
        <f t="shared" si="0"/>
        <v>91103</v>
      </c>
      <c r="D3" s="469">
        <f t="shared" si="0"/>
        <v>88559</v>
      </c>
      <c r="E3" s="354">
        <f t="shared" si="0"/>
        <v>37583505</v>
      </c>
      <c r="F3" s="352">
        <f t="shared" si="0"/>
        <v>44006816</v>
      </c>
      <c r="G3" s="470">
        <f t="shared" si="0"/>
        <v>43272875.719999909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3">
        <v>2015</v>
      </c>
    </row>
    <row r="6" spans="1:7" ht="14.4" customHeight="1" x14ac:dyDescent="0.3">
      <c r="A6" s="750" t="s">
        <v>3571</v>
      </c>
      <c r="B6" s="229"/>
      <c r="C6" s="229">
        <v>2</v>
      </c>
      <c r="D6" s="229">
        <v>29</v>
      </c>
      <c r="E6" s="789"/>
      <c r="F6" s="789">
        <v>70</v>
      </c>
      <c r="G6" s="794">
        <v>1989</v>
      </c>
    </row>
    <row r="7" spans="1:7" ht="14.4" customHeight="1" x14ac:dyDescent="0.3">
      <c r="A7" s="687" t="s">
        <v>3545</v>
      </c>
      <c r="B7" s="664">
        <v>4928</v>
      </c>
      <c r="C7" s="664">
        <v>4626</v>
      </c>
      <c r="D7" s="664">
        <v>2570</v>
      </c>
      <c r="E7" s="790">
        <v>471670</v>
      </c>
      <c r="F7" s="790">
        <v>437242</v>
      </c>
      <c r="G7" s="795">
        <v>427174</v>
      </c>
    </row>
    <row r="8" spans="1:7" ht="14.4" customHeight="1" x14ac:dyDescent="0.3">
      <c r="A8" s="687" t="s">
        <v>5799</v>
      </c>
      <c r="B8" s="664">
        <v>41902</v>
      </c>
      <c r="C8" s="664">
        <v>49225</v>
      </c>
      <c r="D8" s="664">
        <v>57991</v>
      </c>
      <c r="E8" s="790">
        <v>32168915</v>
      </c>
      <c r="F8" s="790">
        <v>37898356</v>
      </c>
      <c r="G8" s="795">
        <v>37039403.73999992</v>
      </c>
    </row>
    <row r="9" spans="1:7" ht="14.4" customHeight="1" x14ac:dyDescent="0.3">
      <c r="A9" s="687" t="s">
        <v>3546</v>
      </c>
      <c r="B9" s="664">
        <v>639</v>
      </c>
      <c r="C9" s="664">
        <v>837</v>
      </c>
      <c r="D9" s="664">
        <v>641</v>
      </c>
      <c r="E9" s="790">
        <v>400580</v>
      </c>
      <c r="F9" s="790">
        <v>586524</v>
      </c>
      <c r="G9" s="795">
        <v>541520</v>
      </c>
    </row>
    <row r="10" spans="1:7" ht="14.4" customHeight="1" x14ac:dyDescent="0.3">
      <c r="A10" s="687" t="s">
        <v>3547</v>
      </c>
      <c r="B10" s="664">
        <v>1046</v>
      </c>
      <c r="C10" s="664">
        <v>436</v>
      </c>
      <c r="D10" s="664">
        <v>749</v>
      </c>
      <c r="E10" s="790">
        <v>184136</v>
      </c>
      <c r="F10" s="790">
        <v>73378</v>
      </c>
      <c r="G10" s="795">
        <v>359144.66</v>
      </c>
    </row>
    <row r="11" spans="1:7" ht="14.4" customHeight="1" x14ac:dyDescent="0.3">
      <c r="A11" s="687" t="s">
        <v>3548</v>
      </c>
      <c r="B11" s="664">
        <v>691</v>
      </c>
      <c r="C11" s="664">
        <v>748</v>
      </c>
      <c r="D11" s="664">
        <v>599</v>
      </c>
      <c r="E11" s="790">
        <v>327854</v>
      </c>
      <c r="F11" s="790">
        <v>366692</v>
      </c>
      <c r="G11" s="795">
        <v>380653</v>
      </c>
    </row>
    <row r="12" spans="1:7" ht="14.4" customHeight="1" x14ac:dyDescent="0.3">
      <c r="A12" s="687" t="s">
        <v>5800</v>
      </c>
      <c r="B12" s="664"/>
      <c r="C12" s="664">
        <v>502</v>
      </c>
      <c r="D12" s="664"/>
      <c r="E12" s="790"/>
      <c r="F12" s="790">
        <v>34716</v>
      </c>
      <c r="G12" s="795"/>
    </row>
    <row r="13" spans="1:7" ht="14.4" customHeight="1" x14ac:dyDescent="0.3">
      <c r="A13" s="687" t="s">
        <v>3550</v>
      </c>
      <c r="B13" s="664">
        <v>779</v>
      </c>
      <c r="C13" s="664">
        <v>865</v>
      </c>
      <c r="D13" s="664">
        <v>646</v>
      </c>
      <c r="E13" s="790">
        <v>371060</v>
      </c>
      <c r="F13" s="790">
        <v>428311</v>
      </c>
      <c r="G13" s="795">
        <v>433605</v>
      </c>
    </row>
    <row r="14" spans="1:7" ht="14.4" customHeight="1" x14ac:dyDescent="0.3">
      <c r="A14" s="687" t="s">
        <v>3551</v>
      </c>
      <c r="B14" s="664">
        <v>2942</v>
      </c>
      <c r="C14" s="664">
        <v>2409</v>
      </c>
      <c r="D14" s="664">
        <v>1800</v>
      </c>
      <c r="E14" s="790">
        <v>231287</v>
      </c>
      <c r="F14" s="790">
        <v>180060</v>
      </c>
      <c r="G14" s="795">
        <v>218790</v>
      </c>
    </row>
    <row r="15" spans="1:7" ht="14.4" customHeight="1" x14ac:dyDescent="0.3">
      <c r="A15" s="687" t="s">
        <v>3573</v>
      </c>
      <c r="B15" s="664">
        <v>2</v>
      </c>
      <c r="C15" s="664">
        <v>2</v>
      </c>
      <c r="D15" s="664">
        <v>3</v>
      </c>
      <c r="E15" s="790">
        <v>90</v>
      </c>
      <c r="F15" s="790">
        <v>361</v>
      </c>
      <c r="G15" s="795">
        <v>105</v>
      </c>
    </row>
    <row r="16" spans="1:7" ht="14.4" customHeight="1" x14ac:dyDescent="0.3">
      <c r="A16" s="687" t="s">
        <v>3552</v>
      </c>
      <c r="B16" s="664">
        <v>729</v>
      </c>
      <c r="C16" s="664">
        <v>881</v>
      </c>
      <c r="D16" s="664">
        <v>662</v>
      </c>
      <c r="E16" s="790">
        <v>422842</v>
      </c>
      <c r="F16" s="790">
        <v>523048</v>
      </c>
      <c r="G16" s="795">
        <v>485389</v>
      </c>
    </row>
    <row r="17" spans="1:7" ht="14.4" customHeight="1" x14ac:dyDescent="0.3">
      <c r="A17" s="687" t="s">
        <v>3553</v>
      </c>
      <c r="B17" s="664">
        <v>6344</v>
      </c>
      <c r="C17" s="664">
        <v>6521</v>
      </c>
      <c r="D17" s="664">
        <v>4643</v>
      </c>
      <c r="E17" s="790">
        <v>615891</v>
      </c>
      <c r="F17" s="790">
        <v>635554</v>
      </c>
      <c r="G17" s="795">
        <v>647793</v>
      </c>
    </row>
    <row r="18" spans="1:7" ht="14.4" customHeight="1" x14ac:dyDescent="0.3">
      <c r="A18" s="687" t="s">
        <v>3554</v>
      </c>
      <c r="B18" s="664"/>
      <c r="C18" s="664"/>
      <c r="D18" s="664">
        <v>6</v>
      </c>
      <c r="E18" s="790"/>
      <c r="F18" s="790"/>
      <c r="G18" s="795">
        <v>800</v>
      </c>
    </row>
    <row r="19" spans="1:7" ht="14.4" customHeight="1" x14ac:dyDescent="0.3">
      <c r="A19" s="687" t="s">
        <v>3555</v>
      </c>
      <c r="B19" s="664">
        <v>1305</v>
      </c>
      <c r="C19" s="664">
        <v>2310</v>
      </c>
      <c r="D19" s="664">
        <v>2094</v>
      </c>
      <c r="E19" s="790">
        <v>190456</v>
      </c>
      <c r="F19" s="790">
        <v>298612</v>
      </c>
      <c r="G19" s="795">
        <v>411378</v>
      </c>
    </row>
    <row r="20" spans="1:7" ht="14.4" customHeight="1" x14ac:dyDescent="0.3">
      <c r="A20" s="687" t="s">
        <v>3556</v>
      </c>
      <c r="B20" s="664">
        <v>233</v>
      </c>
      <c r="C20" s="664">
        <v>226</v>
      </c>
      <c r="D20" s="664">
        <v>233</v>
      </c>
      <c r="E20" s="790">
        <v>30715</v>
      </c>
      <c r="F20" s="790">
        <v>27585</v>
      </c>
      <c r="G20" s="795">
        <v>31558</v>
      </c>
    </row>
    <row r="21" spans="1:7" ht="14.4" customHeight="1" x14ac:dyDescent="0.3">
      <c r="A21" s="687" t="s">
        <v>3557</v>
      </c>
      <c r="B21" s="664">
        <v>35</v>
      </c>
      <c r="C21" s="664">
        <v>35</v>
      </c>
      <c r="D21" s="664">
        <v>13</v>
      </c>
      <c r="E21" s="790">
        <v>6373</v>
      </c>
      <c r="F21" s="790">
        <v>7230</v>
      </c>
      <c r="G21" s="795">
        <v>4303</v>
      </c>
    </row>
    <row r="22" spans="1:7" ht="14.4" customHeight="1" x14ac:dyDescent="0.3">
      <c r="A22" s="687" t="s">
        <v>3558</v>
      </c>
      <c r="B22" s="664">
        <v>2525</v>
      </c>
      <c r="C22" s="664">
        <v>2401</v>
      </c>
      <c r="D22" s="664">
        <v>2234</v>
      </c>
      <c r="E22" s="790">
        <v>241071</v>
      </c>
      <c r="F22" s="790">
        <v>235617</v>
      </c>
      <c r="G22" s="795">
        <v>277465</v>
      </c>
    </row>
    <row r="23" spans="1:7" ht="14.4" customHeight="1" x14ac:dyDescent="0.3">
      <c r="A23" s="687" t="s">
        <v>3559</v>
      </c>
      <c r="B23" s="664">
        <v>260</v>
      </c>
      <c r="C23" s="664">
        <v>375</v>
      </c>
      <c r="D23" s="664">
        <v>151</v>
      </c>
      <c r="E23" s="790">
        <v>40438</v>
      </c>
      <c r="F23" s="790">
        <v>43680</v>
      </c>
      <c r="G23" s="795">
        <v>37505.660000000003</v>
      </c>
    </row>
    <row r="24" spans="1:7" ht="14.4" customHeight="1" x14ac:dyDescent="0.3">
      <c r="A24" s="687" t="s">
        <v>5801</v>
      </c>
      <c r="B24" s="664">
        <v>14</v>
      </c>
      <c r="C24" s="664">
        <v>170</v>
      </c>
      <c r="D24" s="664">
        <v>135</v>
      </c>
      <c r="E24" s="790">
        <v>620</v>
      </c>
      <c r="F24" s="790">
        <v>61339</v>
      </c>
      <c r="G24" s="795">
        <v>20279</v>
      </c>
    </row>
    <row r="25" spans="1:7" ht="14.4" customHeight="1" x14ac:dyDescent="0.3">
      <c r="A25" s="687" t="s">
        <v>3561</v>
      </c>
      <c r="B25" s="664">
        <v>214</v>
      </c>
      <c r="C25" s="664">
        <v>172</v>
      </c>
      <c r="D25" s="664">
        <v>367</v>
      </c>
      <c r="E25" s="790">
        <v>21157</v>
      </c>
      <c r="F25" s="790">
        <v>13419</v>
      </c>
      <c r="G25" s="795">
        <v>35413.660000000003</v>
      </c>
    </row>
    <row r="26" spans="1:7" ht="14.4" customHeight="1" x14ac:dyDescent="0.3">
      <c r="A26" s="687" t="s">
        <v>3563</v>
      </c>
      <c r="B26" s="664">
        <v>6728</v>
      </c>
      <c r="C26" s="664">
        <v>7577</v>
      </c>
      <c r="D26" s="664">
        <v>5281</v>
      </c>
      <c r="E26" s="790">
        <v>460261</v>
      </c>
      <c r="F26" s="790">
        <v>510214</v>
      </c>
      <c r="G26" s="795">
        <v>523471</v>
      </c>
    </row>
    <row r="27" spans="1:7" ht="14.4" customHeight="1" x14ac:dyDescent="0.3">
      <c r="A27" s="687" t="s">
        <v>3564</v>
      </c>
      <c r="B27" s="664">
        <v>105</v>
      </c>
      <c r="C27" s="664">
        <v>75</v>
      </c>
      <c r="D27" s="664">
        <v>35</v>
      </c>
      <c r="E27" s="790">
        <v>75341</v>
      </c>
      <c r="F27" s="790">
        <v>11146</v>
      </c>
      <c r="G27" s="795">
        <v>10697</v>
      </c>
    </row>
    <row r="28" spans="1:7" ht="14.4" customHeight="1" x14ac:dyDescent="0.3">
      <c r="A28" s="687" t="s">
        <v>5802</v>
      </c>
      <c r="B28" s="664">
        <v>3828</v>
      </c>
      <c r="C28" s="664">
        <v>4919</v>
      </c>
      <c r="D28" s="664">
        <v>1240</v>
      </c>
      <c r="E28" s="790">
        <v>325245</v>
      </c>
      <c r="F28" s="790">
        <v>448154</v>
      </c>
      <c r="G28" s="795">
        <v>195524</v>
      </c>
    </row>
    <row r="29" spans="1:7" ht="14.4" customHeight="1" x14ac:dyDescent="0.3">
      <c r="A29" s="687" t="s">
        <v>3565</v>
      </c>
      <c r="B29" s="664">
        <v>4056</v>
      </c>
      <c r="C29" s="664">
        <v>4058</v>
      </c>
      <c r="D29" s="664">
        <v>2535</v>
      </c>
      <c r="E29" s="790">
        <v>328282</v>
      </c>
      <c r="F29" s="790">
        <v>335876</v>
      </c>
      <c r="G29" s="795">
        <v>304297</v>
      </c>
    </row>
    <row r="30" spans="1:7" ht="14.4" customHeight="1" x14ac:dyDescent="0.3">
      <c r="A30" s="687" t="s">
        <v>3566</v>
      </c>
      <c r="B30" s="664">
        <v>11</v>
      </c>
      <c r="C30" s="664">
        <v>3</v>
      </c>
      <c r="D30" s="664">
        <v>2555</v>
      </c>
      <c r="E30" s="790">
        <v>637</v>
      </c>
      <c r="F30" s="790">
        <v>104</v>
      </c>
      <c r="G30" s="795">
        <v>238086</v>
      </c>
    </row>
    <row r="31" spans="1:7" ht="14.4" customHeight="1" x14ac:dyDescent="0.3">
      <c r="A31" s="687" t="s">
        <v>3567</v>
      </c>
      <c r="B31" s="664">
        <v>116</v>
      </c>
      <c r="C31" s="664">
        <v>328</v>
      </c>
      <c r="D31" s="664">
        <v>548</v>
      </c>
      <c r="E31" s="790">
        <v>93002</v>
      </c>
      <c r="F31" s="790">
        <v>315230</v>
      </c>
      <c r="G31" s="795">
        <v>360546</v>
      </c>
    </row>
    <row r="32" spans="1:7" ht="14.4" customHeight="1" x14ac:dyDescent="0.3">
      <c r="A32" s="687" t="s">
        <v>3568</v>
      </c>
      <c r="B32" s="664">
        <v>635</v>
      </c>
      <c r="C32" s="664">
        <v>936</v>
      </c>
      <c r="D32" s="664">
        <v>291</v>
      </c>
      <c r="E32" s="790">
        <v>539708</v>
      </c>
      <c r="F32" s="790">
        <v>474412</v>
      </c>
      <c r="G32" s="795">
        <v>199743</v>
      </c>
    </row>
    <row r="33" spans="1:7" ht="14.4" customHeight="1" x14ac:dyDescent="0.3">
      <c r="A33" s="687" t="s">
        <v>3569</v>
      </c>
      <c r="B33" s="664">
        <v>224</v>
      </c>
      <c r="C33" s="664">
        <v>313</v>
      </c>
      <c r="D33" s="664">
        <v>360</v>
      </c>
      <c r="E33" s="790">
        <v>24717</v>
      </c>
      <c r="F33" s="790">
        <v>48068</v>
      </c>
      <c r="G33" s="795">
        <v>66849</v>
      </c>
    </row>
    <row r="34" spans="1:7" ht="14.4" customHeight="1" thickBot="1" x14ac:dyDescent="0.35">
      <c r="A34" s="792" t="s">
        <v>3570</v>
      </c>
      <c r="B34" s="670">
        <v>130</v>
      </c>
      <c r="C34" s="670">
        <v>151</v>
      </c>
      <c r="D34" s="670">
        <v>148</v>
      </c>
      <c r="E34" s="791">
        <v>11157</v>
      </c>
      <c r="F34" s="791">
        <v>11818</v>
      </c>
      <c r="G34" s="796">
        <v>19394</v>
      </c>
    </row>
    <row r="35" spans="1:7" ht="14.4" customHeight="1" x14ac:dyDescent="0.3">
      <c r="A35" s="715" t="s">
        <v>3542</v>
      </c>
    </row>
    <row r="36" spans="1:7" ht="14.4" customHeight="1" x14ac:dyDescent="0.3">
      <c r="A36" s="716" t="s">
        <v>3543</v>
      </c>
    </row>
    <row r="37" spans="1:7" ht="14.4" customHeight="1" x14ac:dyDescent="0.3">
      <c r="A37" s="715" t="s">
        <v>5798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3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6184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91968.909999999989</v>
      </c>
      <c r="F3" s="212">
        <f t="shared" si="0"/>
        <v>118706814.34999999</v>
      </c>
      <c r="G3" s="78"/>
      <c r="H3" s="78"/>
      <c r="I3" s="212">
        <f t="shared" si="0"/>
        <v>102056.38</v>
      </c>
      <c r="J3" s="212">
        <f t="shared" si="0"/>
        <v>134646266.78999996</v>
      </c>
      <c r="K3" s="78"/>
      <c r="L3" s="78"/>
      <c r="M3" s="212">
        <f t="shared" si="0"/>
        <v>97964.010000000009</v>
      </c>
      <c r="N3" s="212">
        <f t="shared" si="0"/>
        <v>145830534.78000009</v>
      </c>
      <c r="O3" s="79">
        <f>IF(F3=0,0,N3/F3)</f>
        <v>1.2284933731776124</v>
      </c>
      <c r="P3" s="213">
        <f>IF(M3=0,0,N3/M3)</f>
        <v>1488.6133670926708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5804</v>
      </c>
      <c r="B6" s="736" t="s">
        <v>5805</v>
      </c>
      <c r="C6" s="736" t="s">
        <v>5806</v>
      </c>
      <c r="D6" s="736" t="s">
        <v>5807</v>
      </c>
      <c r="E6" s="229">
        <v>30.8</v>
      </c>
      <c r="F6" s="229">
        <v>2807.98</v>
      </c>
      <c r="G6" s="736">
        <v>1</v>
      </c>
      <c r="H6" s="736">
        <v>91.168181818181822</v>
      </c>
      <c r="I6" s="229">
        <v>29.499999999999996</v>
      </c>
      <c r="J6" s="229">
        <v>1668.2499999999995</v>
      </c>
      <c r="K6" s="736">
        <v>0.59411035691137382</v>
      </c>
      <c r="L6" s="736">
        <v>56.550847457627107</v>
      </c>
      <c r="M6" s="229">
        <v>13.699999999999998</v>
      </c>
      <c r="N6" s="229">
        <v>741.23000000000013</v>
      </c>
      <c r="O6" s="741">
        <v>0.26397267786807604</v>
      </c>
      <c r="P6" s="749">
        <v>54.104379562043817</v>
      </c>
    </row>
    <row r="7" spans="1:16" ht="14.4" customHeight="1" x14ac:dyDescent="0.3">
      <c r="A7" s="660" t="s">
        <v>5804</v>
      </c>
      <c r="B7" s="661" t="s">
        <v>5805</v>
      </c>
      <c r="C7" s="661" t="s">
        <v>5808</v>
      </c>
      <c r="D7" s="661" t="s">
        <v>5809</v>
      </c>
      <c r="E7" s="664">
        <v>59.4</v>
      </c>
      <c r="F7" s="664">
        <v>7221.4800000000005</v>
      </c>
      <c r="G7" s="661">
        <v>1</v>
      </c>
      <c r="H7" s="661">
        <v>121.57373737373739</v>
      </c>
      <c r="I7" s="664">
        <v>44.599999999999994</v>
      </c>
      <c r="J7" s="664">
        <v>5048.72</v>
      </c>
      <c r="K7" s="661">
        <v>0.69912538703977578</v>
      </c>
      <c r="L7" s="661">
        <v>113.20000000000002</v>
      </c>
      <c r="M7" s="664">
        <v>20.2</v>
      </c>
      <c r="N7" s="664">
        <v>2187</v>
      </c>
      <c r="O7" s="677">
        <v>0.30284650791804446</v>
      </c>
      <c r="P7" s="665">
        <v>108.26732673267327</v>
      </c>
    </row>
    <row r="8" spans="1:16" ht="14.4" customHeight="1" x14ac:dyDescent="0.3">
      <c r="A8" s="660" t="s">
        <v>5804</v>
      </c>
      <c r="B8" s="661" t="s">
        <v>5805</v>
      </c>
      <c r="C8" s="661" t="s">
        <v>5810</v>
      </c>
      <c r="D8" s="661" t="s">
        <v>5811</v>
      </c>
      <c r="E8" s="664">
        <v>0.5</v>
      </c>
      <c r="F8" s="664">
        <v>78.949999999999989</v>
      </c>
      <c r="G8" s="661">
        <v>1</v>
      </c>
      <c r="H8" s="661">
        <v>157.89999999999998</v>
      </c>
      <c r="I8" s="664">
        <v>0.30000000000000004</v>
      </c>
      <c r="J8" s="664">
        <v>47.37</v>
      </c>
      <c r="K8" s="661">
        <v>0.60000000000000009</v>
      </c>
      <c r="L8" s="661">
        <v>157.89999999999998</v>
      </c>
      <c r="M8" s="664"/>
      <c r="N8" s="664"/>
      <c r="O8" s="677"/>
      <c r="P8" s="665"/>
    </row>
    <row r="9" spans="1:16" ht="14.4" customHeight="1" x14ac:dyDescent="0.3">
      <c r="A9" s="660" t="s">
        <v>5804</v>
      </c>
      <c r="B9" s="661" t="s">
        <v>5805</v>
      </c>
      <c r="C9" s="661" t="s">
        <v>5812</v>
      </c>
      <c r="D9" s="661" t="s">
        <v>5813</v>
      </c>
      <c r="E9" s="664">
        <v>4.4000000000000004</v>
      </c>
      <c r="F9" s="664">
        <v>16.61</v>
      </c>
      <c r="G9" s="661">
        <v>1</v>
      </c>
      <c r="H9" s="661">
        <v>3.7749999999999995</v>
      </c>
      <c r="I9" s="664"/>
      <c r="J9" s="664"/>
      <c r="K9" s="661"/>
      <c r="L9" s="661"/>
      <c r="M9" s="664"/>
      <c r="N9" s="664"/>
      <c r="O9" s="677"/>
      <c r="P9" s="665"/>
    </row>
    <row r="10" spans="1:16" ht="14.4" customHeight="1" x14ac:dyDescent="0.3">
      <c r="A10" s="660" t="s">
        <v>5804</v>
      </c>
      <c r="B10" s="661" t="s">
        <v>5805</v>
      </c>
      <c r="C10" s="661" t="s">
        <v>5814</v>
      </c>
      <c r="D10" s="661" t="s">
        <v>674</v>
      </c>
      <c r="E10" s="664"/>
      <c r="F10" s="664"/>
      <c r="G10" s="661"/>
      <c r="H10" s="661"/>
      <c r="I10" s="664">
        <v>0.3</v>
      </c>
      <c r="J10" s="664">
        <v>16.68</v>
      </c>
      <c r="K10" s="661"/>
      <c r="L10" s="661">
        <v>55.6</v>
      </c>
      <c r="M10" s="664">
        <v>0.1</v>
      </c>
      <c r="N10" s="664">
        <v>5.31</v>
      </c>
      <c r="O10" s="677"/>
      <c r="P10" s="665">
        <v>53.099999999999994</v>
      </c>
    </row>
    <row r="11" spans="1:16" ht="14.4" customHeight="1" x14ac:dyDescent="0.3">
      <c r="A11" s="660" t="s">
        <v>5804</v>
      </c>
      <c r="B11" s="661" t="s">
        <v>5805</v>
      </c>
      <c r="C11" s="661" t="s">
        <v>5815</v>
      </c>
      <c r="D11" s="661" t="s">
        <v>686</v>
      </c>
      <c r="E11" s="664"/>
      <c r="F11" s="664"/>
      <c r="G11" s="661"/>
      <c r="H11" s="661"/>
      <c r="I11" s="664">
        <v>0.2</v>
      </c>
      <c r="J11" s="664">
        <v>4.2300000000000004</v>
      </c>
      <c r="K11" s="661"/>
      <c r="L11" s="661">
        <v>21.150000000000002</v>
      </c>
      <c r="M11" s="664"/>
      <c r="N11" s="664"/>
      <c r="O11" s="677"/>
      <c r="P11" s="665"/>
    </row>
    <row r="12" spans="1:16" ht="14.4" customHeight="1" x14ac:dyDescent="0.3">
      <c r="A12" s="660" t="s">
        <v>5804</v>
      </c>
      <c r="B12" s="661" t="s">
        <v>5805</v>
      </c>
      <c r="C12" s="661" t="s">
        <v>5816</v>
      </c>
      <c r="D12" s="661" t="s">
        <v>5817</v>
      </c>
      <c r="E12" s="664">
        <v>12.599999999999996</v>
      </c>
      <c r="F12" s="664">
        <v>147.54000000000002</v>
      </c>
      <c r="G12" s="661">
        <v>1</v>
      </c>
      <c r="H12" s="661">
        <v>11.709523809523814</v>
      </c>
      <c r="I12" s="664">
        <v>38.399999999999991</v>
      </c>
      <c r="J12" s="664">
        <v>449.83999999999986</v>
      </c>
      <c r="K12" s="661">
        <v>3.0489358817947663</v>
      </c>
      <c r="L12" s="661">
        <v>11.714583333333332</v>
      </c>
      <c r="M12" s="664">
        <v>18.000000000000004</v>
      </c>
      <c r="N12" s="664">
        <v>206.25999999999996</v>
      </c>
      <c r="O12" s="677">
        <v>1.3979937644028733</v>
      </c>
      <c r="P12" s="665">
        <v>11.458888888888884</v>
      </c>
    </row>
    <row r="13" spans="1:16" ht="14.4" customHeight="1" x14ac:dyDescent="0.3">
      <c r="A13" s="660" t="s">
        <v>5804</v>
      </c>
      <c r="B13" s="661" t="s">
        <v>5805</v>
      </c>
      <c r="C13" s="661" t="s">
        <v>5818</v>
      </c>
      <c r="D13" s="661" t="s">
        <v>5819</v>
      </c>
      <c r="E13" s="664">
        <v>74.300000000000011</v>
      </c>
      <c r="F13" s="664">
        <v>14659.389999999998</v>
      </c>
      <c r="G13" s="661">
        <v>1</v>
      </c>
      <c r="H13" s="661">
        <v>197.29999999999993</v>
      </c>
      <c r="I13" s="664">
        <v>52.7</v>
      </c>
      <c r="J13" s="664">
        <v>10358.249999999998</v>
      </c>
      <c r="K13" s="661">
        <v>0.70659488559892325</v>
      </c>
      <c r="L13" s="661">
        <v>196.55123339658439</v>
      </c>
      <c r="M13" s="664">
        <v>60.300000000000004</v>
      </c>
      <c r="N13" s="664">
        <v>11378.789999999997</v>
      </c>
      <c r="O13" s="677">
        <v>0.77621169775822862</v>
      </c>
      <c r="P13" s="665">
        <v>188.70298507462681</v>
      </c>
    </row>
    <row r="14" spans="1:16" ht="14.4" customHeight="1" x14ac:dyDescent="0.3">
      <c r="A14" s="660" t="s">
        <v>5804</v>
      </c>
      <c r="B14" s="661" t="s">
        <v>5805</v>
      </c>
      <c r="C14" s="661" t="s">
        <v>5820</v>
      </c>
      <c r="D14" s="661" t="s">
        <v>5821</v>
      </c>
      <c r="E14" s="664">
        <v>0.4</v>
      </c>
      <c r="F14" s="664">
        <v>14.38</v>
      </c>
      <c r="G14" s="661">
        <v>1</v>
      </c>
      <c r="H14" s="661">
        <v>35.950000000000003</v>
      </c>
      <c r="I14" s="664"/>
      <c r="J14" s="664"/>
      <c r="K14" s="661"/>
      <c r="L14" s="661"/>
      <c r="M14" s="664"/>
      <c r="N14" s="664"/>
      <c r="O14" s="677"/>
      <c r="P14" s="665"/>
    </row>
    <row r="15" spans="1:16" ht="14.4" customHeight="1" x14ac:dyDescent="0.3">
      <c r="A15" s="660" t="s">
        <v>5804</v>
      </c>
      <c r="B15" s="661" t="s">
        <v>5805</v>
      </c>
      <c r="C15" s="661" t="s">
        <v>5822</v>
      </c>
      <c r="D15" s="661" t="s">
        <v>5823</v>
      </c>
      <c r="E15" s="664"/>
      <c r="F15" s="664"/>
      <c r="G15" s="661"/>
      <c r="H15" s="661"/>
      <c r="I15" s="664"/>
      <c r="J15" s="664"/>
      <c r="K15" s="661"/>
      <c r="L15" s="661"/>
      <c r="M15" s="664">
        <v>2</v>
      </c>
      <c r="N15" s="664">
        <v>14824.77</v>
      </c>
      <c r="O15" s="677"/>
      <c r="P15" s="665">
        <v>7412.3850000000002</v>
      </c>
    </row>
    <row r="16" spans="1:16" ht="14.4" customHeight="1" x14ac:dyDescent="0.3">
      <c r="A16" s="660" t="s">
        <v>5804</v>
      </c>
      <c r="B16" s="661" t="s">
        <v>5805</v>
      </c>
      <c r="C16" s="661" t="s">
        <v>5824</v>
      </c>
      <c r="D16" s="661" t="s">
        <v>5825</v>
      </c>
      <c r="E16" s="664"/>
      <c r="F16" s="664"/>
      <c r="G16" s="661"/>
      <c r="H16" s="661"/>
      <c r="I16" s="664">
        <v>1.5</v>
      </c>
      <c r="J16" s="664">
        <v>158.11000000000001</v>
      </c>
      <c r="K16" s="661"/>
      <c r="L16" s="661">
        <v>105.40666666666668</v>
      </c>
      <c r="M16" s="664">
        <v>0.1</v>
      </c>
      <c r="N16" s="664">
        <v>10.08</v>
      </c>
      <c r="O16" s="677"/>
      <c r="P16" s="665">
        <v>100.8</v>
      </c>
    </row>
    <row r="17" spans="1:16" ht="14.4" customHeight="1" x14ac:dyDescent="0.3">
      <c r="A17" s="660" t="s">
        <v>5804</v>
      </c>
      <c r="B17" s="661" t="s">
        <v>5805</v>
      </c>
      <c r="C17" s="661" t="s">
        <v>5826</v>
      </c>
      <c r="D17" s="661" t="s">
        <v>3482</v>
      </c>
      <c r="E17" s="664">
        <v>4</v>
      </c>
      <c r="F17" s="664">
        <v>170.8</v>
      </c>
      <c r="G17" s="661">
        <v>1</v>
      </c>
      <c r="H17" s="661">
        <v>42.7</v>
      </c>
      <c r="I17" s="664"/>
      <c r="J17" s="664"/>
      <c r="K17" s="661"/>
      <c r="L17" s="661"/>
      <c r="M17" s="664"/>
      <c r="N17" s="664"/>
      <c r="O17" s="677"/>
      <c r="P17" s="665"/>
    </row>
    <row r="18" spans="1:16" ht="14.4" customHeight="1" x14ac:dyDescent="0.3">
      <c r="A18" s="660" t="s">
        <v>5804</v>
      </c>
      <c r="B18" s="661" t="s">
        <v>5805</v>
      </c>
      <c r="C18" s="661" t="s">
        <v>5827</v>
      </c>
      <c r="D18" s="661" t="s">
        <v>5828</v>
      </c>
      <c r="E18" s="664">
        <v>1</v>
      </c>
      <c r="F18" s="664">
        <v>140.09</v>
      </c>
      <c r="G18" s="661">
        <v>1</v>
      </c>
      <c r="H18" s="661">
        <v>140.09</v>
      </c>
      <c r="I18" s="664"/>
      <c r="J18" s="664"/>
      <c r="K18" s="661"/>
      <c r="L18" s="661"/>
      <c r="M18" s="664"/>
      <c r="N18" s="664"/>
      <c r="O18" s="677"/>
      <c r="P18" s="665"/>
    </row>
    <row r="19" spans="1:16" ht="14.4" customHeight="1" x14ac:dyDescent="0.3">
      <c r="A19" s="660" t="s">
        <v>5804</v>
      </c>
      <c r="B19" s="661" t="s">
        <v>5805</v>
      </c>
      <c r="C19" s="661" t="s">
        <v>5829</v>
      </c>
      <c r="D19" s="661" t="s">
        <v>5828</v>
      </c>
      <c r="E19" s="664">
        <v>0.36</v>
      </c>
      <c r="F19" s="664">
        <v>100.86</v>
      </c>
      <c r="G19" s="661">
        <v>1</v>
      </c>
      <c r="H19" s="661">
        <v>280.16666666666669</v>
      </c>
      <c r="I19" s="664">
        <v>13.95</v>
      </c>
      <c r="J19" s="664">
        <v>3925.27</v>
      </c>
      <c r="K19" s="661">
        <v>38.918005155661312</v>
      </c>
      <c r="L19" s="661">
        <v>281.38136200716849</v>
      </c>
      <c r="M19" s="664"/>
      <c r="N19" s="664"/>
      <c r="O19" s="677"/>
      <c r="P19" s="665"/>
    </row>
    <row r="20" spans="1:16" ht="14.4" customHeight="1" x14ac:dyDescent="0.3">
      <c r="A20" s="660" t="s">
        <v>5804</v>
      </c>
      <c r="B20" s="661" t="s">
        <v>5805</v>
      </c>
      <c r="C20" s="661" t="s">
        <v>5830</v>
      </c>
      <c r="D20" s="661" t="s">
        <v>5831</v>
      </c>
      <c r="E20" s="664">
        <v>7</v>
      </c>
      <c r="F20" s="664">
        <v>68922.350000000006</v>
      </c>
      <c r="G20" s="661">
        <v>1</v>
      </c>
      <c r="H20" s="661">
        <v>9846.0500000000011</v>
      </c>
      <c r="I20" s="664">
        <v>9</v>
      </c>
      <c r="J20" s="664">
        <v>71301.42</v>
      </c>
      <c r="K20" s="661">
        <v>1.0345181207547334</v>
      </c>
      <c r="L20" s="661">
        <v>7922.38</v>
      </c>
      <c r="M20" s="664">
        <v>14</v>
      </c>
      <c r="N20" s="664">
        <v>103892.92000000001</v>
      </c>
      <c r="O20" s="677">
        <v>1.5073908536200522</v>
      </c>
      <c r="P20" s="665">
        <v>7420.9228571428584</v>
      </c>
    </row>
    <row r="21" spans="1:16" ht="14.4" customHeight="1" x14ac:dyDescent="0.3">
      <c r="A21" s="660" t="s">
        <v>5804</v>
      </c>
      <c r="B21" s="661" t="s">
        <v>5805</v>
      </c>
      <c r="C21" s="661" t="s">
        <v>5832</v>
      </c>
      <c r="D21" s="661" t="s">
        <v>5833</v>
      </c>
      <c r="E21" s="664">
        <v>121.85</v>
      </c>
      <c r="F21" s="664">
        <v>8324.5199999999986</v>
      </c>
      <c r="G21" s="661">
        <v>1</v>
      </c>
      <c r="H21" s="661">
        <v>68.317767747230192</v>
      </c>
      <c r="I21" s="664"/>
      <c r="J21" s="664"/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5804</v>
      </c>
      <c r="B22" s="661" t="s">
        <v>5805</v>
      </c>
      <c r="C22" s="661" t="s">
        <v>5834</v>
      </c>
      <c r="D22" s="661" t="s">
        <v>5833</v>
      </c>
      <c r="E22" s="664">
        <v>16.39</v>
      </c>
      <c r="F22" s="664">
        <v>2166.83</v>
      </c>
      <c r="G22" s="661">
        <v>1</v>
      </c>
      <c r="H22" s="661">
        <v>132.2043929225137</v>
      </c>
      <c r="I22" s="664"/>
      <c r="J22" s="664"/>
      <c r="K22" s="661"/>
      <c r="L22" s="661"/>
      <c r="M22" s="664"/>
      <c r="N22" s="664"/>
      <c r="O22" s="677"/>
      <c r="P22" s="665"/>
    </row>
    <row r="23" spans="1:16" ht="14.4" customHeight="1" x14ac:dyDescent="0.3">
      <c r="A23" s="660" t="s">
        <v>5804</v>
      </c>
      <c r="B23" s="661" t="s">
        <v>5805</v>
      </c>
      <c r="C23" s="661" t="s">
        <v>5835</v>
      </c>
      <c r="D23" s="661" t="s">
        <v>5833</v>
      </c>
      <c r="E23" s="664">
        <v>183.16</v>
      </c>
      <c r="F23" s="664">
        <v>133324.19</v>
      </c>
      <c r="G23" s="661">
        <v>1</v>
      </c>
      <c r="H23" s="661">
        <v>727.91106136711073</v>
      </c>
      <c r="I23" s="664"/>
      <c r="J23" s="664"/>
      <c r="K23" s="661"/>
      <c r="L23" s="661"/>
      <c r="M23" s="664"/>
      <c r="N23" s="664"/>
      <c r="O23" s="677"/>
      <c r="P23" s="665"/>
    </row>
    <row r="24" spans="1:16" ht="14.4" customHeight="1" x14ac:dyDescent="0.3">
      <c r="A24" s="660" t="s">
        <v>5804</v>
      </c>
      <c r="B24" s="661" t="s">
        <v>5805</v>
      </c>
      <c r="C24" s="661" t="s">
        <v>5836</v>
      </c>
      <c r="D24" s="661" t="s">
        <v>3077</v>
      </c>
      <c r="E24" s="664">
        <v>7</v>
      </c>
      <c r="F24" s="664">
        <v>239697.79</v>
      </c>
      <c r="G24" s="661">
        <v>1</v>
      </c>
      <c r="H24" s="661">
        <v>34242.541428571429</v>
      </c>
      <c r="I24" s="664">
        <v>16</v>
      </c>
      <c r="J24" s="664">
        <v>486037.6</v>
      </c>
      <c r="K24" s="661">
        <v>2.027709975965986</v>
      </c>
      <c r="L24" s="661">
        <v>30377.35</v>
      </c>
      <c r="M24" s="664">
        <v>22</v>
      </c>
      <c r="N24" s="664">
        <v>629715.46000000008</v>
      </c>
      <c r="O24" s="677">
        <v>2.6271225112254895</v>
      </c>
      <c r="P24" s="665">
        <v>28623.430000000004</v>
      </c>
    </row>
    <row r="25" spans="1:16" ht="14.4" customHeight="1" x14ac:dyDescent="0.3">
      <c r="A25" s="660" t="s">
        <v>5804</v>
      </c>
      <c r="B25" s="661" t="s">
        <v>5805</v>
      </c>
      <c r="C25" s="661" t="s">
        <v>5837</v>
      </c>
      <c r="D25" s="661" t="s">
        <v>2917</v>
      </c>
      <c r="E25" s="664">
        <v>21</v>
      </c>
      <c r="F25" s="664">
        <v>706942.5</v>
      </c>
      <c r="G25" s="661">
        <v>1</v>
      </c>
      <c r="H25" s="661">
        <v>33663.928571428572</v>
      </c>
      <c r="I25" s="664">
        <v>41</v>
      </c>
      <c r="J25" s="664">
        <v>1360115.1400000001</v>
      </c>
      <c r="K25" s="661">
        <v>1.9239402638828478</v>
      </c>
      <c r="L25" s="661">
        <v>33173.54</v>
      </c>
      <c r="M25" s="664">
        <v>37</v>
      </c>
      <c r="N25" s="664">
        <v>1059091.7</v>
      </c>
      <c r="O25" s="677">
        <v>1.4981299044830378</v>
      </c>
      <c r="P25" s="665">
        <v>28624.1</v>
      </c>
    </row>
    <row r="26" spans="1:16" ht="14.4" customHeight="1" x14ac:dyDescent="0.3">
      <c r="A26" s="660" t="s">
        <v>5804</v>
      </c>
      <c r="B26" s="661" t="s">
        <v>5805</v>
      </c>
      <c r="C26" s="661" t="s">
        <v>5838</v>
      </c>
      <c r="D26" s="661" t="s">
        <v>3110</v>
      </c>
      <c r="E26" s="664">
        <v>11</v>
      </c>
      <c r="F26" s="664">
        <v>296486.44000000006</v>
      </c>
      <c r="G26" s="661">
        <v>1</v>
      </c>
      <c r="H26" s="661">
        <v>26953.312727272732</v>
      </c>
      <c r="I26" s="664">
        <v>4</v>
      </c>
      <c r="J26" s="664">
        <v>99816.36</v>
      </c>
      <c r="K26" s="661">
        <v>0.33666416582154646</v>
      </c>
      <c r="L26" s="661">
        <v>24954.09</v>
      </c>
      <c r="M26" s="664">
        <v>6</v>
      </c>
      <c r="N26" s="664">
        <v>143214.78</v>
      </c>
      <c r="O26" s="677">
        <v>0.48303989889048543</v>
      </c>
      <c r="P26" s="665">
        <v>23869.13</v>
      </c>
    </row>
    <row r="27" spans="1:16" ht="14.4" customHeight="1" x14ac:dyDescent="0.3">
      <c r="A27" s="660" t="s">
        <v>5804</v>
      </c>
      <c r="B27" s="661" t="s">
        <v>5805</v>
      </c>
      <c r="C27" s="661" t="s">
        <v>5839</v>
      </c>
      <c r="D27" s="661" t="s">
        <v>5840</v>
      </c>
      <c r="E27" s="664">
        <v>64.31</v>
      </c>
      <c r="F27" s="664">
        <v>93712.450000000012</v>
      </c>
      <c r="G27" s="661">
        <v>1</v>
      </c>
      <c r="H27" s="661">
        <v>1457.1987249261392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5804</v>
      </c>
      <c r="B28" s="661" t="s">
        <v>5805</v>
      </c>
      <c r="C28" s="661" t="s">
        <v>5841</v>
      </c>
      <c r="D28" s="661" t="s">
        <v>5840</v>
      </c>
      <c r="E28" s="664">
        <v>46.47999999999999</v>
      </c>
      <c r="F28" s="664">
        <v>677303.36999999988</v>
      </c>
      <c r="G28" s="661">
        <v>1</v>
      </c>
      <c r="H28" s="661">
        <v>14571.931368330464</v>
      </c>
      <c r="I28" s="664"/>
      <c r="J28" s="664"/>
      <c r="K28" s="661"/>
      <c r="L28" s="661"/>
      <c r="M28" s="664"/>
      <c r="N28" s="664"/>
      <c r="O28" s="677"/>
      <c r="P28" s="665"/>
    </row>
    <row r="29" spans="1:16" ht="14.4" customHeight="1" x14ac:dyDescent="0.3">
      <c r="A29" s="660" t="s">
        <v>5804</v>
      </c>
      <c r="B29" s="661" t="s">
        <v>5805</v>
      </c>
      <c r="C29" s="661" t="s">
        <v>5842</v>
      </c>
      <c r="D29" s="661" t="s">
        <v>3131</v>
      </c>
      <c r="E29" s="664">
        <v>3</v>
      </c>
      <c r="F29" s="664">
        <v>31336.600000000002</v>
      </c>
      <c r="G29" s="661">
        <v>1</v>
      </c>
      <c r="H29" s="661">
        <v>10445.533333333335</v>
      </c>
      <c r="I29" s="664">
        <v>4</v>
      </c>
      <c r="J29" s="664">
        <v>31510.799999999999</v>
      </c>
      <c r="K29" s="661">
        <v>1.0055589949132961</v>
      </c>
      <c r="L29" s="661">
        <v>7877.7</v>
      </c>
      <c r="M29" s="664">
        <v>3</v>
      </c>
      <c r="N29" s="664">
        <v>21915.61</v>
      </c>
      <c r="O29" s="677">
        <v>0.69936144955100421</v>
      </c>
      <c r="P29" s="665">
        <v>7305.2033333333338</v>
      </c>
    </row>
    <row r="30" spans="1:16" ht="14.4" customHeight="1" x14ac:dyDescent="0.3">
      <c r="A30" s="660" t="s">
        <v>5804</v>
      </c>
      <c r="B30" s="661" t="s">
        <v>5805</v>
      </c>
      <c r="C30" s="661" t="s">
        <v>5843</v>
      </c>
      <c r="D30" s="661" t="s">
        <v>5844</v>
      </c>
      <c r="E30" s="664">
        <v>4</v>
      </c>
      <c r="F30" s="664">
        <v>179265.52</v>
      </c>
      <c r="G30" s="661">
        <v>1</v>
      </c>
      <c r="H30" s="661">
        <v>44816.38</v>
      </c>
      <c r="I30" s="664"/>
      <c r="J30" s="664"/>
      <c r="K30" s="661"/>
      <c r="L30" s="661"/>
      <c r="M30" s="664"/>
      <c r="N30" s="664"/>
      <c r="O30" s="677"/>
      <c r="P30" s="665"/>
    </row>
    <row r="31" spans="1:16" ht="14.4" customHeight="1" x14ac:dyDescent="0.3">
      <c r="A31" s="660" t="s">
        <v>5804</v>
      </c>
      <c r="B31" s="661" t="s">
        <v>5805</v>
      </c>
      <c r="C31" s="661" t="s">
        <v>5845</v>
      </c>
      <c r="D31" s="661" t="s">
        <v>5846</v>
      </c>
      <c r="E31" s="664">
        <v>-1.2789769243681803E-13</v>
      </c>
      <c r="F31" s="664">
        <v>-2.3283064365386963E-10</v>
      </c>
      <c r="G31" s="661">
        <v>1</v>
      </c>
      <c r="H31" s="661">
        <v>1820.4444444444443</v>
      </c>
      <c r="I31" s="664">
        <v>3.5527136788005009E-14</v>
      </c>
      <c r="J31" s="664">
        <v>-1.1641532182693481E-10</v>
      </c>
      <c r="K31" s="661">
        <v>0.5</v>
      </c>
      <c r="L31" s="661">
        <v>-3276.8</v>
      </c>
      <c r="M31" s="664">
        <v>0</v>
      </c>
      <c r="N31" s="664">
        <v>-6.9849193096160889E-10</v>
      </c>
      <c r="O31" s="677">
        <v>3</v>
      </c>
      <c r="P31" s="665"/>
    </row>
    <row r="32" spans="1:16" ht="14.4" customHeight="1" x14ac:dyDescent="0.3">
      <c r="A32" s="660" t="s">
        <v>5804</v>
      </c>
      <c r="B32" s="661" t="s">
        <v>5805</v>
      </c>
      <c r="C32" s="661" t="s">
        <v>5845</v>
      </c>
      <c r="D32" s="661" t="s">
        <v>3188</v>
      </c>
      <c r="E32" s="664">
        <v>1018.7199999999999</v>
      </c>
      <c r="F32" s="664">
        <v>15376099.460000001</v>
      </c>
      <c r="G32" s="661">
        <v>1</v>
      </c>
      <c r="H32" s="661">
        <v>15093.548237003301</v>
      </c>
      <c r="I32" s="664">
        <v>1026.7</v>
      </c>
      <c r="J32" s="664">
        <v>15496545.549999999</v>
      </c>
      <c r="K32" s="661">
        <v>1.0078333318741421</v>
      </c>
      <c r="L32" s="661">
        <v>15093.547823122624</v>
      </c>
      <c r="M32" s="664">
        <v>397.29</v>
      </c>
      <c r="N32" s="664">
        <v>5934113.3099999987</v>
      </c>
      <c r="O32" s="677">
        <v>0.38593099149997295</v>
      </c>
      <c r="P32" s="665">
        <v>14936.47791285962</v>
      </c>
    </row>
    <row r="33" spans="1:16" ht="14.4" customHeight="1" x14ac:dyDescent="0.3">
      <c r="A33" s="660" t="s">
        <v>5804</v>
      </c>
      <c r="B33" s="661" t="s">
        <v>5805</v>
      </c>
      <c r="C33" s="661" t="s">
        <v>5847</v>
      </c>
      <c r="D33" s="661" t="s">
        <v>5848</v>
      </c>
      <c r="E33" s="664">
        <v>0</v>
      </c>
      <c r="F33" s="664">
        <v>5.8207660913467407E-11</v>
      </c>
      <c r="G33" s="661">
        <v>1</v>
      </c>
      <c r="H33" s="661"/>
      <c r="I33" s="664">
        <v>0</v>
      </c>
      <c r="J33" s="664">
        <v>-4.3655745685100555E-11</v>
      </c>
      <c r="K33" s="661">
        <v>-0.75</v>
      </c>
      <c r="L33" s="661"/>
      <c r="M33" s="664">
        <v>0</v>
      </c>
      <c r="N33" s="664">
        <v>0</v>
      </c>
      <c r="O33" s="677">
        <v>0</v>
      </c>
      <c r="P33" s="665"/>
    </row>
    <row r="34" spans="1:16" ht="14.4" customHeight="1" x14ac:dyDescent="0.3">
      <c r="A34" s="660" t="s">
        <v>5804</v>
      </c>
      <c r="B34" s="661" t="s">
        <v>5805</v>
      </c>
      <c r="C34" s="661" t="s">
        <v>5847</v>
      </c>
      <c r="D34" s="661" t="s">
        <v>3192</v>
      </c>
      <c r="E34" s="664">
        <v>22</v>
      </c>
      <c r="F34" s="664">
        <v>741649.04</v>
      </c>
      <c r="G34" s="661">
        <v>1</v>
      </c>
      <c r="H34" s="661">
        <v>33711.32</v>
      </c>
      <c r="I34" s="664">
        <v>19</v>
      </c>
      <c r="J34" s="664">
        <v>640515.07999999996</v>
      </c>
      <c r="K34" s="661">
        <v>0.86363636363636354</v>
      </c>
      <c r="L34" s="661">
        <v>33711.32</v>
      </c>
      <c r="M34" s="664">
        <v>30</v>
      </c>
      <c r="N34" s="664">
        <v>967368.29999999981</v>
      </c>
      <c r="O34" s="677">
        <v>1.3043478084998259</v>
      </c>
      <c r="P34" s="665">
        <v>32245.609999999993</v>
      </c>
    </row>
    <row r="35" spans="1:16" ht="14.4" customHeight="1" x14ac:dyDescent="0.3">
      <c r="A35" s="660" t="s">
        <v>5804</v>
      </c>
      <c r="B35" s="661" t="s">
        <v>5805</v>
      </c>
      <c r="C35" s="661" t="s">
        <v>5849</v>
      </c>
      <c r="D35" s="661" t="s">
        <v>5848</v>
      </c>
      <c r="E35" s="664">
        <v>0</v>
      </c>
      <c r="F35" s="664">
        <v>-1.1641532182693481E-10</v>
      </c>
      <c r="G35" s="661">
        <v>1</v>
      </c>
      <c r="H35" s="661"/>
      <c r="I35" s="664">
        <v>0</v>
      </c>
      <c r="J35" s="664">
        <v>0</v>
      </c>
      <c r="K35" s="661">
        <v>0</v>
      </c>
      <c r="L35" s="661"/>
      <c r="M35" s="664">
        <v>0</v>
      </c>
      <c r="N35" s="664">
        <v>-1.4551915228366852E-10</v>
      </c>
      <c r="O35" s="677">
        <v>1.25</v>
      </c>
      <c r="P35" s="665"/>
    </row>
    <row r="36" spans="1:16" ht="14.4" customHeight="1" x14ac:dyDescent="0.3">
      <c r="A36" s="660" t="s">
        <v>5804</v>
      </c>
      <c r="B36" s="661" t="s">
        <v>5805</v>
      </c>
      <c r="C36" s="661" t="s">
        <v>5849</v>
      </c>
      <c r="D36" s="661" t="s">
        <v>3196</v>
      </c>
      <c r="E36" s="664">
        <v>21</v>
      </c>
      <c r="F36" s="664">
        <v>1415875.44</v>
      </c>
      <c r="G36" s="661">
        <v>1</v>
      </c>
      <c r="H36" s="661">
        <v>67422.64</v>
      </c>
      <c r="I36" s="664">
        <v>19</v>
      </c>
      <c r="J36" s="664">
        <v>1281030.1599999999</v>
      </c>
      <c r="K36" s="661">
        <v>0.90476190476190477</v>
      </c>
      <c r="L36" s="661">
        <v>67422.64</v>
      </c>
      <c r="M36" s="664">
        <v>34</v>
      </c>
      <c r="N36" s="664">
        <v>2192701.48</v>
      </c>
      <c r="O36" s="677">
        <v>1.5486542234251905</v>
      </c>
      <c r="P36" s="665">
        <v>64491.22</v>
      </c>
    </row>
    <row r="37" spans="1:16" ht="14.4" customHeight="1" x14ac:dyDescent="0.3">
      <c r="A37" s="660" t="s">
        <v>5804</v>
      </c>
      <c r="B37" s="661" t="s">
        <v>5805</v>
      </c>
      <c r="C37" s="661" t="s">
        <v>5850</v>
      </c>
      <c r="D37" s="661" t="s">
        <v>5848</v>
      </c>
      <c r="E37" s="664">
        <v>0</v>
      </c>
      <c r="F37" s="664">
        <v>3.4924596548080444E-10</v>
      </c>
      <c r="G37" s="661">
        <v>1</v>
      </c>
      <c r="H37" s="661"/>
      <c r="I37" s="664">
        <v>0</v>
      </c>
      <c r="J37" s="664">
        <v>-5.8207660913467407E-10</v>
      </c>
      <c r="K37" s="661">
        <v>-1.6666666666666667</v>
      </c>
      <c r="L37" s="661"/>
      <c r="M37" s="664">
        <v>0</v>
      </c>
      <c r="N37" s="664">
        <v>-1.1641532182693481E-10</v>
      </c>
      <c r="O37" s="677">
        <v>-0.33333333333333331</v>
      </c>
      <c r="P37" s="665"/>
    </row>
    <row r="38" spans="1:16" ht="14.4" customHeight="1" x14ac:dyDescent="0.3">
      <c r="A38" s="660" t="s">
        <v>5804</v>
      </c>
      <c r="B38" s="661" t="s">
        <v>5805</v>
      </c>
      <c r="C38" s="661" t="s">
        <v>5850</v>
      </c>
      <c r="D38" s="661" t="s">
        <v>3200</v>
      </c>
      <c r="E38" s="664">
        <v>38</v>
      </c>
      <c r="F38" s="664">
        <v>5124113.8</v>
      </c>
      <c r="G38" s="661">
        <v>1</v>
      </c>
      <c r="H38" s="661">
        <v>134845.1</v>
      </c>
      <c r="I38" s="664">
        <v>67</v>
      </c>
      <c r="J38" s="664">
        <v>9034621.7000000011</v>
      </c>
      <c r="K38" s="661">
        <v>1.7631578947368425</v>
      </c>
      <c r="L38" s="661">
        <v>134845.1</v>
      </c>
      <c r="M38" s="664">
        <v>54</v>
      </c>
      <c r="N38" s="664">
        <v>6965042.5799999991</v>
      </c>
      <c r="O38" s="677">
        <v>1.359267739135692</v>
      </c>
      <c r="P38" s="665">
        <v>128982.26999999999</v>
      </c>
    </row>
    <row r="39" spans="1:16" ht="14.4" customHeight="1" x14ac:dyDescent="0.3">
      <c r="A39" s="660" t="s">
        <v>5804</v>
      </c>
      <c r="B39" s="661" t="s">
        <v>5805</v>
      </c>
      <c r="C39" s="661" t="s">
        <v>5851</v>
      </c>
      <c r="D39" s="661" t="s">
        <v>5852</v>
      </c>
      <c r="E39" s="664">
        <v>0</v>
      </c>
      <c r="F39" s="664">
        <v>-1.1641532182693481E-10</v>
      </c>
      <c r="G39" s="661">
        <v>1</v>
      </c>
      <c r="H39" s="661"/>
      <c r="I39" s="664">
        <v>0</v>
      </c>
      <c r="J39" s="664">
        <v>0</v>
      </c>
      <c r="K39" s="661">
        <v>0</v>
      </c>
      <c r="L39" s="661"/>
      <c r="M39" s="664">
        <v>0</v>
      </c>
      <c r="N39" s="664">
        <v>-1.1641532182693481E-10</v>
      </c>
      <c r="O39" s="677">
        <v>1</v>
      </c>
      <c r="P39" s="665"/>
    </row>
    <row r="40" spans="1:16" ht="14.4" customHeight="1" x14ac:dyDescent="0.3">
      <c r="A40" s="660" t="s">
        <v>5804</v>
      </c>
      <c r="B40" s="661" t="s">
        <v>5805</v>
      </c>
      <c r="C40" s="661" t="s">
        <v>5851</v>
      </c>
      <c r="D40" s="661" t="s">
        <v>3204</v>
      </c>
      <c r="E40" s="664">
        <v>9</v>
      </c>
      <c r="F40" s="664">
        <v>859288.85999999987</v>
      </c>
      <c r="G40" s="661">
        <v>1</v>
      </c>
      <c r="H40" s="661">
        <v>95476.539999999979</v>
      </c>
      <c r="I40" s="664">
        <v>7</v>
      </c>
      <c r="J40" s="664">
        <v>668335.78</v>
      </c>
      <c r="K40" s="661">
        <v>0.7777777777777779</v>
      </c>
      <c r="L40" s="661">
        <v>95476.540000000008</v>
      </c>
      <c r="M40" s="664">
        <v>15</v>
      </c>
      <c r="N40" s="664">
        <v>1369880.8499999999</v>
      </c>
      <c r="O40" s="677">
        <v>1.5942029668579667</v>
      </c>
      <c r="P40" s="665">
        <v>91325.389999999985</v>
      </c>
    </row>
    <row r="41" spans="1:16" ht="14.4" customHeight="1" x14ac:dyDescent="0.3">
      <c r="A41" s="660" t="s">
        <v>5804</v>
      </c>
      <c r="B41" s="661" t="s">
        <v>5805</v>
      </c>
      <c r="C41" s="661" t="s">
        <v>5853</v>
      </c>
      <c r="D41" s="661" t="s">
        <v>5854</v>
      </c>
      <c r="E41" s="664">
        <v>93</v>
      </c>
      <c r="F41" s="664">
        <v>648355.60000000009</v>
      </c>
      <c r="G41" s="661">
        <v>1</v>
      </c>
      <c r="H41" s="661">
        <v>6971.5655913978508</v>
      </c>
      <c r="I41" s="664">
        <v>58</v>
      </c>
      <c r="J41" s="664">
        <v>404116.16</v>
      </c>
      <c r="K41" s="661">
        <v>0.62329400717754257</v>
      </c>
      <c r="L41" s="661">
        <v>6967.5199999999995</v>
      </c>
      <c r="M41" s="664">
        <v>15</v>
      </c>
      <c r="N41" s="664">
        <v>24034.499999999996</v>
      </c>
      <c r="O41" s="677">
        <v>3.7069935078836359E-2</v>
      </c>
      <c r="P41" s="665">
        <v>1602.2999999999997</v>
      </c>
    </row>
    <row r="42" spans="1:16" ht="14.4" customHeight="1" x14ac:dyDescent="0.3">
      <c r="A42" s="660" t="s">
        <v>5804</v>
      </c>
      <c r="B42" s="661" t="s">
        <v>5805</v>
      </c>
      <c r="C42" s="661" t="s">
        <v>5855</v>
      </c>
      <c r="D42" s="661" t="s">
        <v>5856</v>
      </c>
      <c r="E42" s="664">
        <v>0</v>
      </c>
      <c r="F42" s="664">
        <v>1.1641532182693481E-10</v>
      </c>
      <c r="G42" s="661">
        <v>1</v>
      </c>
      <c r="H42" s="661"/>
      <c r="I42" s="664">
        <v>0</v>
      </c>
      <c r="J42" s="664">
        <v>0</v>
      </c>
      <c r="K42" s="661">
        <v>0</v>
      </c>
      <c r="L42" s="661"/>
      <c r="M42" s="664">
        <v>0</v>
      </c>
      <c r="N42" s="664">
        <v>-1.1641532182693481E-9</v>
      </c>
      <c r="O42" s="677">
        <v>-10</v>
      </c>
      <c r="P42" s="665"/>
    </row>
    <row r="43" spans="1:16" ht="14.4" customHeight="1" x14ac:dyDescent="0.3">
      <c r="A43" s="660" t="s">
        <v>5804</v>
      </c>
      <c r="B43" s="661" t="s">
        <v>5805</v>
      </c>
      <c r="C43" s="661" t="s">
        <v>5855</v>
      </c>
      <c r="D43" s="661" t="s">
        <v>3161</v>
      </c>
      <c r="E43" s="664">
        <v>138</v>
      </c>
      <c r="F43" s="664">
        <v>8154898.8599999994</v>
      </c>
      <c r="G43" s="661">
        <v>1</v>
      </c>
      <c r="H43" s="661">
        <v>59093.469999999994</v>
      </c>
      <c r="I43" s="664">
        <v>133</v>
      </c>
      <c r="J43" s="664">
        <v>7859431.5100000007</v>
      </c>
      <c r="K43" s="661">
        <v>0.96376811594202916</v>
      </c>
      <c r="L43" s="661">
        <v>59093.470000000008</v>
      </c>
      <c r="M43" s="664">
        <v>162</v>
      </c>
      <c r="N43" s="664">
        <v>9156918.7799999993</v>
      </c>
      <c r="O43" s="677">
        <v>1.1228733718470667</v>
      </c>
      <c r="P43" s="665">
        <v>56524.189999999995</v>
      </c>
    </row>
    <row r="44" spans="1:16" ht="14.4" customHeight="1" x14ac:dyDescent="0.3">
      <c r="A44" s="660" t="s">
        <v>5804</v>
      </c>
      <c r="B44" s="661" t="s">
        <v>5805</v>
      </c>
      <c r="C44" s="661" t="s">
        <v>5857</v>
      </c>
      <c r="D44" s="661" t="s">
        <v>5858</v>
      </c>
      <c r="E44" s="664">
        <v>35</v>
      </c>
      <c r="F44" s="664">
        <v>390507.95</v>
      </c>
      <c r="G44" s="661">
        <v>1</v>
      </c>
      <c r="H44" s="661">
        <v>11157.37</v>
      </c>
      <c r="I44" s="664">
        <v>63</v>
      </c>
      <c r="J44" s="664">
        <v>700523.46</v>
      </c>
      <c r="K44" s="661">
        <v>1.7938775894319179</v>
      </c>
      <c r="L44" s="661">
        <v>11119.42</v>
      </c>
      <c r="M44" s="664">
        <v>79</v>
      </c>
      <c r="N44" s="664">
        <v>840241.62999999977</v>
      </c>
      <c r="O44" s="677">
        <v>2.1516633144088355</v>
      </c>
      <c r="P44" s="665">
        <v>10635.969999999998</v>
      </c>
    </row>
    <row r="45" spans="1:16" ht="14.4" customHeight="1" x14ac:dyDescent="0.3">
      <c r="A45" s="660" t="s">
        <v>5804</v>
      </c>
      <c r="B45" s="661" t="s">
        <v>5805</v>
      </c>
      <c r="C45" s="661" t="s">
        <v>5859</v>
      </c>
      <c r="D45" s="661" t="s">
        <v>5860</v>
      </c>
      <c r="E45" s="664">
        <v>21</v>
      </c>
      <c r="F45" s="664">
        <v>519043.98000000004</v>
      </c>
      <c r="G45" s="661">
        <v>1</v>
      </c>
      <c r="H45" s="661">
        <v>24716.38</v>
      </c>
      <c r="I45" s="664">
        <v>29</v>
      </c>
      <c r="J45" s="664">
        <v>716775.02</v>
      </c>
      <c r="K45" s="661">
        <v>1.3809523809523809</v>
      </c>
      <c r="L45" s="661">
        <v>24716.38</v>
      </c>
      <c r="M45" s="664">
        <v>20</v>
      </c>
      <c r="N45" s="664">
        <v>473089.5</v>
      </c>
      <c r="O45" s="677">
        <v>0.9114632251394188</v>
      </c>
      <c r="P45" s="665">
        <v>23654.474999999999</v>
      </c>
    </row>
    <row r="46" spans="1:16" ht="14.4" customHeight="1" x14ac:dyDescent="0.3">
      <c r="A46" s="660" t="s">
        <v>5804</v>
      </c>
      <c r="B46" s="661" t="s">
        <v>5805</v>
      </c>
      <c r="C46" s="661" t="s">
        <v>5861</v>
      </c>
      <c r="D46" s="661" t="s">
        <v>3168</v>
      </c>
      <c r="E46" s="664"/>
      <c r="F46" s="664"/>
      <c r="G46" s="661"/>
      <c r="H46" s="661"/>
      <c r="I46" s="664">
        <v>7.5</v>
      </c>
      <c r="J46" s="664">
        <v>204054.44</v>
      </c>
      <c r="K46" s="661"/>
      <c r="L46" s="661">
        <v>27207.258666666668</v>
      </c>
      <c r="M46" s="664">
        <v>1.88</v>
      </c>
      <c r="N46" s="664">
        <v>48925.75</v>
      </c>
      <c r="O46" s="677"/>
      <c r="P46" s="665">
        <v>26024.33510638298</v>
      </c>
    </row>
    <row r="47" spans="1:16" ht="14.4" customHeight="1" x14ac:dyDescent="0.3">
      <c r="A47" s="660" t="s">
        <v>5804</v>
      </c>
      <c r="B47" s="661" t="s">
        <v>5805</v>
      </c>
      <c r="C47" s="661" t="s">
        <v>5862</v>
      </c>
      <c r="D47" s="661" t="s">
        <v>5856</v>
      </c>
      <c r="E47" s="664">
        <v>0</v>
      </c>
      <c r="F47" s="664">
        <v>0</v>
      </c>
      <c r="G47" s="661"/>
      <c r="H47" s="661"/>
      <c r="I47" s="664">
        <v>0</v>
      </c>
      <c r="J47" s="664">
        <v>-2.3283064365386963E-10</v>
      </c>
      <c r="K47" s="661"/>
      <c r="L47" s="661"/>
      <c r="M47" s="664">
        <v>0</v>
      </c>
      <c r="N47" s="664">
        <v>6.4028427004814148E-10</v>
      </c>
      <c r="O47" s="677"/>
      <c r="P47" s="665"/>
    </row>
    <row r="48" spans="1:16" ht="14.4" customHeight="1" x14ac:dyDescent="0.3">
      <c r="A48" s="660" t="s">
        <v>5804</v>
      </c>
      <c r="B48" s="661" t="s">
        <v>5805</v>
      </c>
      <c r="C48" s="661" t="s">
        <v>5862</v>
      </c>
      <c r="D48" s="661" t="s">
        <v>3161</v>
      </c>
      <c r="E48" s="664">
        <v>4</v>
      </c>
      <c r="F48" s="664">
        <v>709121.68</v>
      </c>
      <c r="G48" s="661">
        <v>1</v>
      </c>
      <c r="H48" s="661">
        <v>177280.42</v>
      </c>
      <c r="I48" s="664">
        <v>18</v>
      </c>
      <c r="J48" s="664">
        <v>3191047.5599999996</v>
      </c>
      <c r="K48" s="661">
        <v>4.4999999999999991</v>
      </c>
      <c r="L48" s="661">
        <v>177280.41999999998</v>
      </c>
      <c r="M48" s="664">
        <v>28</v>
      </c>
      <c r="N48" s="664">
        <v>4748032.24</v>
      </c>
      <c r="O48" s="677">
        <v>6.6956523455889823</v>
      </c>
      <c r="P48" s="665">
        <v>169572.58000000002</v>
      </c>
    </row>
    <row r="49" spans="1:16" ht="14.4" customHeight="1" x14ac:dyDescent="0.3">
      <c r="A49" s="660" t="s">
        <v>5804</v>
      </c>
      <c r="B49" s="661" t="s">
        <v>5805</v>
      </c>
      <c r="C49" s="661" t="s">
        <v>5863</v>
      </c>
      <c r="D49" s="661" t="s">
        <v>5864</v>
      </c>
      <c r="E49" s="664">
        <v>-3.5527136788005009E-15</v>
      </c>
      <c r="F49" s="664">
        <v>2.0372681319713593E-10</v>
      </c>
      <c r="G49" s="661">
        <v>1</v>
      </c>
      <c r="H49" s="661">
        <v>-57344</v>
      </c>
      <c r="I49" s="664">
        <v>1.2434497875801753E-14</v>
      </c>
      <c r="J49" s="664">
        <v>-5.8207660913467407E-11</v>
      </c>
      <c r="K49" s="661">
        <v>-0.2857142857142857</v>
      </c>
      <c r="L49" s="661">
        <v>-4681.1428571428569</v>
      </c>
      <c r="M49" s="664">
        <v>1.4210854715202004E-14</v>
      </c>
      <c r="N49" s="664">
        <v>-5.8207660913467407E-11</v>
      </c>
      <c r="O49" s="677">
        <v>-0.2857142857142857</v>
      </c>
      <c r="P49" s="665">
        <v>-4096</v>
      </c>
    </row>
    <row r="50" spans="1:16" ht="14.4" customHeight="1" x14ac:dyDescent="0.3">
      <c r="A50" s="660" t="s">
        <v>5804</v>
      </c>
      <c r="B50" s="661" t="s">
        <v>5805</v>
      </c>
      <c r="C50" s="661" t="s">
        <v>5863</v>
      </c>
      <c r="D50" s="661" t="s">
        <v>5865</v>
      </c>
      <c r="E50" s="664">
        <v>180.12</v>
      </c>
      <c r="F50" s="664">
        <v>1469461.7999999998</v>
      </c>
      <c r="G50" s="661">
        <v>1</v>
      </c>
      <c r="H50" s="661">
        <v>8158.2378414390396</v>
      </c>
      <c r="I50" s="664">
        <v>129.97</v>
      </c>
      <c r="J50" s="664">
        <v>1060326.1100000001</v>
      </c>
      <c r="K50" s="661">
        <v>0.7215744635212703</v>
      </c>
      <c r="L50" s="661">
        <v>8158.2373624682632</v>
      </c>
      <c r="M50" s="664">
        <v>91.46</v>
      </c>
      <c r="N50" s="664">
        <v>711180.41999999993</v>
      </c>
      <c r="O50" s="677">
        <v>0.48397339760720559</v>
      </c>
      <c r="P50" s="665">
        <v>7775.8628908812589</v>
      </c>
    </row>
    <row r="51" spans="1:16" ht="14.4" customHeight="1" x14ac:dyDescent="0.3">
      <c r="A51" s="660" t="s">
        <v>5804</v>
      </c>
      <c r="B51" s="661" t="s">
        <v>5805</v>
      </c>
      <c r="C51" s="661" t="s">
        <v>5866</v>
      </c>
      <c r="D51" s="661" t="s">
        <v>5864</v>
      </c>
      <c r="E51" s="664">
        <v>7.1054273576010019E-15</v>
      </c>
      <c r="F51" s="664">
        <v>-2.9103830456733704E-10</v>
      </c>
      <c r="G51" s="661">
        <v>1</v>
      </c>
      <c r="H51" s="661">
        <v>-40960</v>
      </c>
      <c r="I51" s="664">
        <v>1.4210854715202004E-14</v>
      </c>
      <c r="J51" s="664">
        <v>0</v>
      </c>
      <c r="K51" s="661">
        <v>0</v>
      </c>
      <c r="L51" s="661">
        <v>0</v>
      </c>
      <c r="M51" s="664">
        <v>7.9936057773011271E-15</v>
      </c>
      <c r="N51" s="664">
        <v>2.9103830456733704E-11</v>
      </c>
      <c r="O51" s="677">
        <v>-0.1</v>
      </c>
      <c r="P51" s="665">
        <v>3640.8888888888887</v>
      </c>
    </row>
    <row r="52" spans="1:16" ht="14.4" customHeight="1" x14ac:dyDescent="0.3">
      <c r="A52" s="660" t="s">
        <v>5804</v>
      </c>
      <c r="B52" s="661" t="s">
        <v>5805</v>
      </c>
      <c r="C52" s="661" t="s">
        <v>5866</v>
      </c>
      <c r="D52" s="661" t="s">
        <v>5865</v>
      </c>
      <c r="E52" s="664">
        <v>74.5</v>
      </c>
      <c r="F52" s="664">
        <v>2431155.9700000002</v>
      </c>
      <c r="G52" s="661">
        <v>1</v>
      </c>
      <c r="H52" s="661">
        <v>32632.96604026846</v>
      </c>
      <c r="I52" s="664">
        <v>121.02000000000001</v>
      </c>
      <c r="J52" s="664">
        <v>3949241.6900000004</v>
      </c>
      <c r="K52" s="661">
        <v>1.6244295877076123</v>
      </c>
      <c r="L52" s="661">
        <v>32632.967195504876</v>
      </c>
      <c r="M52" s="664">
        <v>51.240000000000009</v>
      </c>
      <c r="N52" s="664">
        <v>1593688.35</v>
      </c>
      <c r="O52" s="677">
        <v>0.65552698784685537</v>
      </c>
      <c r="P52" s="665">
        <v>31102.426814988288</v>
      </c>
    </row>
    <row r="53" spans="1:16" ht="14.4" customHeight="1" x14ac:dyDescent="0.3">
      <c r="A53" s="660" t="s">
        <v>5804</v>
      </c>
      <c r="B53" s="661" t="s">
        <v>5805</v>
      </c>
      <c r="C53" s="661" t="s">
        <v>5867</v>
      </c>
      <c r="D53" s="661" t="s">
        <v>5868</v>
      </c>
      <c r="E53" s="664">
        <v>1.0480505352461478E-13</v>
      </c>
      <c r="F53" s="664">
        <v>4.1109160520136356E-10</v>
      </c>
      <c r="G53" s="661">
        <v>1</v>
      </c>
      <c r="H53" s="661">
        <v>3922.4406779661017</v>
      </c>
      <c r="I53" s="664">
        <v>-9.9475983006414026E-14</v>
      </c>
      <c r="J53" s="664">
        <v>1.1641532182693481E-10</v>
      </c>
      <c r="K53" s="661">
        <v>0.2831858407079646</v>
      </c>
      <c r="L53" s="661">
        <v>-1170.2857142857142</v>
      </c>
      <c r="M53" s="664">
        <v>-1.1368683772161603E-13</v>
      </c>
      <c r="N53" s="664">
        <v>-4.6566128730773926E-10</v>
      </c>
      <c r="O53" s="677">
        <v>-1.1327433628318584</v>
      </c>
      <c r="P53" s="665">
        <v>4096</v>
      </c>
    </row>
    <row r="54" spans="1:16" ht="14.4" customHeight="1" x14ac:dyDescent="0.3">
      <c r="A54" s="660" t="s">
        <v>5804</v>
      </c>
      <c r="B54" s="661" t="s">
        <v>5805</v>
      </c>
      <c r="C54" s="661" t="s">
        <v>5867</v>
      </c>
      <c r="D54" s="661" t="s">
        <v>3208</v>
      </c>
      <c r="E54" s="664">
        <v>799.19999999999993</v>
      </c>
      <c r="F54" s="664">
        <v>4890743.82</v>
      </c>
      <c r="G54" s="661">
        <v>1</v>
      </c>
      <c r="H54" s="661">
        <v>6119.5493243243254</v>
      </c>
      <c r="I54" s="664">
        <v>720.46</v>
      </c>
      <c r="J54" s="664">
        <v>4408890.57</v>
      </c>
      <c r="K54" s="661">
        <v>0.90147648952097437</v>
      </c>
      <c r="L54" s="661">
        <v>6119.5494128751079</v>
      </c>
      <c r="M54" s="664">
        <v>1086.1000000000004</v>
      </c>
      <c r="N54" s="664">
        <v>6383701.7200000007</v>
      </c>
      <c r="O54" s="677">
        <v>1.3052619304848398</v>
      </c>
      <c r="P54" s="665">
        <v>5877.637160482459</v>
      </c>
    </row>
    <row r="55" spans="1:16" ht="14.4" customHeight="1" x14ac:dyDescent="0.3">
      <c r="A55" s="660" t="s">
        <v>5804</v>
      </c>
      <c r="B55" s="661" t="s">
        <v>5805</v>
      </c>
      <c r="C55" s="661" t="s">
        <v>5869</v>
      </c>
      <c r="D55" s="661" t="s">
        <v>5870</v>
      </c>
      <c r="E55" s="664">
        <v>0</v>
      </c>
      <c r="F55" s="664">
        <v>0</v>
      </c>
      <c r="G55" s="661"/>
      <c r="H55" s="661"/>
      <c r="I55" s="664"/>
      <c r="J55" s="664"/>
      <c r="K55" s="661"/>
      <c r="L55" s="661"/>
      <c r="M55" s="664"/>
      <c r="N55" s="664"/>
      <c r="O55" s="677"/>
      <c r="P55" s="665"/>
    </row>
    <row r="56" spans="1:16" ht="14.4" customHeight="1" x14ac:dyDescent="0.3">
      <c r="A56" s="660" t="s">
        <v>5804</v>
      </c>
      <c r="B56" s="661" t="s">
        <v>5805</v>
      </c>
      <c r="C56" s="661" t="s">
        <v>5869</v>
      </c>
      <c r="D56" s="661" t="s">
        <v>5871</v>
      </c>
      <c r="E56" s="664">
        <v>2</v>
      </c>
      <c r="F56" s="664">
        <v>44657.98</v>
      </c>
      <c r="G56" s="661">
        <v>1</v>
      </c>
      <c r="H56" s="661">
        <v>22328.99</v>
      </c>
      <c r="I56" s="664"/>
      <c r="J56" s="664"/>
      <c r="K56" s="661"/>
      <c r="L56" s="661"/>
      <c r="M56" s="664"/>
      <c r="N56" s="664"/>
      <c r="O56" s="677"/>
      <c r="P56" s="665"/>
    </row>
    <row r="57" spans="1:16" ht="14.4" customHeight="1" x14ac:dyDescent="0.3">
      <c r="A57" s="660" t="s">
        <v>5804</v>
      </c>
      <c r="B57" s="661" t="s">
        <v>5805</v>
      </c>
      <c r="C57" s="661" t="s">
        <v>5872</v>
      </c>
      <c r="D57" s="661" t="s">
        <v>5873</v>
      </c>
      <c r="E57" s="664">
        <v>0</v>
      </c>
      <c r="F57" s="664">
        <v>0</v>
      </c>
      <c r="G57" s="661"/>
      <c r="H57" s="661"/>
      <c r="I57" s="664">
        <v>7.1054273576010019E-15</v>
      </c>
      <c r="J57" s="664">
        <v>-8.7311491370201111E-11</v>
      </c>
      <c r="K57" s="661"/>
      <c r="L57" s="661">
        <v>-12288</v>
      </c>
      <c r="M57" s="664">
        <v>1.4210854715202004E-14</v>
      </c>
      <c r="N57" s="664">
        <v>0</v>
      </c>
      <c r="O57" s="677"/>
      <c r="P57" s="665">
        <v>0</v>
      </c>
    </row>
    <row r="58" spans="1:16" ht="14.4" customHeight="1" x14ac:dyDescent="0.3">
      <c r="A58" s="660" t="s">
        <v>5804</v>
      </c>
      <c r="B58" s="661" t="s">
        <v>5805</v>
      </c>
      <c r="C58" s="661" t="s">
        <v>5872</v>
      </c>
      <c r="D58" s="661" t="s">
        <v>3212</v>
      </c>
      <c r="E58" s="664">
        <v>349.15999999999997</v>
      </c>
      <c r="F58" s="664">
        <v>4263032.21</v>
      </c>
      <c r="G58" s="661">
        <v>1</v>
      </c>
      <c r="H58" s="661">
        <v>12209.394575552757</v>
      </c>
      <c r="I58" s="664">
        <v>153.10999999999999</v>
      </c>
      <c r="J58" s="664">
        <v>1868474.75</v>
      </c>
      <c r="K58" s="661">
        <v>0.43829712231988976</v>
      </c>
      <c r="L58" s="661">
        <v>12203.479524524853</v>
      </c>
      <c r="M58" s="664">
        <v>131.59</v>
      </c>
      <c r="N58" s="664">
        <v>1536035.54</v>
      </c>
      <c r="O58" s="677">
        <v>0.36031525551152238</v>
      </c>
      <c r="P58" s="665">
        <v>11672.889581275173</v>
      </c>
    </row>
    <row r="59" spans="1:16" ht="14.4" customHeight="1" x14ac:dyDescent="0.3">
      <c r="A59" s="660" t="s">
        <v>5804</v>
      </c>
      <c r="B59" s="661" t="s">
        <v>5805</v>
      </c>
      <c r="C59" s="661" t="s">
        <v>5874</v>
      </c>
      <c r="D59" s="661" t="s">
        <v>5875</v>
      </c>
      <c r="E59" s="664"/>
      <c r="F59" s="664"/>
      <c r="G59" s="661"/>
      <c r="H59" s="661"/>
      <c r="I59" s="664"/>
      <c r="J59" s="664"/>
      <c r="K59" s="661"/>
      <c r="L59" s="661"/>
      <c r="M59" s="664">
        <v>2</v>
      </c>
      <c r="N59" s="664">
        <v>207.66</v>
      </c>
      <c r="O59" s="677"/>
      <c r="P59" s="665">
        <v>103.83</v>
      </c>
    </row>
    <row r="60" spans="1:16" ht="14.4" customHeight="1" x14ac:dyDescent="0.3">
      <c r="A60" s="660" t="s">
        <v>5804</v>
      </c>
      <c r="B60" s="661" t="s">
        <v>5805</v>
      </c>
      <c r="C60" s="661" t="s">
        <v>5876</v>
      </c>
      <c r="D60" s="661" t="s">
        <v>5877</v>
      </c>
      <c r="E60" s="664">
        <v>6</v>
      </c>
      <c r="F60" s="664">
        <v>305.70000000000005</v>
      </c>
      <c r="G60" s="661">
        <v>1</v>
      </c>
      <c r="H60" s="661">
        <v>50.95000000000001</v>
      </c>
      <c r="I60" s="664">
        <v>116</v>
      </c>
      <c r="J60" s="664">
        <v>5910.2</v>
      </c>
      <c r="K60" s="661">
        <v>19.333333333333329</v>
      </c>
      <c r="L60" s="661">
        <v>50.949999999999996</v>
      </c>
      <c r="M60" s="664">
        <v>32</v>
      </c>
      <c r="N60" s="664">
        <v>1559.68</v>
      </c>
      <c r="O60" s="677">
        <v>5.1019954203467446</v>
      </c>
      <c r="P60" s="665">
        <v>48.74</v>
      </c>
    </row>
    <row r="61" spans="1:16" ht="14.4" customHeight="1" x14ac:dyDescent="0.3">
      <c r="A61" s="660" t="s">
        <v>5804</v>
      </c>
      <c r="B61" s="661" t="s">
        <v>5805</v>
      </c>
      <c r="C61" s="661" t="s">
        <v>5878</v>
      </c>
      <c r="D61" s="661" t="s">
        <v>1395</v>
      </c>
      <c r="E61" s="664">
        <v>1.49</v>
      </c>
      <c r="F61" s="664">
        <v>451</v>
      </c>
      <c r="G61" s="661">
        <v>1</v>
      </c>
      <c r="H61" s="661">
        <v>302.68456375838929</v>
      </c>
      <c r="I61" s="664">
        <v>50.76</v>
      </c>
      <c r="J61" s="664">
        <v>10268.310000000001</v>
      </c>
      <c r="K61" s="661">
        <v>22.767871396895789</v>
      </c>
      <c r="L61" s="661">
        <v>202.29137115839248</v>
      </c>
      <c r="M61" s="664">
        <v>132.71</v>
      </c>
      <c r="N61" s="664">
        <v>14039.110000000002</v>
      </c>
      <c r="O61" s="677">
        <v>31.128847006651888</v>
      </c>
      <c r="P61" s="665">
        <v>105.78788335468316</v>
      </c>
    </row>
    <row r="62" spans="1:16" ht="14.4" customHeight="1" x14ac:dyDescent="0.3">
      <c r="A62" s="660" t="s">
        <v>5804</v>
      </c>
      <c r="B62" s="661" t="s">
        <v>5805</v>
      </c>
      <c r="C62" s="661" t="s">
        <v>5879</v>
      </c>
      <c r="D62" s="661" t="s">
        <v>1395</v>
      </c>
      <c r="E62" s="664">
        <v>11.18</v>
      </c>
      <c r="F62" s="664">
        <v>16920.349999999999</v>
      </c>
      <c r="G62" s="661">
        <v>1</v>
      </c>
      <c r="H62" s="661">
        <v>1513.4481216457959</v>
      </c>
      <c r="I62" s="664">
        <v>35.54</v>
      </c>
      <c r="J62" s="664">
        <v>28903.170000000006</v>
      </c>
      <c r="K62" s="661">
        <v>1.7081898424086976</v>
      </c>
      <c r="L62" s="661">
        <v>813.25745638716955</v>
      </c>
      <c r="M62" s="664">
        <v>125.37999999999998</v>
      </c>
      <c r="N62" s="664">
        <v>66323.33</v>
      </c>
      <c r="O62" s="677">
        <v>3.9197374758796366</v>
      </c>
      <c r="P62" s="665">
        <v>528.97854522252362</v>
      </c>
    </row>
    <row r="63" spans="1:16" ht="14.4" customHeight="1" x14ac:dyDescent="0.3">
      <c r="A63" s="660" t="s">
        <v>5804</v>
      </c>
      <c r="B63" s="661" t="s">
        <v>5805</v>
      </c>
      <c r="C63" s="661" t="s">
        <v>5880</v>
      </c>
      <c r="D63" s="661" t="s">
        <v>2183</v>
      </c>
      <c r="E63" s="664"/>
      <c r="F63" s="664"/>
      <c r="G63" s="661"/>
      <c r="H63" s="661"/>
      <c r="I63" s="664"/>
      <c r="J63" s="664"/>
      <c r="K63" s="661"/>
      <c r="L63" s="661"/>
      <c r="M63" s="664">
        <v>0.05</v>
      </c>
      <c r="N63" s="664">
        <v>4.5199999999999996</v>
      </c>
      <c r="O63" s="677"/>
      <c r="P63" s="665">
        <v>90.399999999999991</v>
      </c>
    </row>
    <row r="64" spans="1:16" ht="14.4" customHeight="1" x14ac:dyDescent="0.3">
      <c r="A64" s="660" t="s">
        <v>5804</v>
      </c>
      <c r="B64" s="661" t="s">
        <v>5805</v>
      </c>
      <c r="C64" s="661" t="s">
        <v>5881</v>
      </c>
      <c r="D64" s="661"/>
      <c r="E64" s="664"/>
      <c r="F64" s="664"/>
      <c r="G64" s="661"/>
      <c r="H64" s="661"/>
      <c r="I64" s="664">
        <v>7.5</v>
      </c>
      <c r="J64" s="664">
        <v>33361.42</v>
      </c>
      <c r="K64" s="661"/>
      <c r="L64" s="661">
        <v>4448.1893333333328</v>
      </c>
      <c r="M64" s="664"/>
      <c r="N64" s="664"/>
      <c r="O64" s="677"/>
      <c r="P64" s="665"/>
    </row>
    <row r="65" spans="1:16" ht="14.4" customHeight="1" x14ac:dyDescent="0.3">
      <c r="A65" s="660" t="s">
        <v>5804</v>
      </c>
      <c r="B65" s="661" t="s">
        <v>5805</v>
      </c>
      <c r="C65" s="661" t="s">
        <v>5882</v>
      </c>
      <c r="D65" s="661" t="s">
        <v>5883</v>
      </c>
      <c r="E65" s="664">
        <v>1</v>
      </c>
      <c r="F65" s="664">
        <v>32.400000000000006</v>
      </c>
      <c r="G65" s="661">
        <v>1</v>
      </c>
      <c r="H65" s="661">
        <v>32.400000000000006</v>
      </c>
      <c r="I65" s="664">
        <v>0.60000000000000009</v>
      </c>
      <c r="J65" s="664">
        <v>19.440000000000001</v>
      </c>
      <c r="K65" s="661">
        <v>0.6</v>
      </c>
      <c r="L65" s="661">
        <v>32.4</v>
      </c>
      <c r="M65" s="664"/>
      <c r="N65" s="664"/>
      <c r="O65" s="677"/>
      <c r="P65" s="665"/>
    </row>
    <row r="66" spans="1:16" ht="14.4" customHeight="1" x14ac:dyDescent="0.3">
      <c r="A66" s="660" t="s">
        <v>5804</v>
      </c>
      <c r="B66" s="661" t="s">
        <v>5805</v>
      </c>
      <c r="C66" s="661" t="s">
        <v>5884</v>
      </c>
      <c r="D66" s="661"/>
      <c r="E66" s="664">
        <v>72.539999999999992</v>
      </c>
      <c r="F66" s="664">
        <v>69323.41</v>
      </c>
      <c r="G66" s="661">
        <v>1</v>
      </c>
      <c r="H66" s="661">
        <v>955.65770609319009</v>
      </c>
      <c r="I66" s="664">
        <v>44.63</v>
      </c>
      <c r="J66" s="664">
        <v>42651.03</v>
      </c>
      <c r="K66" s="661">
        <v>0.61524714378591583</v>
      </c>
      <c r="L66" s="661">
        <v>955.65830159085806</v>
      </c>
      <c r="M66" s="664"/>
      <c r="N66" s="664"/>
      <c r="O66" s="677"/>
      <c r="P66" s="665"/>
    </row>
    <row r="67" spans="1:16" ht="14.4" customHeight="1" x14ac:dyDescent="0.3">
      <c r="A67" s="660" t="s">
        <v>5804</v>
      </c>
      <c r="B67" s="661" t="s">
        <v>5805</v>
      </c>
      <c r="C67" s="661" t="s">
        <v>5885</v>
      </c>
      <c r="D67" s="661"/>
      <c r="E67" s="664">
        <v>58.339999999999996</v>
      </c>
      <c r="F67" s="664">
        <v>139383.57</v>
      </c>
      <c r="G67" s="661">
        <v>1</v>
      </c>
      <c r="H67" s="661">
        <v>2389.1595817620846</v>
      </c>
      <c r="I67" s="664">
        <v>40.719999999999992</v>
      </c>
      <c r="J67" s="664">
        <v>97286.529999999984</v>
      </c>
      <c r="K67" s="661">
        <v>0.697977028425947</v>
      </c>
      <c r="L67" s="661">
        <v>2389.1583988212183</v>
      </c>
      <c r="M67" s="664"/>
      <c r="N67" s="664"/>
      <c r="O67" s="677"/>
      <c r="P67" s="665"/>
    </row>
    <row r="68" spans="1:16" ht="14.4" customHeight="1" x14ac:dyDescent="0.3">
      <c r="A68" s="660" t="s">
        <v>5804</v>
      </c>
      <c r="B68" s="661" t="s">
        <v>5805</v>
      </c>
      <c r="C68" s="661" t="s">
        <v>5886</v>
      </c>
      <c r="D68" s="661" t="s">
        <v>5833</v>
      </c>
      <c r="E68" s="664">
        <v>28.009999999999998</v>
      </c>
      <c r="F68" s="664">
        <v>1058.3800000000001</v>
      </c>
      <c r="G68" s="661">
        <v>1</v>
      </c>
      <c r="H68" s="661">
        <v>37.785790789003933</v>
      </c>
      <c r="I68" s="664"/>
      <c r="J68" s="664"/>
      <c r="K68" s="661"/>
      <c r="L68" s="661"/>
      <c r="M68" s="664"/>
      <c r="N68" s="664"/>
      <c r="O68" s="677"/>
      <c r="P68" s="665"/>
    </row>
    <row r="69" spans="1:16" ht="14.4" customHeight="1" x14ac:dyDescent="0.3">
      <c r="A69" s="660" t="s">
        <v>5804</v>
      </c>
      <c r="B69" s="661" t="s">
        <v>5805</v>
      </c>
      <c r="C69" s="661" t="s">
        <v>5887</v>
      </c>
      <c r="D69" s="661" t="s">
        <v>5888</v>
      </c>
      <c r="E69" s="664">
        <v>68</v>
      </c>
      <c r="F69" s="664">
        <v>191191.82000000004</v>
      </c>
      <c r="G69" s="661">
        <v>1</v>
      </c>
      <c r="H69" s="661">
        <v>2811.6444117647065</v>
      </c>
      <c r="I69" s="664">
        <v>64</v>
      </c>
      <c r="J69" s="664">
        <v>152669.44000000003</v>
      </c>
      <c r="K69" s="661">
        <v>0.79851449711603772</v>
      </c>
      <c r="L69" s="661">
        <v>2385.4600000000005</v>
      </c>
      <c r="M69" s="664">
        <v>98</v>
      </c>
      <c r="N69" s="664">
        <v>223611.21</v>
      </c>
      <c r="O69" s="677">
        <v>1.1695647334702914</v>
      </c>
      <c r="P69" s="665">
        <v>2281.7470408163263</v>
      </c>
    </row>
    <row r="70" spans="1:16" ht="14.4" customHeight="1" x14ac:dyDescent="0.3">
      <c r="A70" s="660" t="s">
        <v>5804</v>
      </c>
      <c r="B70" s="661" t="s">
        <v>5805</v>
      </c>
      <c r="C70" s="661" t="s">
        <v>5889</v>
      </c>
      <c r="D70" s="661" t="s">
        <v>1209</v>
      </c>
      <c r="E70" s="664"/>
      <c r="F70" s="664"/>
      <c r="G70" s="661"/>
      <c r="H70" s="661"/>
      <c r="I70" s="664"/>
      <c r="J70" s="664"/>
      <c r="K70" s="661"/>
      <c r="L70" s="661"/>
      <c r="M70" s="664">
        <v>0.1</v>
      </c>
      <c r="N70" s="664">
        <v>7.8</v>
      </c>
      <c r="O70" s="677"/>
      <c r="P70" s="665">
        <v>78</v>
      </c>
    </row>
    <row r="71" spans="1:16" ht="14.4" customHeight="1" x14ac:dyDescent="0.3">
      <c r="A71" s="660" t="s">
        <v>5804</v>
      </c>
      <c r="B71" s="661" t="s">
        <v>5805</v>
      </c>
      <c r="C71" s="661" t="s">
        <v>5890</v>
      </c>
      <c r="D71" s="661" t="s">
        <v>5891</v>
      </c>
      <c r="E71" s="664">
        <v>4</v>
      </c>
      <c r="F71" s="664">
        <v>5829.24</v>
      </c>
      <c r="G71" s="661">
        <v>1</v>
      </c>
      <c r="H71" s="661">
        <v>1457.31</v>
      </c>
      <c r="I71" s="664"/>
      <c r="J71" s="664"/>
      <c r="K71" s="661"/>
      <c r="L71" s="661"/>
      <c r="M71" s="664"/>
      <c r="N71" s="664"/>
      <c r="O71" s="677"/>
      <c r="P71" s="665"/>
    </row>
    <row r="72" spans="1:16" ht="14.4" customHeight="1" x14ac:dyDescent="0.3">
      <c r="A72" s="660" t="s">
        <v>5804</v>
      </c>
      <c r="B72" s="661" t="s">
        <v>5805</v>
      </c>
      <c r="C72" s="661" t="s">
        <v>5892</v>
      </c>
      <c r="D72" s="661" t="s">
        <v>878</v>
      </c>
      <c r="E72" s="664">
        <v>20.099999999999998</v>
      </c>
      <c r="F72" s="664">
        <v>2619.0299999999997</v>
      </c>
      <c r="G72" s="661">
        <v>1</v>
      </c>
      <c r="H72" s="661">
        <v>130.30000000000001</v>
      </c>
      <c r="I72" s="664">
        <v>17.200000000000003</v>
      </c>
      <c r="J72" s="664">
        <v>3051.2800000000007</v>
      </c>
      <c r="K72" s="661">
        <v>1.1650420193735853</v>
      </c>
      <c r="L72" s="661">
        <v>177.4</v>
      </c>
      <c r="M72" s="664">
        <v>7.8</v>
      </c>
      <c r="N72" s="664">
        <v>1323.66</v>
      </c>
      <c r="O72" s="677">
        <v>0.50540085451483951</v>
      </c>
      <c r="P72" s="665">
        <v>169.70000000000002</v>
      </c>
    </row>
    <row r="73" spans="1:16" ht="14.4" customHeight="1" x14ac:dyDescent="0.3">
      <c r="A73" s="660" t="s">
        <v>5804</v>
      </c>
      <c r="B73" s="661" t="s">
        <v>5805</v>
      </c>
      <c r="C73" s="661" t="s">
        <v>5893</v>
      </c>
      <c r="D73" s="661" t="s">
        <v>886</v>
      </c>
      <c r="E73" s="664">
        <v>215.1</v>
      </c>
      <c r="F73" s="664">
        <v>16680.610000000004</v>
      </c>
      <c r="G73" s="661">
        <v>1</v>
      </c>
      <c r="H73" s="661">
        <v>77.548163644816384</v>
      </c>
      <c r="I73" s="664">
        <v>204.60000000000002</v>
      </c>
      <c r="J73" s="664">
        <v>15393.220000000003</v>
      </c>
      <c r="K73" s="661">
        <v>0.9228211678110092</v>
      </c>
      <c r="L73" s="661">
        <v>75.235679374389065</v>
      </c>
      <c r="M73" s="664">
        <v>183.43999999999991</v>
      </c>
      <c r="N73" s="664">
        <v>12978.349999999999</v>
      </c>
      <c r="O73" s="677">
        <v>0.77805008330031067</v>
      </c>
      <c r="P73" s="665">
        <v>70.749836458787641</v>
      </c>
    </row>
    <row r="74" spans="1:16" ht="14.4" customHeight="1" x14ac:dyDescent="0.3">
      <c r="A74" s="660" t="s">
        <v>5804</v>
      </c>
      <c r="B74" s="661" t="s">
        <v>5805</v>
      </c>
      <c r="C74" s="661" t="s">
        <v>5894</v>
      </c>
      <c r="D74" s="661" t="s">
        <v>1263</v>
      </c>
      <c r="E74" s="664">
        <v>11.5</v>
      </c>
      <c r="F74" s="664">
        <v>3911.04</v>
      </c>
      <c r="G74" s="661">
        <v>1</v>
      </c>
      <c r="H74" s="661">
        <v>340.09043478260867</v>
      </c>
      <c r="I74" s="664">
        <v>5.3200000000000012</v>
      </c>
      <c r="J74" s="664">
        <v>1809.1999999999998</v>
      </c>
      <c r="K74" s="661">
        <v>0.46258795614465714</v>
      </c>
      <c r="L74" s="661">
        <v>340.07518796992468</v>
      </c>
      <c r="M74" s="664">
        <v>3.7600000000000002</v>
      </c>
      <c r="N74" s="664">
        <v>1828.9599999999998</v>
      </c>
      <c r="O74" s="677">
        <v>0.46764032073310419</v>
      </c>
      <c r="P74" s="665">
        <v>486.42553191489355</v>
      </c>
    </row>
    <row r="75" spans="1:16" ht="14.4" customHeight="1" x14ac:dyDescent="0.3">
      <c r="A75" s="660" t="s">
        <v>5804</v>
      </c>
      <c r="B75" s="661" t="s">
        <v>5805</v>
      </c>
      <c r="C75" s="661" t="s">
        <v>5895</v>
      </c>
      <c r="D75" s="661" t="s">
        <v>1267</v>
      </c>
      <c r="E75" s="664">
        <v>15.3</v>
      </c>
      <c r="F75" s="664">
        <v>1300.79</v>
      </c>
      <c r="G75" s="661">
        <v>1</v>
      </c>
      <c r="H75" s="661">
        <v>85.018954248366001</v>
      </c>
      <c r="I75" s="664">
        <v>13.2</v>
      </c>
      <c r="J75" s="664">
        <v>1122.2499999999998</v>
      </c>
      <c r="K75" s="661">
        <v>0.86274494730125528</v>
      </c>
      <c r="L75" s="661">
        <v>85.018939393939377</v>
      </c>
      <c r="M75" s="664">
        <v>11.350000000000001</v>
      </c>
      <c r="N75" s="664">
        <v>1380.2599999999998</v>
      </c>
      <c r="O75" s="677">
        <v>1.061093643093812</v>
      </c>
      <c r="P75" s="665">
        <v>121.60881057268719</v>
      </c>
    </row>
    <row r="76" spans="1:16" ht="14.4" customHeight="1" x14ac:dyDescent="0.3">
      <c r="A76" s="660" t="s">
        <v>5804</v>
      </c>
      <c r="B76" s="661" t="s">
        <v>5805</v>
      </c>
      <c r="C76" s="661" t="s">
        <v>5896</v>
      </c>
      <c r="D76" s="661" t="s">
        <v>1271</v>
      </c>
      <c r="E76" s="664">
        <v>45.019999999999989</v>
      </c>
      <c r="F76" s="664">
        <v>7655.5400000000009</v>
      </c>
      <c r="G76" s="661">
        <v>1</v>
      </c>
      <c r="H76" s="661">
        <v>170.04753442914267</v>
      </c>
      <c r="I76" s="664">
        <v>29.919999999999998</v>
      </c>
      <c r="J76" s="664">
        <v>5087.87</v>
      </c>
      <c r="K76" s="661">
        <v>0.66459975390370885</v>
      </c>
      <c r="L76" s="661">
        <v>170.04913101604279</v>
      </c>
      <c r="M76" s="664">
        <v>43.459999999999987</v>
      </c>
      <c r="N76" s="664">
        <v>10571.12</v>
      </c>
      <c r="O76" s="677">
        <v>1.3808457665951714</v>
      </c>
      <c r="P76" s="665">
        <v>243.23791992636916</v>
      </c>
    </row>
    <row r="77" spans="1:16" ht="14.4" customHeight="1" x14ac:dyDescent="0.3">
      <c r="A77" s="660" t="s">
        <v>5804</v>
      </c>
      <c r="B77" s="661" t="s">
        <v>5805</v>
      </c>
      <c r="C77" s="661" t="s">
        <v>5897</v>
      </c>
      <c r="D77" s="661" t="s">
        <v>730</v>
      </c>
      <c r="E77" s="664">
        <v>25.4</v>
      </c>
      <c r="F77" s="664">
        <v>1592.66</v>
      </c>
      <c r="G77" s="661">
        <v>1</v>
      </c>
      <c r="H77" s="661">
        <v>62.70314960629922</v>
      </c>
      <c r="I77" s="664">
        <v>11.1</v>
      </c>
      <c r="J77" s="664">
        <v>695.97</v>
      </c>
      <c r="K77" s="661">
        <v>0.43698592292140193</v>
      </c>
      <c r="L77" s="661">
        <v>62.7</v>
      </c>
      <c r="M77" s="664">
        <v>1.2000000000000002</v>
      </c>
      <c r="N77" s="664">
        <v>71.94</v>
      </c>
      <c r="O77" s="677">
        <v>4.5169716072482512E-2</v>
      </c>
      <c r="P77" s="665">
        <v>59.949999999999989</v>
      </c>
    </row>
    <row r="78" spans="1:16" ht="14.4" customHeight="1" x14ac:dyDescent="0.3">
      <c r="A78" s="660" t="s">
        <v>5804</v>
      </c>
      <c r="B78" s="661" t="s">
        <v>5805</v>
      </c>
      <c r="C78" s="661" t="s">
        <v>5898</v>
      </c>
      <c r="D78" s="661" t="s">
        <v>5899</v>
      </c>
      <c r="E78" s="664">
        <v>0.04</v>
      </c>
      <c r="F78" s="664">
        <v>15.42</v>
      </c>
      <c r="G78" s="661">
        <v>1</v>
      </c>
      <c r="H78" s="661">
        <v>385.5</v>
      </c>
      <c r="I78" s="664">
        <v>0.60000000000000009</v>
      </c>
      <c r="J78" s="664">
        <v>186.49000000000004</v>
      </c>
      <c r="K78" s="661">
        <v>12.094033722438395</v>
      </c>
      <c r="L78" s="661">
        <v>310.81666666666666</v>
      </c>
      <c r="M78" s="664">
        <v>1.02</v>
      </c>
      <c r="N78" s="664">
        <v>261.12</v>
      </c>
      <c r="O78" s="677">
        <v>16.933852140077821</v>
      </c>
      <c r="P78" s="665">
        <v>256</v>
      </c>
    </row>
    <row r="79" spans="1:16" ht="14.4" customHeight="1" x14ac:dyDescent="0.3">
      <c r="A79" s="660" t="s">
        <v>5804</v>
      </c>
      <c r="B79" s="661" t="s">
        <v>5805</v>
      </c>
      <c r="C79" s="661" t="s">
        <v>5900</v>
      </c>
      <c r="D79" s="661" t="s">
        <v>5901</v>
      </c>
      <c r="E79" s="664">
        <v>43.20000000000001</v>
      </c>
      <c r="F79" s="664">
        <v>5296.3200000000024</v>
      </c>
      <c r="G79" s="661">
        <v>1</v>
      </c>
      <c r="H79" s="661">
        <v>122.60000000000002</v>
      </c>
      <c r="I79" s="664">
        <v>34.400000000000006</v>
      </c>
      <c r="J79" s="664">
        <v>6275.4999999999991</v>
      </c>
      <c r="K79" s="661">
        <v>1.1848793124282513</v>
      </c>
      <c r="L79" s="661">
        <v>182.42732558139528</v>
      </c>
      <c r="M79" s="664">
        <v>24.199999999999996</v>
      </c>
      <c r="N79" s="664">
        <v>2838.6600000000003</v>
      </c>
      <c r="O79" s="677">
        <v>0.53596837049120882</v>
      </c>
      <c r="P79" s="665">
        <v>117.30000000000004</v>
      </c>
    </row>
    <row r="80" spans="1:16" ht="14.4" customHeight="1" x14ac:dyDescent="0.3">
      <c r="A80" s="660" t="s">
        <v>5804</v>
      </c>
      <c r="B80" s="661" t="s">
        <v>5805</v>
      </c>
      <c r="C80" s="661" t="s">
        <v>5902</v>
      </c>
      <c r="D80" s="661" t="s">
        <v>3454</v>
      </c>
      <c r="E80" s="664">
        <v>27.4</v>
      </c>
      <c r="F80" s="664">
        <v>1785.1099999999997</v>
      </c>
      <c r="G80" s="661">
        <v>1</v>
      </c>
      <c r="H80" s="661">
        <v>65.149999999999991</v>
      </c>
      <c r="I80" s="664">
        <v>28.599999999999998</v>
      </c>
      <c r="J80" s="664">
        <v>2536.8199999999997</v>
      </c>
      <c r="K80" s="661">
        <v>1.4211001002739327</v>
      </c>
      <c r="L80" s="661">
        <v>88.7</v>
      </c>
      <c r="M80" s="664">
        <v>26.900000000000002</v>
      </c>
      <c r="N80" s="664">
        <v>2282.44</v>
      </c>
      <c r="O80" s="677">
        <v>1.278599077927971</v>
      </c>
      <c r="P80" s="665">
        <v>84.84907063197025</v>
      </c>
    </row>
    <row r="81" spans="1:16" ht="14.4" customHeight="1" x14ac:dyDescent="0.3">
      <c r="A81" s="660" t="s">
        <v>5804</v>
      </c>
      <c r="B81" s="661" t="s">
        <v>5805</v>
      </c>
      <c r="C81" s="661" t="s">
        <v>5903</v>
      </c>
      <c r="D81" s="661" t="s">
        <v>3482</v>
      </c>
      <c r="E81" s="664">
        <v>1</v>
      </c>
      <c r="F81" s="664">
        <v>85.41</v>
      </c>
      <c r="G81" s="661">
        <v>1</v>
      </c>
      <c r="H81" s="661">
        <v>85.41</v>
      </c>
      <c r="I81" s="664"/>
      <c r="J81" s="664"/>
      <c r="K81" s="661"/>
      <c r="L81" s="661"/>
      <c r="M81" s="664"/>
      <c r="N81" s="664"/>
      <c r="O81" s="677"/>
      <c r="P81" s="665"/>
    </row>
    <row r="82" spans="1:16" ht="14.4" customHeight="1" x14ac:dyDescent="0.3">
      <c r="A82" s="660" t="s">
        <v>5804</v>
      </c>
      <c r="B82" s="661" t="s">
        <v>5805</v>
      </c>
      <c r="C82" s="661" t="s">
        <v>5904</v>
      </c>
      <c r="D82" s="661"/>
      <c r="E82" s="664">
        <v>54</v>
      </c>
      <c r="F82" s="664">
        <v>2041.74</v>
      </c>
      <c r="G82" s="661">
        <v>1</v>
      </c>
      <c r="H82" s="661">
        <v>37.81</v>
      </c>
      <c r="I82" s="664">
        <v>28</v>
      </c>
      <c r="J82" s="664">
        <v>1058.68</v>
      </c>
      <c r="K82" s="661">
        <v>0.5185185185185186</v>
      </c>
      <c r="L82" s="661">
        <v>37.81</v>
      </c>
      <c r="M82" s="664"/>
      <c r="N82" s="664"/>
      <c r="O82" s="677"/>
      <c r="P82" s="665"/>
    </row>
    <row r="83" spans="1:16" ht="14.4" customHeight="1" x14ac:dyDescent="0.3">
      <c r="A83" s="660" t="s">
        <v>5804</v>
      </c>
      <c r="B83" s="661" t="s">
        <v>5805</v>
      </c>
      <c r="C83" s="661" t="s">
        <v>5905</v>
      </c>
      <c r="D83" s="661"/>
      <c r="E83" s="664">
        <v>266.29999999999995</v>
      </c>
      <c r="F83" s="664">
        <v>2516.5200000000004</v>
      </c>
      <c r="G83" s="661">
        <v>1</v>
      </c>
      <c r="H83" s="661">
        <v>9.4499436725497592</v>
      </c>
      <c r="I83" s="664">
        <v>60.1</v>
      </c>
      <c r="J83" s="664">
        <v>567.93999999999994</v>
      </c>
      <c r="K83" s="661">
        <v>0.2256846756632174</v>
      </c>
      <c r="L83" s="661">
        <v>9.4499168053244578</v>
      </c>
      <c r="M83" s="664"/>
      <c r="N83" s="664"/>
      <c r="O83" s="677"/>
      <c r="P83" s="665"/>
    </row>
    <row r="84" spans="1:16" ht="14.4" customHeight="1" x14ac:dyDescent="0.3">
      <c r="A84" s="660" t="s">
        <v>5804</v>
      </c>
      <c r="B84" s="661" t="s">
        <v>5805</v>
      </c>
      <c r="C84" s="661" t="s">
        <v>5906</v>
      </c>
      <c r="D84" s="661" t="s">
        <v>2585</v>
      </c>
      <c r="E84" s="664">
        <v>1.23</v>
      </c>
      <c r="F84" s="664">
        <v>7629.9</v>
      </c>
      <c r="G84" s="661">
        <v>1</v>
      </c>
      <c r="H84" s="661">
        <v>6203.1707317073169</v>
      </c>
      <c r="I84" s="664">
        <v>3.8</v>
      </c>
      <c r="J84" s="664">
        <v>23572.010000000002</v>
      </c>
      <c r="K84" s="661">
        <v>3.0894258116095892</v>
      </c>
      <c r="L84" s="661">
        <v>6203.1605263157899</v>
      </c>
      <c r="M84" s="664">
        <v>2.83</v>
      </c>
      <c r="N84" s="664">
        <v>16791.719999999998</v>
      </c>
      <c r="O84" s="677">
        <v>2.2007785161011282</v>
      </c>
      <c r="P84" s="665">
        <v>5933.4699646643103</v>
      </c>
    </row>
    <row r="85" spans="1:16" ht="14.4" customHeight="1" x14ac:dyDescent="0.3">
      <c r="A85" s="660" t="s">
        <v>5804</v>
      </c>
      <c r="B85" s="661" t="s">
        <v>5805</v>
      </c>
      <c r="C85" s="661" t="s">
        <v>5907</v>
      </c>
      <c r="D85" s="661" t="s">
        <v>2585</v>
      </c>
      <c r="E85" s="664">
        <v>0.09</v>
      </c>
      <c r="F85" s="664">
        <v>2791.43</v>
      </c>
      <c r="G85" s="661">
        <v>1</v>
      </c>
      <c r="H85" s="661">
        <v>31015.888888888887</v>
      </c>
      <c r="I85" s="664">
        <v>2.41</v>
      </c>
      <c r="J85" s="664">
        <v>74748.329999999987</v>
      </c>
      <c r="K85" s="661">
        <v>26.7777913112634</v>
      </c>
      <c r="L85" s="661">
        <v>31015.904564315344</v>
      </c>
      <c r="M85" s="664">
        <v>0.61</v>
      </c>
      <c r="N85" s="664">
        <v>18097.089999999997</v>
      </c>
      <c r="O85" s="677">
        <v>6.4830893126462055</v>
      </c>
      <c r="P85" s="665">
        <v>29667.360655737699</v>
      </c>
    </row>
    <row r="86" spans="1:16" ht="14.4" customHeight="1" x14ac:dyDescent="0.3">
      <c r="A86" s="660" t="s">
        <v>5804</v>
      </c>
      <c r="B86" s="661" t="s">
        <v>5805</v>
      </c>
      <c r="C86" s="661" t="s">
        <v>5908</v>
      </c>
      <c r="D86" s="661" t="s">
        <v>1645</v>
      </c>
      <c r="E86" s="664"/>
      <c r="F86" s="664"/>
      <c r="G86" s="661"/>
      <c r="H86" s="661"/>
      <c r="I86" s="664"/>
      <c r="J86" s="664"/>
      <c r="K86" s="661"/>
      <c r="L86" s="661"/>
      <c r="M86" s="664">
        <v>136.52999999999997</v>
      </c>
      <c r="N86" s="664">
        <v>962113.5199999999</v>
      </c>
      <c r="O86" s="677"/>
      <c r="P86" s="665">
        <v>7046.901926316561</v>
      </c>
    </row>
    <row r="87" spans="1:16" ht="14.4" customHeight="1" x14ac:dyDescent="0.3">
      <c r="A87" s="660" t="s">
        <v>5804</v>
      </c>
      <c r="B87" s="661" t="s">
        <v>5805</v>
      </c>
      <c r="C87" s="661" t="s">
        <v>5909</v>
      </c>
      <c r="D87" s="661" t="s">
        <v>5910</v>
      </c>
      <c r="E87" s="664">
        <v>24.860000000000003</v>
      </c>
      <c r="F87" s="664">
        <v>35856.03</v>
      </c>
      <c r="G87" s="661">
        <v>1</v>
      </c>
      <c r="H87" s="661">
        <v>1442.3181818181815</v>
      </c>
      <c r="I87" s="664"/>
      <c r="J87" s="664"/>
      <c r="K87" s="661"/>
      <c r="L87" s="661"/>
      <c r="M87" s="664"/>
      <c r="N87" s="664"/>
      <c r="O87" s="677"/>
      <c r="P87" s="665"/>
    </row>
    <row r="88" spans="1:16" ht="14.4" customHeight="1" x14ac:dyDescent="0.3">
      <c r="A88" s="660" t="s">
        <v>5804</v>
      </c>
      <c r="B88" s="661" t="s">
        <v>5805</v>
      </c>
      <c r="C88" s="661" t="s">
        <v>5911</v>
      </c>
      <c r="D88" s="661" t="s">
        <v>5910</v>
      </c>
      <c r="E88" s="664">
        <v>25.110000000000003</v>
      </c>
      <c r="F88" s="664">
        <v>7600.5199999999995</v>
      </c>
      <c r="G88" s="661">
        <v>1</v>
      </c>
      <c r="H88" s="661">
        <v>302.68896853843086</v>
      </c>
      <c r="I88" s="664"/>
      <c r="J88" s="664"/>
      <c r="K88" s="661"/>
      <c r="L88" s="661"/>
      <c r="M88" s="664"/>
      <c r="N88" s="664"/>
      <c r="O88" s="677"/>
      <c r="P88" s="665"/>
    </row>
    <row r="89" spans="1:16" ht="14.4" customHeight="1" x14ac:dyDescent="0.3">
      <c r="A89" s="660" t="s">
        <v>5804</v>
      </c>
      <c r="B89" s="661" t="s">
        <v>5805</v>
      </c>
      <c r="C89" s="661" t="s">
        <v>5912</v>
      </c>
      <c r="D89" s="661" t="s">
        <v>5913</v>
      </c>
      <c r="E89" s="664">
        <v>72.3</v>
      </c>
      <c r="F89" s="664">
        <v>69094.19</v>
      </c>
      <c r="G89" s="661">
        <v>1</v>
      </c>
      <c r="H89" s="661">
        <v>955.65961272475806</v>
      </c>
      <c r="I89" s="664"/>
      <c r="J89" s="664"/>
      <c r="K89" s="661"/>
      <c r="L89" s="661"/>
      <c r="M89" s="664"/>
      <c r="N89" s="664"/>
      <c r="O89" s="677"/>
      <c r="P89" s="665"/>
    </row>
    <row r="90" spans="1:16" ht="14.4" customHeight="1" x14ac:dyDescent="0.3">
      <c r="A90" s="660" t="s">
        <v>5804</v>
      </c>
      <c r="B90" s="661" t="s">
        <v>5805</v>
      </c>
      <c r="C90" s="661" t="s">
        <v>5914</v>
      </c>
      <c r="D90" s="661" t="s">
        <v>3411</v>
      </c>
      <c r="E90" s="664">
        <v>80.03</v>
      </c>
      <c r="F90" s="664">
        <v>573610.89000000013</v>
      </c>
      <c r="G90" s="661">
        <v>1</v>
      </c>
      <c r="H90" s="661">
        <v>7167.4483318755483</v>
      </c>
      <c r="I90" s="664">
        <v>28.35</v>
      </c>
      <c r="J90" s="664">
        <v>203197.14</v>
      </c>
      <c r="K90" s="661">
        <v>0.3542421239596758</v>
      </c>
      <c r="L90" s="661">
        <v>7167.4476190476189</v>
      </c>
      <c r="M90" s="664">
        <v>62.670000000000009</v>
      </c>
      <c r="N90" s="664">
        <v>144435.44</v>
      </c>
      <c r="O90" s="677">
        <v>0.25180037987075171</v>
      </c>
      <c r="P90" s="665">
        <v>2304.6982607308119</v>
      </c>
    </row>
    <row r="91" spans="1:16" ht="14.4" customHeight="1" x14ac:dyDescent="0.3">
      <c r="A91" s="660" t="s">
        <v>5804</v>
      </c>
      <c r="B91" s="661" t="s">
        <v>5805</v>
      </c>
      <c r="C91" s="661" t="s">
        <v>5915</v>
      </c>
      <c r="D91" s="661" t="s">
        <v>1420</v>
      </c>
      <c r="E91" s="664"/>
      <c r="F91" s="664"/>
      <c r="G91" s="661"/>
      <c r="H91" s="661"/>
      <c r="I91" s="664"/>
      <c r="J91" s="664"/>
      <c r="K91" s="661"/>
      <c r="L91" s="661"/>
      <c r="M91" s="664">
        <v>20.520000000000003</v>
      </c>
      <c r="N91" s="664">
        <v>13567.810000000001</v>
      </c>
      <c r="O91" s="677"/>
      <c r="P91" s="665">
        <v>661.19931773879136</v>
      </c>
    </row>
    <row r="92" spans="1:16" ht="14.4" customHeight="1" x14ac:dyDescent="0.3">
      <c r="A92" s="660" t="s">
        <v>5804</v>
      </c>
      <c r="B92" s="661" t="s">
        <v>5805</v>
      </c>
      <c r="C92" s="661" t="s">
        <v>5916</v>
      </c>
      <c r="D92" s="661" t="s">
        <v>1420</v>
      </c>
      <c r="E92" s="664">
        <v>27.28</v>
      </c>
      <c r="F92" s="664">
        <v>6776.36</v>
      </c>
      <c r="G92" s="661">
        <v>1</v>
      </c>
      <c r="H92" s="661">
        <v>248.40029325513194</v>
      </c>
      <c r="I92" s="664"/>
      <c r="J92" s="664"/>
      <c r="K92" s="661"/>
      <c r="L92" s="661"/>
      <c r="M92" s="664">
        <v>71.19</v>
      </c>
      <c r="N92" s="664">
        <v>15689.81</v>
      </c>
      <c r="O92" s="677">
        <v>2.3153743307616477</v>
      </c>
      <c r="P92" s="665">
        <v>220.39345413681696</v>
      </c>
    </row>
    <row r="93" spans="1:16" ht="14.4" customHeight="1" x14ac:dyDescent="0.3">
      <c r="A93" s="660" t="s">
        <v>5804</v>
      </c>
      <c r="B93" s="661" t="s">
        <v>5805</v>
      </c>
      <c r="C93" s="661" t="s">
        <v>5917</v>
      </c>
      <c r="D93" s="661" t="s">
        <v>3131</v>
      </c>
      <c r="E93" s="664">
        <v>1</v>
      </c>
      <c r="F93" s="664">
        <v>7877.7</v>
      </c>
      <c r="G93" s="661">
        <v>1</v>
      </c>
      <c r="H93" s="661">
        <v>7877.7</v>
      </c>
      <c r="I93" s="664">
        <v>1</v>
      </c>
      <c r="J93" s="664">
        <v>7877.7</v>
      </c>
      <c r="K93" s="661">
        <v>1</v>
      </c>
      <c r="L93" s="661">
        <v>7877.7</v>
      </c>
      <c r="M93" s="664"/>
      <c r="N93" s="664"/>
      <c r="O93" s="677"/>
      <c r="P93" s="665"/>
    </row>
    <row r="94" spans="1:16" ht="14.4" customHeight="1" x14ac:dyDescent="0.3">
      <c r="A94" s="660" t="s">
        <v>5804</v>
      </c>
      <c r="B94" s="661" t="s">
        <v>5805</v>
      </c>
      <c r="C94" s="661" t="s">
        <v>5918</v>
      </c>
      <c r="D94" s="661" t="s">
        <v>1453</v>
      </c>
      <c r="E94" s="664">
        <v>59.95</v>
      </c>
      <c r="F94" s="664">
        <v>135587.66999999998</v>
      </c>
      <c r="G94" s="661">
        <v>1</v>
      </c>
      <c r="H94" s="661">
        <v>2261.6792326939112</v>
      </c>
      <c r="I94" s="664">
        <v>62.519999999999996</v>
      </c>
      <c r="J94" s="664">
        <v>141400.13</v>
      </c>
      <c r="K94" s="661">
        <v>1.0428686472744906</v>
      </c>
      <c r="L94" s="661">
        <v>2261.6783429302627</v>
      </c>
      <c r="M94" s="664">
        <v>6.8000000000000007</v>
      </c>
      <c r="N94" s="664">
        <v>7454.0000000000009</v>
      </c>
      <c r="O94" s="677">
        <v>5.49755003533876E-2</v>
      </c>
      <c r="P94" s="665">
        <v>1096.1764705882354</v>
      </c>
    </row>
    <row r="95" spans="1:16" ht="14.4" customHeight="1" x14ac:dyDescent="0.3">
      <c r="A95" s="660" t="s">
        <v>5804</v>
      </c>
      <c r="B95" s="661" t="s">
        <v>5805</v>
      </c>
      <c r="C95" s="661" t="s">
        <v>5919</v>
      </c>
      <c r="D95" s="661" t="s">
        <v>1453</v>
      </c>
      <c r="E95" s="664">
        <v>41.18</v>
      </c>
      <c r="F95" s="664">
        <v>372543.89999999997</v>
      </c>
      <c r="G95" s="661">
        <v>1</v>
      </c>
      <c r="H95" s="661">
        <v>9046.7192812044668</v>
      </c>
      <c r="I95" s="664">
        <v>50.620000000000005</v>
      </c>
      <c r="J95" s="664">
        <v>457944.92999999993</v>
      </c>
      <c r="K95" s="661">
        <v>1.2292374938899817</v>
      </c>
      <c r="L95" s="661">
        <v>9046.7192809166318</v>
      </c>
      <c r="M95" s="664">
        <v>175.32000000000002</v>
      </c>
      <c r="N95" s="664">
        <v>768730.48999999976</v>
      </c>
      <c r="O95" s="677">
        <v>2.0634628294813036</v>
      </c>
      <c r="P95" s="665">
        <v>4384.7278690394687</v>
      </c>
    </row>
    <row r="96" spans="1:16" ht="14.4" customHeight="1" x14ac:dyDescent="0.3">
      <c r="A96" s="660" t="s">
        <v>5804</v>
      </c>
      <c r="B96" s="661" t="s">
        <v>5805</v>
      </c>
      <c r="C96" s="661" t="s">
        <v>5920</v>
      </c>
      <c r="D96" s="661" t="s">
        <v>5921</v>
      </c>
      <c r="E96" s="664">
        <v>39.04</v>
      </c>
      <c r="F96" s="664">
        <v>131340.93000000002</v>
      </c>
      <c r="G96" s="661">
        <v>1</v>
      </c>
      <c r="H96" s="661">
        <v>3364.2656250000005</v>
      </c>
      <c r="I96" s="664">
        <v>9.73</v>
      </c>
      <c r="J96" s="664">
        <v>7280.02</v>
      </c>
      <c r="K96" s="661">
        <v>5.5428418239462741E-2</v>
      </c>
      <c r="L96" s="661">
        <v>748.20349434737921</v>
      </c>
      <c r="M96" s="664">
        <v>26.26</v>
      </c>
      <c r="N96" s="664">
        <v>18793.669999999998</v>
      </c>
      <c r="O96" s="677">
        <v>0.14309073340656256</v>
      </c>
      <c r="P96" s="665">
        <v>715.67669459253602</v>
      </c>
    </row>
    <row r="97" spans="1:16" ht="14.4" customHeight="1" x14ac:dyDescent="0.3">
      <c r="A97" s="660" t="s">
        <v>5804</v>
      </c>
      <c r="B97" s="661" t="s">
        <v>5805</v>
      </c>
      <c r="C97" s="661" t="s">
        <v>5922</v>
      </c>
      <c r="D97" s="661" t="s">
        <v>5921</v>
      </c>
      <c r="E97" s="664">
        <v>126.1</v>
      </c>
      <c r="F97" s="664">
        <v>848468.72</v>
      </c>
      <c r="G97" s="661">
        <v>1</v>
      </c>
      <c r="H97" s="661">
        <v>6728.5386201427436</v>
      </c>
      <c r="I97" s="664">
        <v>38.67</v>
      </c>
      <c r="J97" s="664">
        <v>57866.079999999994</v>
      </c>
      <c r="K97" s="661">
        <v>6.8200604967499565E-2</v>
      </c>
      <c r="L97" s="661">
        <v>1496.4075510731832</v>
      </c>
      <c r="M97" s="664">
        <v>95.38</v>
      </c>
      <c r="N97" s="664">
        <v>136521.96000000002</v>
      </c>
      <c r="O97" s="677">
        <v>0.16090393998260777</v>
      </c>
      <c r="P97" s="665">
        <v>1431.3478716712102</v>
      </c>
    </row>
    <row r="98" spans="1:16" ht="14.4" customHeight="1" x14ac:dyDescent="0.3">
      <c r="A98" s="660" t="s">
        <v>5804</v>
      </c>
      <c r="B98" s="661" t="s">
        <v>5805</v>
      </c>
      <c r="C98" s="661" t="s">
        <v>5923</v>
      </c>
      <c r="D98" s="661" t="s">
        <v>2650</v>
      </c>
      <c r="E98" s="664">
        <v>3.65</v>
      </c>
      <c r="F98" s="664">
        <v>956.56</v>
      </c>
      <c r="G98" s="661">
        <v>1</v>
      </c>
      <c r="H98" s="661">
        <v>262.07123287671232</v>
      </c>
      <c r="I98" s="664">
        <v>10.18</v>
      </c>
      <c r="J98" s="664">
        <v>2667.92</v>
      </c>
      <c r="K98" s="661">
        <v>2.7890775278079789</v>
      </c>
      <c r="L98" s="661">
        <v>262.0746561886051</v>
      </c>
      <c r="M98" s="664">
        <v>6.08</v>
      </c>
      <c r="N98" s="664">
        <v>2022.1899999999998</v>
      </c>
      <c r="O98" s="677">
        <v>2.1140231663460733</v>
      </c>
      <c r="P98" s="665">
        <v>332.59703947368416</v>
      </c>
    </row>
    <row r="99" spans="1:16" ht="14.4" customHeight="1" x14ac:dyDescent="0.3">
      <c r="A99" s="660" t="s">
        <v>5804</v>
      </c>
      <c r="B99" s="661" t="s">
        <v>5805</v>
      </c>
      <c r="C99" s="661" t="s">
        <v>5924</v>
      </c>
      <c r="D99" s="661"/>
      <c r="E99" s="664"/>
      <c r="F99" s="664"/>
      <c r="G99" s="661"/>
      <c r="H99" s="661"/>
      <c r="I99" s="664">
        <v>2.87</v>
      </c>
      <c r="J99" s="664">
        <v>4727.8</v>
      </c>
      <c r="K99" s="661"/>
      <c r="L99" s="661">
        <v>1647.3170731707316</v>
      </c>
      <c r="M99" s="664"/>
      <c r="N99" s="664"/>
      <c r="O99" s="677"/>
      <c r="P99" s="665"/>
    </row>
    <row r="100" spans="1:16" ht="14.4" customHeight="1" x14ac:dyDescent="0.3">
      <c r="A100" s="660" t="s">
        <v>5804</v>
      </c>
      <c r="B100" s="661" t="s">
        <v>5805</v>
      </c>
      <c r="C100" s="661" t="s">
        <v>5925</v>
      </c>
      <c r="D100" s="661" t="s">
        <v>5926</v>
      </c>
      <c r="E100" s="664">
        <v>95.890000000000015</v>
      </c>
      <c r="F100" s="664">
        <v>27533.679999999997</v>
      </c>
      <c r="G100" s="661">
        <v>1</v>
      </c>
      <c r="H100" s="661">
        <v>287.1381791636249</v>
      </c>
      <c r="I100" s="664">
        <v>88.939999999999984</v>
      </c>
      <c r="J100" s="664">
        <v>25538.05</v>
      </c>
      <c r="K100" s="661">
        <v>0.92752040410144965</v>
      </c>
      <c r="L100" s="661">
        <v>287.13795817404997</v>
      </c>
      <c r="M100" s="664"/>
      <c r="N100" s="664"/>
      <c r="O100" s="677"/>
      <c r="P100" s="665"/>
    </row>
    <row r="101" spans="1:16" ht="14.4" customHeight="1" x14ac:dyDescent="0.3">
      <c r="A101" s="660" t="s">
        <v>5804</v>
      </c>
      <c r="B101" s="661" t="s">
        <v>5805</v>
      </c>
      <c r="C101" s="661" t="s">
        <v>5927</v>
      </c>
      <c r="D101" s="661" t="s">
        <v>5926</v>
      </c>
      <c r="E101" s="664">
        <v>84.69</v>
      </c>
      <c r="F101" s="664">
        <v>121592.61</v>
      </c>
      <c r="G101" s="661">
        <v>1</v>
      </c>
      <c r="H101" s="661">
        <v>1435.7375132837408</v>
      </c>
      <c r="I101" s="664">
        <v>88.75</v>
      </c>
      <c r="J101" s="664">
        <v>127421.67000000001</v>
      </c>
      <c r="K101" s="661">
        <v>1.0479392620982477</v>
      </c>
      <c r="L101" s="661">
        <v>1435.7371267605636</v>
      </c>
      <c r="M101" s="664"/>
      <c r="N101" s="664"/>
      <c r="O101" s="677"/>
      <c r="P101" s="665"/>
    </row>
    <row r="102" spans="1:16" ht="14.4" customHeight="1" x14ac:dyDescent="0.3">
      <c r="A102" s="660" t="s">
        <v>5804</v>
      </c>
      <c r="B102" s="661" t="s">
        <v>5805</v>
      </c>
      <c r="C102" s="661" t="s">
        <v>5928</v>
      </c>
      <c r="D102" s="661" t="s">
        <v>5926</v>
      </c>
      <c r="E102" s="664">
        <v>4.2999999999999989</v>
      </c>
      <c r="F102" s="664">
        <v>24694.620000000003</v>
      </c>
      <c r="G102" s="661">
        <v>1</v>
      </c>
      <c r="H102" s="661">
        <v>5742.9348837209327</v>
      </c>
      <c r="I102" s="664"/>
      <c r="J102" s="664"/>
      <c r="K102" s="661"/>
      <c r="L102" s="661"/>
      <c r="M102" s="664"/>
      <c r="N102" s="664"/>
      <c r="O102" s="677"/>
      <c r="P102" s="665"/>
    </row>
    <row r="103" spans="1:16" ht="14.4" customHeight="1" x14ac:dyDescent="0.3">
      <c r="A103" s="660" t="s">
        <v>5804</v>
      </c>
      <c r="B103" s="661" t="s">
        <v>5805</v>
      </c>
      <c r="C103" s="661" t="s">
        <v>5929</v>
      </c>
      <c r="D103" s="661" t="s">
        <v>5930</v>
      </c>
      <c r="E103" s="664">
        <v>0</v>
      </c>
      <c r="F103" s="664">
        <v>0</v>
      </c>
      <c r="G103" s="661"/>
      <c r="H103" s="661"/>
      <c r="I103" s="664">
        <v>0</v>
      </c>
      <c r="J103" s="664">
        <v>-2.9103830456733704E-11</v>
      </c>
      <c r="K103" s="661"/>
      <c r="L103" s="661"/>
      <c r="M103" s="664"/>
      <c r="N103" s="664"/>
      <c r="O103" s="677"/>
      <c r="P103" s="665"/>
    </row>
    <row r="104" spans="1:16" ht="14.4" customHeight="1" x14ac:dyDescent="0.3">
      <c r="A104" s="660" t="s">
        <v>5804</v>
      </c>
      <c r="B104" s="661" t="s">
        <v>5805</v>
      </c>
      <c r="C104" s="661" t="s">
        <v>5929</v>
      </c>
      <c r="D104" s="661" t="s">
        <v>5931</v>
      </c>
      <c r="E104" s="664">
        <v>1</v>
      </c>
      <c r="F104" s="664">
        <v>72129.259999999995</v>
      </c>
      <c r="G104" s="661">
        <v>1</v>
      </c>
      <c r="H104" s="661">
        <v>72129.259999999995</v>
      </c>
      <c r="I104" s="664">
        <v>11</v>
      </c>
      <c r="J104" s="664">
        <v>628879.32000000007</v>
      </c>
      <c r="K104" s="661">
        <v>8.7187823637730393</v>
      </c>
      <c r="L104" s="661">
        <v>57170.847272727282</v>
      </c>
      <c r="M104" s="664"/>
      <c r="N104" s="664"/>
      <c r="O104" s="677"/>
      <c r="P104" s="665"/>
    </row>
    <row r="105" spans="1:16" ht="14.4" customHeight="1" x14ac:dyDescent="0.3">
      <c r="A105" s="660" t="s">
        <v>5804</v>
      </c>
      <c r="B105" s="661" t="s">
        <v>5805</v>
      </c>
      <c r="C105" s="661" t="s">
        <v>5932</v>
      </c>
      <c r="D105" s="661" t="s">
        <v>5930</v>
      </c>
      <c r="E105" s="664">
        <v>0</v>
      </c>
      <c r="F105" s="664">
        <v>0</v>
      </c>
      <c r="G105" s="661"/>
      <c r="H105" s="661"/>
      <c r="I105" s="664">
        <v>0</v>
      </c>
      <c r="J105" s="664">
        <v>0</v>
      </c>
      <c r="K105" s="661"/>
      <c r="L105" s="661"/>
      <c r="M105" s="664">
        <v>0</v>
      </c>
      <c r="N105" s="664">
        <v>0</v>
      </c>
      <c r="O105" s="677"/>
      <c r="P105" s="665"/>
    </row>
    <row r="106" spans="1:16" ht="14.4" customHeight="1" x14ac:dyDescent="0.3">
      <c r="A106" s="660" t="s">
        <v>5804</v>
      </c>
      <c r="B106" s="661" t="s">
        <v>5805</v>
      </c>
      <c r="C106" s="661" t="s">
        <v>5932</v>
      </c>
      <c r="D106" s="661" t="s">
        <v>3215</v>
      </c>
      <c r="E106" s="664">
        <v>48</v>
      </c>
      <c r="F106" s="664">
        <v>4712713.4400000004</v>
      </c>
      <c r="G106" s="661">
        <v>1</v>
      </c>
      <c r="H106" s="661">
        <v>98181.530000000013</v>
      </c>
      <c r="I106" s="664">
        <v>32</v>
      </c>
      <c r="J106" s="664">
        <v>3003708.16</v>
      </c>
      <c r="K106" s="661">
        <v>0.63736278435804916</v>
      </c>
      <c r="L106" s="661">
        <v>93865.88</v>
      </c>
      <c r="M106" s="664">
        <v>47</v>
      </c>
      <c r="N106" s="664">
        <v>4219883.25</v>
      </c>
      <c r="O106" s="677">
        <v>0.89542538576247477</v>
      </c>
      <c r="P106" s="665">
        <v>89784.75</v>
      </c>
    </row>
    <row r="107" spans="1:16" ht="14.4" customHeight="1" x14ac:dyDescent="0.3">
      <c r="A107" s="660" t="s">
        <v>5804</v>
      </c>
      <c r="B107" s="661" t="s">
        <v>5805</v>
      </c>
      <c r="C107" s="661" t="s">
        <v>5933</v>
      </c>
      <c r="D107" s="661" t="s">
        <v>5934</v>
      </c>
      <c r="E107" s="664">
        <v>0</v>
      </c>
      <c r="F107" s="664">
        <v>0</v>
      </c>
      <c r="G107" s="661"/>
      <c r="H107" s="661"/>
      <c r="I107" s="664">
        <v>0</v>
      </c>
      <c r="J107" s="664">
        <v>0</v>
      </c>
      <c r="K107" s="661"/>
      <c r="L107" s="661"/>
      <c r="M107" s="664">
        <v>0</v>
      </c>
      <c r="N107" s="664">
        <v>0</v>
      </c>
      <c r="O107" s="677"/>
      <c r="P107" s="665"/>
    </row>
    <row r="108" spans="1:16" ht="14.4" customHeight="1" x14ac:dyDescent="0.3">
      <c r="A108" s="660" t="s">
        <v>5804</v>
      </c>
      <c r="B108" s="661" t="s">
        <v>5805</v>
      </c>
      <c r="C108" s="661" t="s">
        <v>5933</v>
      </c>
      <c r="D108" s="661" t="s">
        <v>3171</v>
      </c>
      <c r="E108" s="664">
        <v>15</v>
      </c>
      <c r="F108" s="664">
        <v>77774.399999999994</v>
      </c>
      <c r="G108" s="661">
        <v>1</v>
      </c>
      <c r="H108" s="661">
        <v>5184.96</v>
      </c>
      <c r="I108" s="664">
        <v>34</v>
      </c>
      <c r="J108" s="664">
        <v>196879.04</v>
      </c>
      <c r="K108" s="661">
        <v>2.5314118784587221</v>
      </c>
      <c r="L108" s="661">
        <v>5790.56</v>
      </c>
      <c r="M108" s="664">
        <v>4</v>
      </c>
      <c r="N108" s="664">
        <v>22155.200000000001</v>
      </c>
      <c r="O108" s="677">
        <v>0.28486494270608326</v>
      </c>
      <c r="P108" s="665">
        <v>5538.8</v>
      </c>
    </row>
    <row r="109" spans="1:16" ht="14.4" customHeight="1" x14ac:dyDescent="0.3">
      <c r="A109" s="660" t="s">
        <v>5804</v>
      </c>
      <c r="B109" s="661" t="s">
        <v>5805</v>
      </c>
      <c r="C109" s="661" t="s">
        <v>5935</v>
      </c>
      <c r="D109" s="661" t="s">
        <v>5934</v>
      </c>
      <c r="E109" s="664">
        <v>0</v>
      </c>
      <c r="F109" s="664">
        <v>0</v>
      </c>
      <c r="G109" s="661"/>
      <c r="H109" s="661"/>
      <c r="I109" s="664">
        <v>0</v>
      </c>
      <c r="J109" s="664">
        <v>0</v>
      </c>
      <c r="K109" s="661"/>
      <c r="L109" s="661"/>
      <c r="M109" s="664">
        <v>0</v>
      </c>
      <c r="N109" s="664">
        <v>0</v>
      </c>
      <c r="O109" s="677"/>
      <c r="P109" s="665"/>
    </row>
    <row r="110" spans="1:16" ht="14.4" customHeight="1" x14ac:dyDescent="0.3">
      <c r="A110" s="660" t="s">
        <v>5804</v>
      </c>
      <c r="B110" s="661" t="s">
        <v>5805</v>
      </c>
      <c r="C110" s="661" t="s">
        <v>5935</v>
      </c>
      <c r="D110" s="661" t="s">
        <v>3171</v>
      </c>
      <c r="E110" s="664">
        <v>14</v>
      </c>
      <c r="F110" s="664">
        <v>351695.26</v>
      </c>
      <c r="G110" s="661">
        <v>1</v>
      </c>
      <c r="H110" s="661">
        <v>25121.09</v>
      </c>
      <c r="I110" s="664">
        <v>15</v>
      </c>
      <c r="J110" s="664">
        <v>396840.14999999997</v>
      </c>
      <c r="K110" s="661">
        <v>1.1283636577871421</v>
      </c>
      <c r="L110" s="661">
        <v>26456.01</v>
      </c>
      <c r="M110" s="664">
        <v>4</v>
      </c>
      <c r="N110" s="664">
        <v>101222.96</v>
      </c>
      <c r="O110" s="677">
        <v>0.28781439931831893</v>
      </c>
      <c r="P110" s="665">
        <v>25305.74</v>
      </c>
    </row>
    <row r="111" spans="1:16" ht="14.4" customHeight="1" x14ac:dyDescent="0.3">
      <c r="A111" s="660" t="s">
        <v>5804</v>
      </c>
      <c r="B111" s="661" t="s">
        <v>5805</v>
      </c>
      <c r="C111" s="661" t="s">
        <v>5936</v>
      </c>
      <c r="D111" s="661" t="s">
        <v>1301</v>
      </c>
      <c r="E111" s="664">
        <v>0.8</v>
      </c>
      <c r="F111" s="664">
        <v>7143.1900000000005</v>
      </c>
      <c r="G111" s="661">
        <v>1</v>
      </c>
      <c r="H111" s="661">
        <v>8928.9874999999993</v>
      </c>
      <c r="I111" s="664"/>
      <c r="J111" s="664"/>
      <c r="K111" s="661"/>
      <c r="L111" s="661"/>
      <c r="M111" s="664">
        <v>1</v>
      </c>
      <c r="N111" s="664">
        <v>7768.08</v>
      </c>
      <c r="O111" s="677">
        <v>1.087480523407609</v>
      </c>
      <c r="P111" s="665">
        <v>7768.08</v>
      </c>
    </row>
    <row r="112" spans="1:16" ht="14.4" customHeight="1" x14ac:dyDescent="0.3">
      <c r="A112" s="660" t="s">
        <v>5804</v>
      </c>
      <c r="B112" s="661" t="s">
        <v>5805</v>
      </c>
      <c r="C112" s="661" t="s">
        <v>5937</v>
      </c>
      <c r="D112" s="661" t="s">
        <v>1304</v>
      </c>
      <c r="E112" s="664">
        <v>17.999999999999996</v>
      </c>
      <c r="F112" s="664">
        <v>187314.59000000005</v>
      </c>
      <c r="G112" s="661">
        <v>1</v>
      </c>
      <c r="H112" s="661">
        <v>10406.366111111116</v>
      </c>
      <c r="I112" s="664">
        <v>27.199999999999996</v>
      </c>
      <c r="J112" s="664">
        <v>255911.20000000004</v>
      </c>
      <c r="K112" s="661">
        <v>1.3662107153532459</v>
      </c>
      <c r="L112" s="661">
        <v>9408.5000000000036</v>
      </c>
      <c r="M112" s="664">
        <v>20.600000000000005</v>
      </c>
      <c r="N112" s="664">
        <v>225542.22000000003</v>
      </c>
      <c r="O112" s="677">
        <v>1.2040825009947167</v>
      </c>
      <c r="P112" s="665">
        <v>10948.651456310678</v>
      </c>
    </row>
    <row r="113" spans="1:16" ht="14.4" customHeight="1" x14ac:dyDescent="0.3">
      <c r="A113" s="660" t="s">
        <v>5804</v>
      </c>
      <c r="B113" s="661" t="s">
        <v>5805</v>
      </c>
      <c r="C113" s="661" t="s">
        <v>5938</v>
      </c>
      <c r="D113" s="661" t="s">
        <v>5939</v>
      </c>
      <c r="E113" s="664"/>
      <c r="F113" s="664"/>
      <c r="G113" s="661"/>
      <c r="H113" s="661"/>
      <c r="I113" s="664">
        <v>197.74000000000004</v>
      </c>
      <c r="J113" s="664">
        <v>146766.28</v>
      </c>
      <c r="K113" s="661"/>
      <c r="L113" s="661">
        <v>742.21846869626768</v>
      </c>
      <c r="M113" s="664">
        <v>282.46000000000004</v>
      </c>
      <c r="N113" s="664">
        <v>200532.09</v>
      </c>
      <c r="O113" s="677"/>
      <c r="P113" s="665">
        <v>709.94862989449825</v>
      </c>
    </row>
    <row r="114" spans="1:16" ht="14.4" customHeight="1" x14ac:dyDescent="0.3">
      <c r="A114" s="660" t="s">
        <v>5804</v>
      </c>
      <c r="B114" s="661" t="s">
        <v>5805</v>
      </c>
      <c r="C114" s="661" t="s">
        <v>5940</v>
      </c>
      <c r="D114" s="661" t="s">
        <v>3081</v>
      </c>
      <c r="E114" s="664">
        <v>9</v>
      </c>
      <c r="F114" s="664">
        <v>175493.43</v>
      </c>
      <c r="G114" s="661">
        <v>1</v>
      </c>
      <c r="H114" s="661">
        <v>19499.27</v>
      </c>
      <c r="I114" s="664">
        <v>8</v>
      </c>
      <c r="J114" s="664">
        <v>155994.16</v>
      </c>
      <c r="K114" s="661">
        <v>0.88888888888888895</v>
      </c>
      <c r="L114" s="661">
        <v>19499.27</v>
      </c>
      <c r="M114" s="664">
        <v>6</v>
      </c>
      <c r="N114" s="664">
        <v>117468.36</v>
      </c>
      <c r="O114" s="677">
        <v>0.66936044272426609</v>
      </c>
      <c r="P114" s="665">
        <v>19578.060000000001</v>
      </c>
    </row>
    <row r="115" spans="1:16" ht="14.4" customHeight="1" x14ac:dyDescent="0.3">
      <c r="A115" s="660" t="s">
        <v>5804</v>
      </c>
      <c r="B115" s="661" t="s">
        <v>5805</v>
      </c>
      <c r="C115" s="661" t="s">
        <v>5941</v>
      </c>
      <c r="D115" s="661" t="s">
        <v>1911</v>
      </c>
      <c r="E115" s="664">
        <v>2</v>
      </c>
      <c r="F115" s="664">
        <v>3285.55</v>
      </c>
      <c r="G115" s="661">
        <v>1</v>
      </c>
      <c r="H115" s="661">
        <v>1642.7750000000001</v>
      </c>
      <c r="I115" s="664">
        <v>10.27</v>
      </c>
      <c r="J115" s="664">
        <v>16871.29</v>
      </c>
      <c r="K115" s="661">
        <v>5.1349971846418407</v>
      </c>
      <c r="L115" s="661">
        <v>1642.7740993184032</v>
      </c>
      <c r="M115" s="664">
        <v>13.26</v>
      </c>
      <c r="N115" s="664">
        <v>29817.3</v>
      </c>
      <c r="O115" s="677">
        <v>9.0752841989925574</v>
      </c>
      <c r="P115" s="665">
        <v>2248.6651583710409</v>
      </c>
    </row>
    <row r="116" spans="1:16" ht="14.4" customHeight="1" x14ac:dyDescent="0.3">
      <c r="A116" s="660" t="s">
        <v>5804</v>
      </c>
      <c r="B116" s="661" t="s">
        <v>5805</v>
      </c>
      <c r="C116" s="661" t="s">
        <v>5942</v>
      </c>
      <c r="D116" s="661" t="s">
        <v>1483</v>
      </c>
      <c r="E116" s="664"/>
      <c r="F116" s="664"/>
      <c r="G116" s="661"/>
      <c r="H116" s="661"/>
      <c r="I116" s="664">
        <v>62.92</v>
      </c>
      <c r="J116" s="664">
        <v>4111.5600000000004</v>
      </c>
      <c r="K116" s="661"/>
      <c r="L116" s="661">
        <v>65.345835982199617</v>
      </c>
      <c r="M116" s="664"/>
      <c r="N116" s="664"/>
      <c r="O116" s="677"/>
      <c r="P116" s="665"/>
    </row>
    <row r="117" spans="1:16" ht="14.4" customHeight="1" x14ac:dyDescent="0.3">
      <c r="A117" s="660" t="s">
        <v>5804</v>
      </c>
      <c r="B117" s="661" t="s">
        <v>5805</v>
      </c>
      <c r="C117" s="661" t="s">
        <v>5943</v>
      </c>
      <c r="D117" s="661" t="s">
        <v>1483</v>
      </c>
      <c r="E117" s="664"/>
      <c r="F117" s="664"/>
      <c r="G117" s="661"/>
      <c r="H117" s="661"/>
      <c r="I117" s="664">
        <v>60.809999999999995</v>
      </c>
      <c r="J117" s="664">
        <v>6848.079999999999</v>
      </c>
      <c r="K117" s="661"/>
      <c r="L117" s="661">
        <v>112.61437263607958</v>
      </c>
      <c r="M117" s="664"/>
      <c r="N117" s="664"/>
      <c r="O117" s="677"/>
      <c r="P117" s="665"/>
    </row>
    <row r="118" spans="1:16" ht="14.4" customHeight="1" x14ac:dyDescent="0.3">
      <c r="A118" s="660" t="s">
        <v>5804</v>
      </c>
      <c r="B118" s="661" t="s">
        <v>5805</v>
      </c>
      <c r="C118" s="661" t="s">
        <v>5944</v>
      </c>
      <c r="D118" s="661" t="s">
        <v>1483</v>
      </c>
      <c r="E118" s="664"/>
      <c r="F118" s="664"/>
      <c r="G118" s="661"/>
      <c r="H118" s="661"/>
      <c r="I118" s="664">
        <v>173.42</v>
      </c>
      <c r="J118" s="664">
        <v>98416.489999999991</v>
      </c>
      <c r="K118" s="661"/>
      <c r="L118" s="661">
        <v>567.50369046246101</v>
      </c>
      <c r="M118" s="664">
        <v>8.19</v>
      </c>
      <c r="N118" s="664">
        <v>4445.8099999999995</v>
      </c>
      <c r="O118" s="677"/>
      <c r="P118" s="665">
        <v>542.83394383394375</v>
      </c>
    </row>
    <row r="119" spans="1:16" ht="14.4" customHeight="1" x14ac:dyDescent="0.3">
      <c r="A119" s="660" t="s">
        <v>5804</v>
      </c>
      <c r="B119" s="661" t="s">
        <v>5805</v>
      </c>
      <c r="C119" s="661" t="s">
        <v>5945</v>
      </c>
      <c r="D119" s="661" t="s">
        <v>2572</v>
      </c>
      <c r="E119" s="664">
        <v>12.580000000000002</v>
      </c>
      <c r="F119" s="664">
        <v>2015.1799999999998</v>
      </c>
      <c r="G119" s="661">
        <v>1</v>
      </c>
      <c r="H119" s="661">
        <v>160.18918918918916</v>
      </c>
      <c r="I119" s="664">
        <v>28.740000000000002</v>
      </c>
      <c r="J119" s="664">
        <v>4603.82</v>
      </c>
      <c r="K119" s="661">
        <v>2.2845701128435176</v>
      </c>
      <c r="L119" s="661">
        <v>160.1885873347251</v>
      </c>
      <c r="M119" s="664">
        <v>14.52</v>
      </c>
      <c r="N119" s="664">
        <v>2224.8599999999997</v>
      </c>
      <c r="O119" s="677">
        <v>1.1040502585376988</v>
      </c>
      <c r="P119" s="665">
        <v>153.22727272727272</v>
      </c>
    </row>
    <row r="120" spans="1:16" ht="14.4" customHeight="1" x14ac:dyDescent="0.3">
      <c r="A120" s="660" t="s">
        <v>5804</v>
      </c>
      <c r="B120" s="661" t="s">
        <v>5805</v>
      </c>
      <c r="C120" s="661" t="s">
        <v>5946</v>
      </c>
      <c r="D120" s="661" t="s">
        <v>5947</v>
      </c>
      <c r="E120" s="664"/>
      <c r="F120" s="664"/>
      <c r="G120" s="661"/>
      <c r="H120" s="661"/>
      <c r="I120" s="664">
        <v>7.0000000000000007E-2</v>
      </c>
      <c r="J120" s="664">
        <v>36.159999999999997</v>
      </c>
      <c r="K120" s="661"/>
      <c r="L120" s="661">
        <v>516.57142857142844</v>
      </c>
      <c r="M120" s="664"/>
      <c r="N120" s="664"/>
      <c r="O120" s="677"/>
      <c r="P120" s="665"/>
    </row>
    <row r="121" spans="1:16" ht="14.4" customHeight="1" x14ac:dyDescent="0.3">
      <c r="A121" s="660" t="s">
        <v>5804</v>
      </c>
      <c r="B121" s="661" t="s">
        <v>5805</v>
      </c>
      <c r="C121" s="661" t="s">
        <v>5948</v>
      </c>
      <c r="D121" s="661" t="s">
        <v>1307</v>
      </c>
      <c r="E121" s="664">
        <v>4.08</v>
      </c>
      <c r="F121" s="664">
        <v>2752.55</v>
      </c>
      <c r="G121" s="661">
        <v>1</v>
      </c>
      <c r="H121" s="661">
        <v>674.64460784313724</v>
      </c>
      <c r="I121" s="664">
        <v>20.270000000000007</v>
      </c>
      <c r="J121" s="664">
        <v>14565.579999999998</v>
      </c>
      <c r="K121" s="661">
        <v>5.2916677262901661</v>
      </c>
      <c r="L121" s="661">
        <v>718.57819437592468</v>
      </c>
      <c r="M121" s="664">
        <v>6.39</v>
      </c>
      <c r="N121" s="664">
        <v>4392.1099999999997</v>
      </c>
      <c r="O121" s="677">
        <v>1.5956513051534029</v>
      </c>
      <c r="P121" s="665">
        <v>687.34115805946794</v>
      </c>
    </row>
    <row r="122" spans="1:16" ht="14.4" customHeight="1" x14ac:dyDescent="0.3">
      <c r="A122" s="660" t="s">
        <v>5804</v>
      </c>
      <c r="B122" s="661" t="s">
        <v>5805</v>
      </c>
      <c r="C122" s="661" t="s">
        <v>5949</v>
      </c>
      <c r="D122" s="661" t="s">
        <v>1438</v>
      </c>
      <c r="E122" s="664">
        <v>0.30000000000000004</v>
      </c>
      <c r="F122" s="664">
        <v>252.99</v>
      </c>
      <c r="G122" s="661">
        <v>1</v>
      </c>
      <c r="H122" s="661">
        <v>843.3</v>
      </c>
      <c r="I122" s="664">
        <v>6.74</v>
      </c>
      <c r="J122" s="664">
        <v>5836.18</v>
      </c>
      <c r="K122" s="661">
        <v>23.068816949286532</v>
      </c>
      <c r="L122" s="661">
        <v>865.90207715133533</v>
      </c>
      <c r="M122" s="664">
        <v>0.2</v>
      </c>
      <c r="N122" s="664">
        <v>165.65</v>
      </c>
      <c r="O122" s="677">
        <v>0.65476896320012645</v>
      </c>
      <c r="P122" s="665">
        <v>828.25</v>
      </c>
    </row>
    <row r="123" spans="1:16" ht="14.4" customHeight="1" x14ac:dyDescent="0.3">
      <c r="A123" s="660" t="s">
        <v>5804</v>
      </c>
      <c r="B123" s="661" t="s">
        <v>5805</v>
      </c>
      <c r="C123" s="661" t="s">
        <v>5950</v>
      </c>
      <c r="D123" s="661" t="s">
        <v>1441</v>
      </c>
      <c r="E123" s="664">
        <v>24.230000000000004</v>
      </c>
      <c r="F123" s="664">
        <v>8173.17</v>
      </c>
      <c r="G123" s="661">
        <v>1</v>
      </c>
      <c r="H123" s="661">
        <v>337.31613702022281</v>
      </c>
      <c r="I123" s="664">
        <v>88.660000000000011</v>
      </c>
      <c r="J123" s="664">
        <v>31855.470000000005</v>
      </c>
      <c r="K123" s="661">
        <v>3.8975660606594511</v>
      </c>
      <c r="L123" s="661">
        <v>359.29923302503948</v>
      </c>
      <c r="M123" s="664">
        <v>23.28</v>
      </c>
      <c r="N123" s="664">
        <v>8000.87</v>
      </c>
      <c r="O123" s="677">
        <v>0.97891882831263755</v>
      </c>
      <c r="P123" s="665">
        <v>343.67998281786942</v>
      </c>
    </row>
    <row r="124" spans="1:16" ht="14.4" customHeight="1" x14ac:dyDescent="0.3">
      <c r="A124" s="660" t="s">
        <v>5804</v>
      </c>
      <c r="B124" s="661" t="s">
        <v>5805</v>
      </c>
      <c r="C124" s="661" t="s">
        <v>5951</v>
      </c>
      <c r="D124" s="661" t="s">
        <v>5952</v>
      </c>
      <c r="E124" s="664">
        <v>76.319999999999993</v>
      </c>
      <c r="F124" s="664">
        <v>12587.15</v>
      </c>
      <c r="G124" s="661">
        <v>1</v>
      </c>
      <c r="H124" s="661">
        <v>164.92596960167717</v>
      </c>
      <c r="I124" s="664"/>
      <c r="J124" s="664"/>
      <c r="K124" s="661"/>
      <c r="L124" s="661"/>
      <c r="M124" s="664"/>
      <c r="N124" s="664"/>
      <c r="O124" s="677"/>
      <c r="P124" s="665"/>
    </row>
    <row r="125" spans="1:16" ht="14.4" customHeight="1" x14ac:dyDescent="0.3">
      <c r="A125" s="660" t="s">
        <v>5804</v>
      </c>
      <c r="B125" s="661" t="s">
        <v>5805</v>
      </c>
      <c r="C125" s="661" t="s">
        <v>5953</v>
      </c>
      <c r="D125" s="661" t="s">
        <v>5952</v>
      </c>
      <c r="E125" s="664">
        <v>107.69999999999999</v>
      </c>
      <c r="F125" s="664">
        <v>53287.380000000005</v>
      </c>
      <c r="G125" s="661">
        <v>1</v>
      </c>
      <c r="H125" s="661">
        <v>494.7760445682452</v>
      </c>
      <c r="I125" s="664"/>
      <c r="J125" s="664"/>
      <c r="K125" s="661"/>
      <c r="L125" s="661"/>
      <c r="M125" s="664"/>
      <c r="N125" s="664"/>
      <c r="O125" s="677"/>
      <c r="P125" s="665"/>
    </row>
    <row r="126" spans="1:16" ht="14.4" customHeight="1" x14ac:dyDescent="0.3">
      <c r="A126" s="660" t="s">
        <v>5804</v>
      </c>
      <c r="B126" s="661" t="s">
        <v>5805</v>
      </c>
      <c r="C126" s="661" t="s">
        <v>5954</v>
      </c>
      <c r="D126" s="661" t="s">
        <v>5952</v>
      </c>
      <c r="E126" s="664">
        <v>44.760000000000005</v>
      </c>
      <c r="F126" s="664">
        <v>66438.59</v>
      </c>
      <c r="G126" s="661">
        <v>1</v>
      </c>
      <c r="H126" s="661">
        <v>1484.3295352993741</v>
      </c>
      <c r="I126" s="664"/>
      <c r="J126" s="664"/>
      <c r="K126" s="661"/>
      <c r="L126" s="661"/>
      <c r="M126" s="664"/>
      <c r="N126" s="664"/>
      <c r="O126" s="677"/>
      <c r="P126" s="665"/>
    </row>
    <row r="127" spans="1:16" ht="14.4" customHeight="1" x14ac:dyDescent="0.3">
      <c r="A127" s="660" t="s">
        <v>5804</v>
      </c>
      <c r="B127" s="661" t="s">
        <v>5805</v>
      </c>
      <c r="C127" s="661" t="s">
        <v>5955</v>
      </c>
      <c r="D127" s="661" t="s">
        <v>5952</v>
      </c>
      <c r="E127" s="664">
        <v>18.45</v>
      </c>
      <c r="F127" s="664">
        <v>36514.660000000003</v>
      </c>
      <c r="G127" s="661">
        <v>1</v>
      </c>
      <c r="H127" s="661">
        <v>1979.1143631436316</v>
      </c>
      <c r="I127" s="664"/>
      <c r="J127" s="664"/>
      <c r="K127" s="661"/>
      <c r="L127" s="661"/>
      <c r="M127" s="664"/>
      <c r="N127" s="664"/>
      <c r="O127" s="677"/>
      <c r="P127" s="665"/>
    </row>
    <row r="128" spans="1:16" ht="14.4" customHeight="1" x14ac:dyDescent="0.3">
      <c r="A128" s="660" t="s">
        <v>5804</v>
      </c>
      <c r="B128" s="661" t="s">
        <v>5805</v>
      </c>
      <c r="C128" s="661" t="s">
        <v>5956</v>
      </c>
      <c r="D128" s="661" t="s">
        <v>5957</v>
      </c>
      <c r="E128" s="664">
        <v>83.45</v>
      </c>
      <c r="F128" s="664">
        <v>19638.969999999998</v>
      </c>
      <c r="G128" s="661">
        <v>1</v>
      </c>
      <c r="H128" s="661">
        <v>235.33816656680642</v>
      </c>
      <c r="I128" s="664">
        <v>101.83000000000003</v>
      </c>
      <c r="J128" s="664">
        <v>23463.129999999994</v>
      </c>
      <c r="K128" s="661">
        <v>1.1947230430109113</v>
      </c>
      <c r="L128" s="661">
        <v>230.41471079249717</v>
      </c>
      <c r="M128" s="664"/>
      <c r="N128" s="664"/>
      <c r="O128" s="677"/>
      <c r="P128" s="665"/>
    </row>
    <row r="129" spans="1:16" ht="14.4" customHeight="1" x14ac:dyDescent="0.3">
      <c r="A129" s="660" t="s">
        <v>5804</v>
      </c>
      <c r="B129" s="661" t="s">
        <v>5805</v>
      </c>
      <c r="C129" s="661" t="s">
        <v>5958</v>
      </c>
      <c r="D129" s="661" t="s">
        <v>5957</v>
      </c>
      <c r="E129" s="664">
        <v>5.62</v>
      </c>
      <c r="F129" s="664">
        <v>4542.93</v>
      </c>
      <c r="G129" s="661">
        <v>1</v>
      </c>
      <c r="H129" s="661">
        <v>808.35053380782927</v>
      </c>
      <c r="I129" s="664">
        <v>28.17</v>
      </c>
      <c r="J129" s="664">
        <v>21600.9</v>
      </c>
      <c r="K129" s="661">
        <v>4.7548388374903423</v>
      </c>
      <c r="L129" s="661">
        <v>766.80511182108626</v>
      </c>
      <c r="M129" s="664"/>
      <c r="N129" s="664"/>
      <c r="O129" s="677"/>
      <c r="P129" s="665"/>
    </row>
    <row r="130" spans="1:16" ht="14.4" customHeight="1" x14ac:dyDescent="0.3">
      <c r="A130" s="660" t="s">
        <v>5804</v>
      </c>
      <c r="B130" s="661" t="s">
        <v>5805</v>
      </c>
      <c r="C130" s="661" t="s">
        <v>5959</v>
      </c>
      <c r="D130" s="661" t="s">
        <v>5960</v>
      </c>
      <c r="E130" s="664">
        <v>30.18</v>
      </c>
      <c r="F130" s="664">
        <v>10180.25</v>
      </c>
      <c r="G130" s="661">
        <v>1</v>
      </c>
      <c r="H130" s="661">
        <v>337.31776010603051</v>
      </c>
      <c r="I130" s="664"/>
      <c r="J130" s="664"/>
      <c r="K130" s="661"/>
      <c r="L130" s="661"/>
      <c r="M130" s="664"/>
      <c r="N130" s="664"/>
      <c r="O130" s="677"/>
      <c r="P130" s="665"/>
    </row>
    <row r="131" spans="1:16" ht="14.4" customHeight="1" x14ac:dyDescent="0.3">
      <c r="A131" s="660" t="s">
        <v>5804</v>
      </c>
      <c r="B131" s="661" t="s">
        <v>5805</v>
      </c>
      <c r="C131" s="661" t="s">
        <v>5961</v>
      </c>
      <c r="D131" s="661" t="s">
        <v>5962</v>
      </c>
      <c r="E131" s="664">
        <v>157.66</v>
      </c>
      <c r="F131" s="664">
        <v>26002.629999999997</v>
      </c>
      <c r="G131" s="661">
        <v>1</v>
      </c>
      <c r="H131" s="661">
        <v>164.9285170620322</v>
      </c>
      <c r="I131" s="664">
        <v>30.62</v>
      </c>
      <c r="J131" s="664">
        <v>5050.0199999999995</v>
      </c>
      <c r="K131" s="661">
        <v>0.19421189318157434</v>
      </c>
      <c r="L131" s="661">
        <v>164.9255388634879</v>
      </c>
      <c r="M131" s="664"/>
      <c r="N131" s="664"/>
      <c r="O131" s="677"/>
      <c r="P131" s="665"/>
    </row>
    <row r="132" spans="1:16" ht="14.4" customHeight="1" x14ac:dyDescent="0.3">
      <c r="A132" s="660" t="s">
        <v>5804</v>
      </c>
      <c r="B132" s="661" t="s">
        <v>5805</v>
      </c>
      <c r="C132" s="661" t="s">
        <v>5963</v>
      </c>
      <c r="D132" s="661" t="s">
        <v>5964</v>
      </c>
      <c r="E132" s="664">
        <v>18.71</v>
      </c>
      <c r="F132" s="664">
        <v>27771.840000000004</v>
      </c>
      <c r="G132" s="661">
        <v>1</v>
      </c>
      <c r="H132" s="661">
        <v>1484.3313735970071</v>
      </c>
      <c r="I132" s="664">
        <v>14.200000000000001</v>
      </c>
      <c r="J132" s="664">
        <v>21077.51</v>
      </c>
      <c r="K132" s="661">
        <v>0.75895259370643053</v>
      </c>
      <c r="L132" s="661">
        <v>1484.3316901408448</v>
      </c>
      <c r="M132" s="664"/>
      <c r="N132" s="664"/>
      <c r="O132" s="677"/>
      <c r="P132" s="665"/>
    </row>
    <row r="133" spans="1:16" ht="14.4" customHeight="1" x14ac:dyDescent="0.3">
      <c r="A133" s="660" t="s">
        <v>5804</v>
      </c>
      <c r="B133" s="661" t="s">
        <v>5805</v>
      </c>
      <c r="C133" s="661" t="s">
        <v>5965</v>
      </c>
      <c r="D133" s="661" t="s">
        <v>5966</v>
      </c>
      <c r="E133" s="664">
        <v>63.84</v>
      </c>
      <c r="F133" s="664">
        <v>31586.530000000002</v>
      </c>
      <c r="G133" s="661">
        <v>1</v>
      </c>
      <c r="H133" s="661">
        <v>494.77647243107771</v>
      </c>
      <c r="I133" s="664">
        <v>50.129999999999995</v>
      </c>
      <c r="J133" s="664">
        <v>24803.169999999995</v>
      </c>
      <c r="K133" s="661">
        <v>0.78524516621483886</v>
      </c>
      <c r="L133" s="661">
        <v>494.77697985238376</v>
      </c>
      <c r="M133" s="664"/>
      <c r="N133" s="664"/>
      <c r="O133" s="677"/>
      <c r="P133" s="665"/>
    </row>
    <row r="134" spans="1:16" ht="14.4" customHeight="1" x14ac:dyDescent="0.3">
      <c r="A134" s="660" t="s">
        <v>5804</v>
      </c>
      <c r="B134" s="661" t="s">
        <v>5805</v>
      </c>
      <c r="C134" s="661" t="s">
        <v>5967</v>
      </c>
      <c r="D134" s="661" t="s">
        <v>5968</v>
      </c>
      <c r="E134" s="664">
        <v>4</v>
      </c>
      <c r="F134" s="664">
        <v>9060.68</v>
      </c>
      <c r="G134" s="661">
        <v>1</v>
      </c>
      <c r="H134" s="661">
        <v>2265.17</v>
      </c>
      <c r="I134" s="664">
        <v>12.69</v>
      </c>
      <c r="J134" s="664">
        <v>28745</v>
      </c>
      <c r="K134" s="661">
        <v>3.172499194320956</v>
      </c>
      <c r="L134" s="661">
        <v>2265.1694247438927</v>
      </c>
      <c r="M134" s="664"/>
      <c r="N134" s="664"/>
      <c r="O134" s="677"/>
      <c r="P134" s="665"/>
    </row>
    <row r="135" spans="1:16" ht="14.4" customHeight="1" x14ac:dyDescent="0.3">
      <c r="A135" s="660" t="s">
        <v>5804</v>
      </c>
      <c r="B135" s="661" t="s">
        <v>5805</v>
      </c>
      <c r="C135" s="661" t="s">
        <v>5969</v>
      </c>
      <c r="D135" s="661" t="s">
        <v>5970</v>
      </c>
      <c r="E135" s="664">
        <v>20.77</v>
      </c>
      <c r="F135" s="664">
        <v>188190.52000000002</v>
      </c>
      <c r="G135" s="661">
        <v>1</v>
      </c>
      <c r="H135" s="661">
        <v>9060.6894559460779</v>
      </c>
      <c r="I135" s="664">
        <v>15</v>
      </c>
      <c r="J135" s="664">
        <v>135910.35</v>
      </c>
      <c r="K135" s="661">
        <v>0.72219551760630663</v>
      </c>
      <c r="L135" s="661">
        <v>9060.69</v>
      </c>
      <c r="M135" s="664"/>
      <c r="N135" s="664"/>
      <c r="O135" s="677"/>
      <c r="P135" s="665"/>
    </row>
    <row r="136" spans="1:16" ht="14.4" customHeight="1" x14ac:dyDescent="0.3">
      <c r="A136" s="660" t="s">
        <v>5804</v>
      </c>
      <c r="B136" s="661" t="s">
        <v>5805</v>
      </c>
      <c r="C136" s="661" t="s">
        <v>5971</v>
      </c>
      <c r="D136" s="661" t="s">
        <v>5972</v>
      </c>
      <c r="E136" s="664">
        <v>0</v>
      </c>
      <c r="F136" s="664">
        <v>0</v>
      </c>
      <c r="G136" s="661"/>
      <c r="H136" s="661"/>
      <c r="I136" s="664">
        <v>0</v>
      </c>
      <c r="J136" s="664">
        <v>0</v>
      </c>
      <c r="K136" s="661"/>
      <c r="L136" s="661"/>
      <c r="M136" s="664">
        <v>0</v>
      </c>
      <c r="N136" s="664">
        <v>7.2759576141834259E-12</v>
      </c>
      <c r="O136" s="677"/>
      <c r="P136" s="665"/>
    </row>
    <row r="137" spans="1:16" ht="14.4" customHeight="1" x14ac:dyDescent="0.3">
      <c r="A137" s="660" t="s">
        <v>5804</v>
      </c>
      <c r="B137" s="661" t="s">
        <v>5805</v>
      </c>
      <c r="C137" s="661" t="s">
        <v>5971</v>
      </c>
      <c r="D137" s="661" t="s">
        <v>5973</v>
      </c>
      <c r="E137" s="664">
        <v>25</v>
      </c>
      <c r="F137" s="664">
        <v>451980</v>
      </c>
      <c r="G137" s="661">
        <v>1</v>
      </c>
      <c r="H137" s="661">
        <v>18079.2</v>
      </c>
      <c r="I137" s="664">
        <v>8</v>
      </c>
      <c r="J137" s="664">
        <v>144633.60000000001</v>
      </c>
      <c r="K137" s="661">
        <v>0.32</v>
      </c>
      <c r="L137" s="661">
        <v>18079.2</v>
      </c>
      <c r="M137" s="664">
        <v>9</v>
      </c>
      <c r="N137" s="664">
        <v>234212.94</v>
      </c>
      <c r="O137" s="677">
        <v>0.51819315013938672</v>
      </c>
      <c r="P137" s="665">
        <v>26023.66</v>
      </c>
    </row>
    <row r="138" spans="1:16" ht="14.4" customHeight="1" x14ac:dyDescent="0.3">
      <c r="A138" s="660" t="s">
        <v>5804</v>
      </c>
      <c r="B138" s="661" t="s">
        <v>5805</v>
      </c>
      <c r="C138" s="661" t="s">
        <v>5974</v>
      </c>
      <c r="D138" s="661" t="s">
        <v>5972</v>
      </c>
      <c r="E138" s="664">
        <v>0</v>
      </c>
      <c r="F138" s="664">
        <v>6.9849193096160889E-10</v>
      </c>
      <c r="G138" s="661">
        <v>1</v>
      </c>
      <c r="H138" s="661"/>
      <c r="I138" s="664">
        <v>0</v>
      </c>
      <c r="J138" s="664">
        <v>5.8207660913467407E-11</v>
      </c>
      <c r="K138" s="661">
        <v>8.3333333333333329E-2</v>
      </c>
      <c r="L138" s="661"/>
      <c r="M138" s="664">
        <v>0</v>
      </c>
      <c r="N138" s="664">
        <v>2.3283064365386963E-10</v>
      </c>
      <c r="O138" s="677">
        <v>0.33333333333333331</v>
      </c>
      <c r="P138" s="665"/>
    </row>
    <row r="139" spans="1:16" ht="14.4" customHeight="1" x14ac:dyDescent="0.3">
      <c r="A139" s="660" t="s">
        <v>5804</v>
      </c>
      <c r="B139" s="661" t="s">
        <v>5805</v>
      </c>
      <c r="C139" s="661" t="s">
        <v>5974</v>
      </c>
      <c r="D139" s="661" t="s">
        <v>3175</v>
      </c>
      <c r="E139" s="664">
        <v>70</v>
      </c>
      <c r="F139" s="664">
        <v>5463644.9000000004</v>
      </c>
      <c r="G139" s="661">
        <v>1</v>
      </c>
      <c r="H139" s="661">
        <v>78052.070000000007</v>
      </c>
      <c r="I139" s="664">
        <v>29</v>
      </c>
      <c r="J139" s="664">
        <v>2281485.3899999997</v>
      </c>
      <c r="K139" s="661">
        <v>0.41757570847988301</v>
      </c>
      <c r="L139" s="661">
        <v>78671.909999999989</v>
      </c>
      <c r="M139" s="664">
        <v>31</v>
      </c>
      <c r="N139" s="664">
        <v>2224943.7799999998</v>
      </c>
      <c r="O139" s="677">
        <v>0.40722701067194167</v>
      </c>
      <c r="P139" s="665">
        <v>71772.37999999999</v>
      </c>
    </row>
    <row r="140" spans="1:16" ht="14.4" customHeight="1" x14ac:dyDescent="0.3">
      <c r="A140" s="660" t="s">
        <v>5804</v>
      </c>
      <c r="B140" s="661" t="s">
        <v>5805</v>
      </c>
      <c r="C140" s="661" t="s">
        <v>5975</v>
      </c>
      <c r="D140" s="661" t="s">
        <v>3086</v>
      </c>
      <c r="E140" s="664">
        <v>4</v>
      </c>
      <c r="F140" s="664">
        <v>28066.76</v>
      </c>
      <c r="G140" s="661">
        <v>1</v>
      </c>
      <c r="H140" s="661">
        <v>7016.69</v>
      </c>
      <c r="I140" s="664">
        <v>32</v>
      </c>
      <c r="J140" s="664">
        <v>224534.08000000002</v>
      </c>
      <c r="K140" s="661">
        <v>8.0000000000000018</v>
      </c>
      <c r="L140" s="661">
        <v>7016.6900000000005</v>
      </c>
      <c r="M140" s="664">
        <v>31</v>
      </c>
      <c r="N140" s="664">
        <v>208060.22000000006</v>
      </c>
      <c r="O140" s="677">
        <v>7.4130473200326676</v>
      </c>
      <c r="P140" s="665">
        <v>6711.6200000000017</v>
      </c>
    </row>
    <row r="141" spans="1:16" ht="14.4" customHeight="1" x14ac:dyDescent="0.3">
      <c r="A141" s="660" t="s">
        <v>5804</v>
      </c>
      <c r="B141" s="661" t="s">
        <v>5805</v>
      </c>
      <c r="C141" s="661" t="s">
        <v>5976</v>
      </c>
      <c r="D141" s="661" t="s">
        <v>5977</v>
      </c>
      <c r="E141" s="664">
        <v>136.94000000000003</v>
      </c>
      <c r="F141" s="664">
        <v>199563.47</v>
      </c>
      <c r="G141" s="661">
        <v>1</v>
      </c>
      <c r="H141" s="661">
        <v>1457.3059003943331</v>
      </c>
      <c r="I141" s="664">
        <v>13.860000000000001</v>
      </c>
      <c r="J141" s="664">
        <v>20198.240000000002</v>
      </c>
      <c r="K141" s="661">
        <v>0.10121211061322997</v>
      </c>
      <c r="L141" s="661">
        <v>1457.3044733044733</v>
      </c>
      <c r="M141" s="664"/>
      <c r="N141" s="664"/>
      <c r="O141" s="677"/>
      <c r="P141" s="665"/>
    </row>
    <row r="142" spans="1:16" ht="14.4" customHeight="1" x14ac:dyDescent="0.3">
      <c r="A142" s="660" t="s">
        <v>5804</v>
      </c>
      <c r="B142" s="661" t="s">
        <v>5805</v>
      </c>
      <c r="C142" s="661" t="s">
        <v>5978</v>
      </c>
      <c r="D142" s="661" t="s">
        <v>5977</v>
      </c>
      <c r="E142" s="664">
        <v>228.88000000000002</v>
      </c>
      <c r="F142" s="664">
        <v>1111827.3700000001</v>
      </c>
      <c r="G142" s="661">
        <v>1</v>
      </c>
      <c r="H142" s="661">
        <v>4857.6868664802514</v>
      </c>
      <c r="I142" s="664">
        <v>18.809999999999999</v>
      </c>
      <c r="J142" s="664">
        <v>91373.08</v>
      </c>
      <c r="K142" s="661">
        <v>8.2182794258788563E-2</v>
      </c>
      <c r="L142" s="661">
        <v>4857.686337054759</v>
      </c>
      <c r="M142" s="664"/>
      <c r="N142" s="664"/>
      <c r="O142" s="677"/>
      <c r="P142" s="665"/>
    </row>
    <row r="143" spans="1:16" ht="14.4" customHeight="1" x14ac:dyDescent="0.3">
      <c r="A143" s="660" t="s">
        <v>5804</v>
      </c>
      <c r="B143" s="661" t="s">
        <v>5805</v>
      </c>
      <c r="C143" s="661" t="s">
        <v>5979</v>
      </c>
      <c r="D143" s="661" t="s">
        <v>5977</v>
      </c>
      <c r="E143" s="664">
        <v>130.82</v>
      </c>
      <c r="F143" s="664">
        <v>1906301.31</v>
      </c>
      <c r="G143" s="661">
        <v>1</v>
      </c>
      <c r="H143" s="661">
        <v>14571.940911175663</v>
      </c>
      <c r="I143" s="664">
        <v>29.430000000000007</v>
      </c>
      <c r="J143" s="664">
        <v>428852.24999999994</v>
      </c>
      <c r="K143" s="661">
        <v>0.22496561679433558</v>
      </c>
      <c r="L143" s="661">
        <v>14571.94189602446</v>
      </c>
      <c r="M143" s="664"/>
      <c r="N143" s="664"/>
      <c r="O143" s="677"/>
      <c r="P143" s="665"/>
    </row>
    <row r="144" spans="1:16" ht="14.4" customHeight="1" x14ac:dyDescent="0.3">
      <c r="A144" s="660" t="s">
        <v>5804</v>
      </c>
      <c r="B144" s="661" t="s">
        <v>5805</v>
      </c>
      <c r="C144" s="661" t="s">
        <v>5980</v>
      </c>
      <c r="D144" s="661"/>
      <c r="E144" s="664">
        <v>333.15</v>
      </c>
      <c r="F144" s="664">
        <v>146086.18</v>
      </c>
      <c r="G144" s="661">
        <v>1</v>
      </c>
      <c r="H144" s="661">
        <v>438.49971484316376</v>
      </c>
      <c r="I144" s="664"/>
      <c r="J144" s="664"/>
      <c r="K144" s="661"/>
      <c r="L144" s="661"/>
      <c r="M144" s="664"/>
      <c r="N144" s="664"/>
      <c r="O144" s="677"/>
      <c r="P144" s="665"/>
    </row>
    <row r="145" spans="1:16" ht="14.4" customHeight="1" x14ac:dyDescent="0.3">
      <c r="A145" s="660" t="s">
        <v>5804</v>
      </c>
      <c r="B145" s="661" t="s">
        <v>5805</v>
      </c>
      <c r="C145" s="661" t="s">
        <v>5981</v>
      </c>
      <c r="D145" s="661"/>
      <c r="E145" s="664">
        <v>201.82999999999998</v>
      </c>
      <c r="F145" s="664">
        <v>442493.74</v>
      </c>
      <c r="G145" s="661">
        <v>1</v>
      </c>
      <c r="H145" s="661">
        <v>2192.4081652876184</v>
      </c>
      <c r="I145" s="664">
        <v>2</v>
      </c>
      <c r="J145" s="664">
        <v>4384.82</v>
      </c>
      <c r="K145" s="661">
        <v>9.9093379264529255E-3</v>
      </c>
      <c r="L145" s="661">
        <v>2192.41</v>
      </c>
      <c r="M145" s="664"/>
      <c r="N145" s="664"/>
      <c r="O145" s="677"/>
      <c r="P145" s="665"/>
    </row>
    <row r="146" spans="1:16" ht="14.4" customHeight="1" x14ac:dyDescent="0.3">
      <c r="A146" s="660" t="s">
        <v>5804</v>
      </c>
      <c r="B146" s="661" t="s">
        <v>5805</v>
      </c>
      <c r="C146" s="661" t="s">
        <v>5982</v>
      </c>
      <c r="D146" s="661" t="s">
        <v>5939</v>
      </c>
      <c r="E146" s="664"/>
      <c r="F146" s="664"/>
      <c r="G146" s="661"/>
      <c r="H146" s="661"/>
      <c r="I146" s="664">
        <v>89.759999999999991</v>
      </c>
      <c r="J146" s="664">
        <v>666225.99999999977</v>
      </c>
      <c r="K146" s="661"/>
      <c r="L146" s="661">
        <v>7422.3039215686258</v>
      </c>
      <c r="M146" s="664">
        <v>78.03</v>
      </c>
      <c r="N146" s="664">
        <v>553982.20000000007</v>
      </c>
      <c r="O146" s="677"/>
      <c r="P146" s="665">
        <v>7099.6052800205061</v>
      </c>
    </row>
    <row r="147" spans="1:16" ht="14.4" customHeight="1" x14ac:dyDescent="0.3">
      <c r="A147" s="660" t="s">
        <v>5804</v>
      </c>
      <c r="B147" s="661" t="s">
        <v>5805</v>
      </c>
      <c r="C147" s="661" t="s">
        <v>5983</v>
      </c>
      <c r="D147" s="661" t="s">
        <v>5939</v>
      </c>
      <c r="E147" s="664">
        <v>15.04</v>
      </c>
      <c r="F147" s="664">
        <v>50508.54</v>
      </c>
      <c r="G147" s="661">
        <v>1</v>
      </c>
      <c r="H147" s="661">
        <v>3358.2805851063831</v>
      </c>
      <c r="I147" s="664">
        <v>100.37</v>
      </c>
      <c r="J147" s="664">
        <v>372488.99</v>
      </c>
      <c r="K147" s="661">
        <v>7.3747724642209018</v>
      </c>
      <c r="L147" s="661">
        <v>3711.1586131314134</v>
      </c>
      <c r="M147" s="664">
        <v>98</v>
      </c>
      <c r="N147" s="664">
        <v>347881.37999999995</v>
      </c>
      <c r="O147" s="677">
        <v>6.8875754476371709</v>
      </c>
      <c r="P147" s="665">
        <v>3549.8099999999995</v>
      </c>
    </row>
    <row r="148" spans="1:16" ht="14.4" customHeight="1" x14ac:dyDescent="0.3">
      <c r="A148" s="660" t="s">
        <v>5804</v>
      </c>
      <c r="B148" s="661" t="s">
        <v>5805</v>
      </c>
      <c r="C148" s="661" t="s">
        <v>5984</v>
      </c>
      <c r="D148" s="661" t="s">
        <v>5985</v>
      </c>
      <c r="E148" s="664">
        <v>39.6</v>
      </c>
      <c r="F148" s="664">
        <v>25735.600000000002</v>
      </c>
      <c r="G148" s="661">
        <v>1</v>
      </c>
      <c r="H148" s="661">
        <v>649.88888888888891</v>
      </c>
      <c r="I148" s="664"/>
      <c r="J148" s="664"/>
      <c r="K148" s="661"/>
      <c r="L148" s="661"/>
      <c r="M148" s="664"/>
      <c r="N148" s="664"/>
      <c r="O148" s="677"/>
      <c r="P148" s="665"/>
    </row>
    <row r="149" spans="1:16" ht="14.4" customHeight="1" x14ac:dyDescent="0.3">
      <c r="A149" s="660" t="s">
        <v>5804</v>
      </c>
      <c r="B149" s="661" t="s">
        <v>5805</v>
      </c>
      <c r="C149" s="661" t="s">
        <v>5986</v>
      </c>
      <c r="D149" s="661" t="s">
        <v>5985</v>
      </c>
      <c r="E149" s="664">
        <v>18.730000000000004</v>
      </c>
      <c r="F149" s="664">
        <v>60862.36</v>
      </c>
      <c r="G149" s="661">
        <v>1</v>
      </c>
      <c r="H149" s="661">
        <v>3249.4586225306989</v>
      </c>
      <c r="I149" s="664"/>
      <c r="J149" s="664"/>
      <c r="K149" s="661"/>
      <c r="L149" s="661"/>
      <c r="M149" s="664"/>
      <c r="N149" s="664"/>
      <c r="O149" s="677"/>
      <c r="P149" s="665"/>
    </row>
    <row r="150" spans="1:16" ht="14.4" customHeight="1" x14ac:dyDescent="0.3">
      <c r="A150" s="660" t="s">
        <v>5804</v>
      </c>
      <c r="B150" s="661" t="s">
        <v>5805</v>
      </c>
      <c r="C150" s="661" t="s">
        <v>5987</v>
      </c>
      <c r="D150" s="661" t="s">
        <v>5985</v>
      </c>
      <c r="E150" s="664">
        <v>4.96</v>
      </c>
      <c r="F150" s="664">
        <v>32234.77</v>
      </c>
      <c r="G150" s="661">
        <v>1</v>
      </c>
      <c r="H150" s="661">
        <v>6498.9455645161288</v>
      </c>
      <c r="I150" s="664"/>
      <c r="J150" s="664"/>
      <c r="K150" s="661"/>
      <c r="L150" s="661"/>
      <c r="M150" s="664"/>
      <c r="N150" s="664"/>
      <c r="O150" s="677"/>
      <c r="P150" s="665"/>
    </row>
    <row r="151" spans="1:16" ht="14.4" customHeight="1" x14ac:dyDescent="0.3">
      <c r="A151" s="660" t="s">
        <v>5804</v>
      </c>
      <c r="B151" s="661" t="s">
        <v>5805</v>
      </c>
      <c r="C151" s="661" t="s">
        <v>5988</v>
      </c>
      <c r="D151" s="661" t="s">
        <v>5989</v>
      </c>
      <c r="E151" s="664"/>
      <c r="F151" s="664"/>
      <c r="G151" s="661"/>
      <c r="H151" s="661"/>
      <c r="I151" s="664">
        <v>161.63</v>
      </c>
      <c r="J151" s="664">
        <v>93443.11</v>
      </c>
      <c r="K151" s="661"/>
      <c r="L151" s="661">
        <v>578.12974076594696</v>
      </c>
      <c r="M151" s="664">
        <v>44</v>
      </c>
      <c r="N151" s="664">
        <v>24332</v>
      </c>
      <c r="O151" s="677"/>
      <c r="P151" s="665">
        <v>553</v>
      </c>
    </row>
    <row r="152" spans="1:16" ht="14.4" customHeight="1" x14ac:dyDescent="0.3">
      <c r="A152" s="660" t="s">
        <v>5804</v>
      </c>
      <c r="B152" s="661" t="s">
        <v>5805</v>
      </c>
      <c r="C152" s="661" t="s">
        <v>5990</v>
      </c>
      <c r="D152" s="661" t="s">
        <v>5991</v>
      </c>
      <c r="E152" s="664">
        <v>0</v>
      </c>
      <c r="F152" s="664">
        <v>0</v>
      </c>
      <c r="G152" s="661"/>
      <c r="H152" s="661"/>
      <c r="I152" s="664">
        <v>0</v>
      </c>
      <c r="J152" s="664">
        <v>1.4551915228366852E-11</v>
      </c>
      <c r="K152" s="661"/>
      <c r="L152" s="661"/>
      <c r="M152" s="664"/>
      <c r="N152" s="664"/>
      <c r="O152" s="677"/>
      <c r="P152" s="665"/>
    </row>
    <row r="153" spans="1:16" ht="14.4" customHeight="1" x14ac:dyDescent="0.3">
      <c r="A153" s="660" t="s">
        <v>5804</v>
      </c>
      <c r="B153" s="661" t="s">
        <v>5805</v>
      </c>
      <c r="C153" s="661" t="s">
        <v>5990</v>
      </c>
      <c r="D153" s="661"/>
      <c r="E153" s="664">
        <v>23</v>
      </c>
      <c r="F153" s="664">
        <v>596939.24</v>
      </c>
      <c r="G153" s="661">
        <v>1</v>
      </c>
      <c r="H153" s="661">
        <v>25953.88</v>
      </c>
      <c r="I153" s="664">
        <v>28</v>
      </c>
      <c r="J153" s="664">
        <v>726708.64</v>
      </c>
      <c r="K153" s="661">
        <v>1.2173913043478262</v>
      </c>
      <c r="L153" s="661">
        <v>25953.88</v>
      </c>
      <c r="M153" s="664"/>
      <c r="N153" s="664"/>
      <c r="O153" s="677"/>
      <c r="P153" s="665"/>
    </row>
    <row r="154" spans="1:16" ht="14.4" customHeight="1" x14ac:dyDescent="0.3">
      <c r="A154" s="660" t="s">
        <v>5804</v>
      </c>
      <c r="B154" s="661" t="s">
        <v>5805</v>
      </c>
      <c r="C154" s="661" t="s">
        <v>5992</v>
      </c>
      <c r="D154" s="661" t="s">
        <v>5993</v>
      </c>
      <c r="E154" s="664"/>
      <c r="F154" s="664"/>
      <c r="G154" s="661"/>
      <c r="H154" s="661"/>
      <c r="I154" s="664"/>
      <c r="J154" s="664"/>
      <c r="K154" s="661"/>
      <c r="L154" s="661"/>
      <c r="M154" s="664">
        <v>0.2</v>
      </c>
      <c r="N154" s="664">
        <v>1339.45</v>
      </c>
      <c r="O154" s="677"/>
      <c r="P154" s="665">
        <v>6697.25</v>
      </c>
    </row>
    <row r="155" spans="1:16" ht="14.4" customHeight="1" x14ac:dyDescent="0.3">
      <c r="A155" s="660" t="s">
        <v>5804</v>
      </c>
      <c r="B155" s="661" t="s">
        <v>5805</v>
      </c>
      <c r="C155" s="661" t="s">
        <v>5994</v>
      </c>
      <c r="D155" s="661" t="s">
        <v>2630</v>
      </c>
      <c r="E155" s="664"/>
      <c r="F155" s="664"/>
      <c r="G155" s="661"/>
      <c r="H155" s="661"/>
      <c r="I155" s="664"/>
      <c r="J155" s="664"/>
      <c r="K155" s="661"/>
      <c r="L155" s="661"/>
      <c r="M155" s="664">
        <v>30.8</v>
      </c>
      <c r="N155" s="664">
        <v>252217.76</v>
      </c>
      <c r="O155" s="677"/>
      <c r="P155" s="665">
        <v>8188.8883116883117</v>
      </c>
    </row>
    <row r="156" spans="1:16" ht="14.4" customHeight="1" x14ac:dyDescent="0.3">
      <c r="A156" s="660" t="s">
        <v>5804</v>
      </c>
      <c r="B156" s="661" t="s">
        <v>5805</v>
      </c>
      <c r="C156" s="661" t="s">
        <v>5995</v>
      </c>
      <c r="D156" s="661" t="s">
        <v>5996</v>
      </c>
      <c r="E156" s="664"/>
      <c r="F156" s="664"/>
      <c r="G156" s="661"/>
      <c r="H156" s="661"/>
      <c r="I156" s="664"/>
      <c r="J156" s="664"/>
      <c r="K156" s="661"/>
      <c r="L156" s="661"/>
      <c r="M156" s="664">
        <v>1</v>
      </c>
      <c r="N156" s="664">
        <v>93012</v>
      </c>
      <c r="O156" s="677"/>
      <c r="P156" s="665">
        <v>93012</v>
      </c>
    </row>
    <row r="157" spans="1:16" ht="14.4" customHeight="1" x14ac:dyDescent="0.3">
      <c r="A157" s="660" t="s">
        <v>5804</v>
      </c>
      <c r="B157" s="661" t="s">
        <v>5805</v>
      </c>
      <c r="C157" s="661" t="s">
        <v>5997</v>
      </c>
      <c r="D157" s="661" t="s">
        <v>5996</v>
      </c>
      <c r="E157" s="664"/>
      <c r="F157" s="664"/>
      <c r="G157" s="661"/>
      <c r="H157" s="661"/>
      <c r="I157" s="664">
        <v>8</v>
      </c>
      <c r="J157" s="664">
        <v>3887.76</v>
      </c>
      <c r="K157" s="661"/>
      <c r="L157" s="661">
        <v>485.97</v>
      </c>
      <c r="M157" s="664"/>
      <c r="N157" s="664"/>
      <c r="O157" s="677"/>
      <c r="P157" s="665"/>
    </row>
    <row r="158" spans="1:16" ht="14.4" customHeight="1" x14ac:dyDescent="0.3">
      <c r="A158" s="660" t="s">
        <v>5804</v>
      </c>
      <c r="B158" s="661" t="s">
        <v>5805</v>
      </c>
      <c r="C158" s="661" t="s">
        <v>1310</v>
      </c>
      <c r="D158" s="661" t="s">
        <v>5996</v>
      </c>
      <c r="E158" s="664">
        <v>3</v>
      </c>
      <c r="F158" s="664">
        <v>369395</v>
      </c>
      <c r="G158" s="661">
        <v>1</v>
      </c>
      <c r="H158" s="661">
        <v>123131.66666666667</v>
      </c>
      <c r="I158" s="664">
        <v>36</v>
      </c>
      <c r="J158" s="664">
        <v>2729260.36</v>
      </c>
      <c r="K158" s="661">
        <v>7.3884604826811406</v>
      </c>
      <c r="L158" s="661">
        <v>75812.787777777776</v>
      </c>
      <c r="M158" s="664">
        <v>36</v>
      </c>
      <c r="N158" s="664">
        <v>3709628.76</v>
      </c>
      <c r="O158" s="677">
        <v>10.042444429404837</v>
      </c>
      <c r="P158" s="665">
        <v>103045.24333333333</v>
      </c>
    </row>
    <row r="159" spans="1:16" ht="14.4" customHeight="1" x14ac:dyDescent="0.3">
      <c r="A159" s="660" t="s">
        <v>5804</v>
      </c>
      <c r="B159" s="661" t="s">
        <v>5805</v>
      </c>
      <c r="C159" s="661" t="s">
        <v>5998</v>
      </c>
      <c r="D159" s="661" t="s">
        <v>5991</v>
      </c>
      <c r="E159" s="664"/>
      <c r="F159" s="664"/>
      <c r="G159" s="661"/>
      <c r="H159" s="661"/>
      <c r="I159" s="664">
        <v>0</v>
      </c>
      <c r="J159" s="664">
        <v>0</v>
      </c>
      <c r="K159" s="661"/>
      <c r="L159" s="661"/>
      <c r="M159" s="664"/>
      <c r="N159" s="664"/>
      <c r="O159" s="677"/>
      <c r="P159" s="665"/>
    </row>
    <row r="160" spans="1:16" ht="14.4" customHeight="1" x14ac:dyDescent="0.3">
      <c r="A160" s="660" t="s">
        <v>5804</v>
      </c>
      <c r="B160" s="661" t="s">
        <v>5805</v>
      </c>
      <c r="C160" s="661" t="s">
        <v>5998</v>
      </c>
      <c r="D160" s="661" t="s">
        <v>5999</v>
      </c>
      <c r="E160" s="664"/>
      <c r="F160" s="664"/>
      <c r="G160" s="661"/>
      <c r="H160" s="661"/>
      <c r="I160" s="664">
        <v>2</v>
      </c>
      <c r="J160" s="664">
        <v>51907.76</v>
      </c>
      <c r="K160" s="661"/>
      <c r="L160" s="661">
        <v>25953.88</v>
      </c>
      <c r="M160" s="664"/>
      <c r="N160" s="664"/>
      <c r="O160" s="677"/>
      <c r="P160" s="665"/>
    </row>
    <row r="161" spans="1:16" ht="14.4" customHeight="1" x14ac:dyDescent="0.3">
      <c r="A161" s="660" t="s">
        <v>5804</v>
      </c>
      <c r="B161" s="661" t="s">
        <v>5805</v>
      </c>
      <c r="C161" s="661" t="s">
        <v>6000</v>
      </c>
      <c r="D161" s="661" t="s">
        <v>3090</v>
      </c>
      <c r="E161" s="664"/>
      <c r="F161" s="664"/>
      <c r="G161" s="661"/>
      <c r="H161" s="661"/>
      <c r="I161" s="664">
        <v>1</v>
      </c>
      <c r="J161" s="664">
        <v>3972.6</v>
      </c>
      <c r="K161" s="661"/>
      <c r="L161" s="661">
        <v>3972.6</v>
      </c>
      <c r="M161" s="664">
        <v>7</v>
      </c>
      <c r="N161" s="664">
        <v>26599.16</v>
      </c>
      <c r="O161" s="677"/>
      <c r="P161" s="665">
        <v>3799.88</v>
      </c>
    </row>
    <row r="162" spans="1:16" ht="14.4" customHeight="1" x14ac:dyDescent="0.3">
      <c r="A162" s="660" t="s">
        <v>5804</v>
      </c>
      <c r="B162" s="661" t="s">
        <v>5805</v>
      </c>
      <c r="C162" s="661" t="s">
        <v>6001</v>
      </c>
      <c r="D162" s="661" t="s">
        <v>3098</v>
      </c>
      <c r="E162" s="664"/>
      <c r="F162" s="664"/>
      <c r="G162" s="661"/>
      <c r="H162" s="661"/>
      <c r="I162" s="664">
        <v>1</v>
      </c>
      <c r="J162" s="664">
        <v>11917.8</v>
      </c>
      <c r="K162" s="661"/>
      <c r="L162" s="661">
        <v>11917.8</v>
      </c>
      <c r="M162" s="664">
        <v>2</v>
      </c>
      <c r="N162" s="664">
        <v>22799.279999999999</v>
      </c>
      <c r="O162" s="677"/>
      <c r="P162" s="665">
        <v>11399.64</v>
      </c>
    </row>
    <row r="163" spans="1:16" ht="14.4" customHeight="1" x14ac:dyDescent="0.3">
      <c r="A163" s="660" t="s">
        <v>5804</v>
      </c>
      <c r="B163" s="661" t="s">
        <v>5805</v>
      </c>
      <c r="C163" s="661" t="s">
        <v>6002</v>
      </c>
      <c r="D163" s="661" t="s">
        <v>6003</v>
      </c>
      <c r="E163" s="664"/>
      <c r="F163" s="664"/>
      <c r="G163" s="661"/>
      <c r="H163" s="661"/>
      <c r="I163" s="664">
        <v>0</v>
      </c>
      <c r="J163" s="664">
        <v>0</v>
      </c>
      <c r="K163" s="661"/>
      <c r="L163" s="661"/>
      <c r="M163" s="664">
        <v>0</v>
      </c>
      <c r="N163" s="664">
        <v>0</v>
      </c>
      <c r="O163" s="677"/>
      <c r="P163" s="665"/>
    </row>
    <row r="164" spans="1:16" ht="14.4" customHeight="1" x14ac:dyDescent="0.3">
      <c r="A164" s="660" t="s">
        <v>5804</v>
      </c>
      <c r="B164" s="661" t="s">
        <v>5805</v>
      </c>
      <c r="C164" s="661" t="s">
        <v>6002</v>
      </c>
      <c r="D164" s="661" t="s">
        <v>3224</v>
      </c>
      <c r="E164" s="664"/>
      <c r="F164" s="664"/>
      <c r="G164" s="661"/>
      <c r="H164" s="661"/>
      <c r="I164" s="664">
        <v>35</v>
      </c>
      <c r="J164" s="664">
        <v>2876344.3000000003</v>
      </c>
      <c r="K164" s="661"/>
      <c r="L164" s="661">
        <v>82181.265714285721</v>
      </c>
      <c r="M164" s="664">
        <v>40</v>
      </c>
      <c r="N164" s="664">
        <v>3412515.7199999997</v>
      </c>
      <c r="O164" s="677"/>
      <c r="P164" s="665">
        <v>85312.892999999996</v>
      </c>
    </row>
    <row r="165" spans="1:16" ht="14.4" customHeight="1" x14ac:dyDescent="0.3">
      <c r="A165" s="660" t="s">
        <v>5804</v>
      </c>
      <c r="B165" s="661" t="s">
        <v>5805</v>
      </c>
      <c r="C165" s="661" t="s">
        <v>6004</v>
      </c>
      <c r="D165" s="661" t="s">
        <v>6005</v>
      </c>
      <c r="E165" s="664"/>
      <c r="F165" s="664"/>
      <c r="G165" s="661"/>
      <c r="H165" s="661"/>
      <c r="I165" s="664">
        <v>0</v>
      </c>
      <c r="J165" s="664">
        <v>0</v>
      </c>
      <c r="K165" s="661"/>
      <c r="L165" s="661"/>
      <c r="M165" s="664">
        <v>0</v>
      </c>
      <c r="N165" s="664">
        <v>0</v>
      </c>
      <c r="O165" s="677"/>
      <c r="P165" s="665"/>
    </row>
    <row r="166" spans="1:16" ht="14.4" customHeight="1" x14ac:dyDescent="0.3">
      <c r="A166" s="660" t="s">
        <v>5804</v>
      </c>
      <c r="B166" s="661" t="s">
        <v>5805</v>
      </c>
      <c r="C166" s="661" t="s">
        <v>6004</v>
      </c>
      <c r="D166" s="661" t="s">
        <v>3227</v>
      </c>
      <c r="E166" s="664"/>
      <c r="F166" s="664"/>
      <c r="G166" s="661"/>
      <c r="H166" s="661"/>
      <c r="I166" s="664">
        <v>2</v>
      </c>
      <c r="J166" s="664">
        <v>907177.68</v>
      </c>
      <c r="K166" s="661"/>
      <c r="L166" s="661">
        <v>453588.84</v>
      </c>
      <c r="M166" s="664">
        <v>14</v>
      </c>
      <c r="N166" s="664">
        <v>6074146.2599999998</v>
      </c>
      <c r="O166" s="677"/>
      <c r="P166" s="665">
        <v>433867.58999999997</v>
      </c>
    </row>
    <row r="167" spans="1:16" ht="14.4" customHeight="1" x14ac:dyDescent="0.3">
      <c r="A167" s="660" t="s">
        <v>5804</v>
      </c>
      <c r="B167" s="661" t="s">
        <v>5805</v>
      </c>
      <c r="C167" s="661" t="s">
        <v>6006</v>
      </c>
      <c r="D167" s="661" t="s">
        <v>6005</v>
      </c>
      <c r="E167" s="664"/>
      <c r="F167" s="664"/>
      <c r="G167" s="661"/>
      <c r="H167" s="661"/>
      <c r="I167" s="664">
        <v>0</v>
      </c>
      <c r="J167" s="664">
        <v>0</v>
      </c>
      <c r="K167" s="661"/>
      <c r="L167" s="661"/>
      <c r="M167" s="664"/>
      <c r="N167" s="664"/>
      <c r="O167" s="677"/>
      <c r="P167" s="665"/>
    </row>
    <row r="168" spans="1:16" ht="14.4" customHeight="1" x14ac:dyDescent="0.3">
      <c r="A168" s="660" t="s">
        <v>5804</v>
      </c>
      <c r="B168" s="661" t="s">
        <v>5805</v>
      </c>
      <c r="C168" s="661" t="s">
        <v>6006</v>
      </c>
      <c r="D168" s="661" t="s">
        <v>3227</v>
      </c>
      <c r="E168" s="664"/>
      <c r="F168" s="664"/>
      <c r="G168" s="661"/>
      <c r="H168" s="661"/>
      <c r="I168" s="664">
        <v>2</v>
      </c>
      <c r="J168" s="664">
        <v>228708.66</v>
      </c>
      <c r="K168" s="661"/>
      <c r="L168" s="661">
        <v>114354.33</v>
      </c>
      <c r="M168" s="664"/>
      <c r="N168" s="664"/>
      <c r="O168" s="677"/>
      <c r="P168" s="665"/>
    </row>
    <row r="169" spans="1:16" ht="14.4" customHeight="1" x14ac:dyDescent="0.3">
      <c r="A169" s="660" t="s">
        <v>5804</v>
      </c>
      <c r="B169" s="661" t="s">
        <v>5805</v>
      </c>
      <c r="C169" s="661" t="s">
        <v>6007</v>
      </c>
      <c r="D169" s="661" t="s">
        <v>6008</v>
      </c>
      <c r="E169" s="664"/>
      <c r="F169" s="664"/>
      <c r="G169" s="661"/>
      <c r="H169" s="661"/>
      <c r="I169" s="664">
        <v>0</v>
      </c>
      <c r="J169" s="664">
        <v>-1.1641532182693481E-10</v>
      </c>
      <c r="K169" s="661"/>
      <c r="L169" s="661"/>
      <c r="M169" s="664">
        <v>0</v>
      </c>
      <c r="N169" s="664">
        <v>-2.3283064365386963E-10</v>
      </c>
      <c r="O169" s="677"/>
      <c r="P169" s="665"/>
    </row>
    <row r="170" spans="1:16" ht="14.4" customHeight="1" x14ac:dyDescent="0.3">
      <c r="A170" s="660" t="s">
        <v>5804</v>
      </c>
      <c r="B170" s="661" t="s">
        <v>5805</v>
      </c>
      <c r="C170" s="661" t="s">
        <v>6007</v>
      </c>
      <c r="D170" s="661" t="s">
        <v>3217</v>
      </c>
      <c r="E170" s="664"/>
      <c r="F170" s="664"/>
      <c r="G170" s="661"/>
      <c r="H170" s="661"/>
      <c r="I170" s="664">
        <v>37</v>
      </c>
      <c r="J170" s="664">
        <v>3104134.61</v>
      </c>
      <c r="K170" s="661"/>
      <c r="L170" s="661">
        <v>83895.53</v>
      </c>
      <c r="M170" s="664">
        <v>28</v>
      </c>
      <c r="N170" s="664">
        <v>2246941.2000000002</v>
      </c>
      <c r="O170" s="677"/>
      <c r="P170" s="665">
        <v>80247.900000000009</v>
      </c>
    </row>
    <row r="171" spans="1:16" ht="14.4" customHeight="1" x14ac:dyDescent="0.3">
      <c r="A171" s="660" t="s">
        <v>5804</v>
      </c>
      <c r="B171" s="661" t="s">
        <v>5805</v>
      </c>
      <c r="C171" s="661" t="s">
        <v>6009</v>
      </c>
      <c r="D171" s="661" t="s">
        <v>6010</v>
      </c>
      <c r="E171" s="664"/>
      <c r="F171" s="664"/>
      <c r="G171" s="661"/>
      <c r="H171" s="661"/>
      <c r="I171" s="664">
        <v>1</v>
      </c>
      <c r="J171" s="664">
        <v>109010.2</v>
      </c>
      <c r="K171" s="661"/>
      <c r="L171" s="661">
        <v>109010.2</v>
      </c>
      <c r="M171" s="664">
        <v>7.83</v>
      </c>
      <c r="N171" s="664">
        <v>816439.03</v>
      </c>
      <c r="O171" s="677"/>
      <c r="P171" s="665">
        <v>104270.62962962964</v>
      </c>
    </row>
    <row r="172" spans="1:16" ht="14.4" customHeight="1" x14ac:dyDescent="0.3">
      <c r="A172" s="660" t="s">
        <v>5804</v>
      </c>
      <c r="B172" s="661" t="s">
        <v>5805</v>
      </c>
      <c r="C172" s="661" t="s">
        <v>6009</v>
      </c>
      <c r="D172" s="661" t="s">
        <v>6011</v>
      </c>
      <c r="E172" s="664"/>
      <c r="F172" s="664"/>
      <c r="G172" s="661"/>
      <c r="H172" s="661"/>
      <c r="I172" s="664">
        <v>0</v>
      </c>
      <c r="J172" s="664">
        <v>0</v>
      </c>
      <c r="K172" s="661"/>
      <c r="L172" s="661"/>
      <c r="M172" s="664">
        <v>0</v>
      </c>
      <c r="N172" s="664">
        <v>0</v>
      </c>
      <c r="O172" s="677"/>
      <c r="P172" s="665"/>
    </row>
    <row r="173" spans="1:16" ht="14.4" customHeight="1" x14ac:dyDescent="0.3">
      <c r="A173" s="660" t="s">
        <v>5804</v>
      </c>
      <c r="B173" s="661" t="s">
        <v>5805</v>
      </c>
      <c r="C173" s="661" t="s">
        <v>6012</v>
      </c>
      <c r="D173" s="661" t="s">
        <v>6013</v>
      </c>
      <c r="E173" s="664"/>
      <c r="F173" s="664"/>
      <c r="G173" s="661"/>
      <c r="H173" s="661"/>
      <c r="I173" s="664">
        <v>99.53</v>
      </c>
      <c r="J173" s="664">
        <v>483494.56000000006</v>
      </c>
      <c r="K173" s="661"/>
      <c r="L173" s="661">
        <v>4857.7771526173019</v>
      </c>
      <c r="M173" s="664"/>
      <c r="N173" s="664"/>
      <c r="O173" s="677"/>
      <c r="P173" s="665"/>
    </row>
    <row r="174" spans="1:16" ht="14.4" customHeight="1" x14ac:dyDescent="0.3">
      <c r="A174" s="660" t="s">
        <v>5804</v>
      </c>
      <c r="B174" s="661" t="s">
        <v>5805</v>
      </c>
      <c r="C174" s="661" t="s">
        <v>6014</v>
      </c>
      <c r="D174" s="661"/>
      <c r="E174" s="664"/>
      <c r="F174" s="664"/>
      <c r="G174" s="661"/>
      <c r="H174" s="661"/>
      <c r="I174" s="664">
        <v>17.93</v>
      </c>
      <c r="J174" s="664">
        <v>42837.450000000004</v>
      </c>
      <c r="K174" s="661"/>
      <c r="L174" s="661">
        <v>2389.1494701617403</v>
      </c>
      <c r="M174" s="664"/>
      <c r="N174" s="664"/>
      <c r="O174" s="677"/>
      <c r="P174" s="665"/>
    </row>
    <row r="175" spans="1:16" ht="14.4" customHeight="1" x14ac:dyDescent="0.3">
      <c r="A175" s="660" t="s">
        <v>5804</v>
      </c>
      <c r="B175" s="661" t="s">
        <v>5805</v>
      </c>
      <c r="C175" s="661" t="s">
        <v>6015</v>
      </c>
      <c r="D175" s="661"/>
      <c r="E175" s="664"/>
      <c r="F175" s="664"/>
      <c r="G175" s="661"/>
      <c r="H175" s="661"/>
      <c r="I175" s="664">
        <v>41.55</v>
      </c>
      <c r="J175" s="664">
        <v>28580.57</v>
      </c>
      <c r="K175" s="661"/>
      <c r="L175" s="661">
        <v>687.85968712394708</v>
      </c>
      <c r="M175" s="664"/>
      <c r="N175" s="664"/>
      <c r="O175" s="677"/>
      <c r="P175" s="665"/>
    </row>
    <row r="176" spans="1:16" ht="14.4" customHeight="1" x14ac:dyDescent="0.3">
      <c r="A176" s="660" t="s">
        <v>5804</v>
      </c>
      <c r="B176" s="661" t="s">
        <v>5805</v>
      </c>
      <c r="C176" s="661" t="s">
        <v>6016</v>
      </c>
      <c r="D176" s="661" t="s">
        <v>6013</v>
      </c>
      <c r="E176" s="664"/>
      <c r="F176" s="664"/>
      <c r="G176" s="661"/>
      <c r="H176" s="661"/>
      <c r="I176" s="664">
        <v>169.33</v>
      </c>
      <c r="J176" s="664">
        <v>2440580.4500000002</v>
      </c>
      <c r="K176" s="661"/>
      <c r="L176" s="661">
        <v>14413.160396858206</v>
      </c>
      <c r="M176" s="664"/>
      <c r="N176" s="664"/>
      <c r="O176" s="677"/>
      <c r="P176" s="665"/>
    </row>
    <row r="177" spans="1:16" ht="14.4" customHeight="1" x14ac:dyDescent="0.3">
      <c r="A177" s="660" t="s">
        <v>5804</v>
      </c>
      <c r="B177" s="661" t="s">
        <v>5805</v>
      </c>
      <c r="C177" s="661" t="s">
        <v>6017</v>
      </c>
      <c r="D177" s="661" t="s">
        <v>6013</v>
      </c>
      <c r="E177" s="664"/>
      <c r="F177" s="664"/>
      <c r="G177" s="661"/>
      <c r="H177" s="661"/>
      <c r="I177" s="664">
        <v>121.42999999999998</v>
      </c>
      <c r="J177" s="664">
        <v>175503.40000000002</v>
      </c>
      <c r="K177" s="661"/>
      <c r="L177" s="661">
        <v>1445.3051140574821</v>
      </c>
      <c r="M177" s="664"/>
      <c r="N177" s="664"/>
      <c r="O177" s="677"/>
      <c r="P177" s="665"/>
    </row>
    <row r="178" spans="1:16" ht="14.4" customHeight="1" x14ac:dyDescent="0.3">
      <c r="A178" s="660" t="s">
        <v>5804</v>
      </c>
      <c r="B178" s="661" t="s">
        <v>5805</v>
      </c>
      <c r="C178" s="661" t="s">
        <v>6018</v>
      </c>
      <c r="D178" s="661" t="s">
        <v>1563</v>
      </c>
      <c r="E178" s="664"/>
      <c r="F178" s="664"/>
      <c r="G178" s="661"/>
      <c r="H178" s="661"/>
      <c r="I178" s="664">
        <v>62.17</v>
      </c>
      <c r="J178" s="664">
        <v>86531.57</v>
      </c>
      <c r="K178" s="661"/>
      <c r="L178" s="661">
        <v>1391.8541096992119</v>
      </c>
      <c r="M178" s="664">
        <v>71.320000000000007</v>
      </c>
      <c r="N178" s="664">
        <v>97205.59</v>
      </c>
      <c r="O178" s="677"/>
      <c r="P178" s="665">
        <v>1362.9499439147503</v>
      </c>
    </row>
    <row r="179" spans="1:16" ht="14.4" customHeight="1" x14ac:dyDescent="0.3">
      <c r="A179" s="660" t="s">
        <v>5804</v>
      </c>
      <c r="B179" s="661" t="s">
        <v>5805</v>
      </c>
      <c r="C179" s="661" t="s">
        <v>6019</v>
      </c>
      <c r="D179" s="661" t="s">
        <v>1563</v>
      </c>
      <c r="E179" s="664"/>
      <c r="F179" s="664"/>
      <c r="G179" s="661"/>
      <c r="H179" s="661"/>
      <c r="I179" s="664">
        <v>163.95999999999998</v>
      </c>
      <c r="J179" s="664">
        <v>79918.850000000006</v>
      </c>
      <c r="K179" s="661"/>
      <c r="L179" s="661">
        <v>487.42894608441094</v>
      </c>
      <c r="M179" s="664">
        <v>191.24</v>
      </c>
      <c r="N179" s="664">
        <v>84227.96</v>
      </c>
      <c r="O179" s="677"/>
      <c r="P179" s="665">
        <v>440.43066304120481</v>
      </c>
    </row>
    <row r="180" spans="1:16" ht="14.4" customHeight="1" x14ac:dyDescent="0.3">
      <c r="A180" s="660" t="s">
        <v>5804</v>
      </c>
      <c r="B180" s="661" t="s">
        <v>5805</v>
      </c>
      <c r="C180" s="661" t="s">
        <v>6020</v>
      </c>
      <c r="D180" s="661" t="s">
        <v>1563</v>
      </c>
      <c r="E180" s="664"/>
      <c r="F180" s="664"/>
      <c r="G180" s="661"/>
      <c r="H180" s="661"/>
      <c r="I180" s="664">
        <v>124.97</v>
      </c>
      <c r="J180" s="664">
        <v>20595.180000000004</v>
      </c>
      <c r="K180" s="661"/>
      <c r="L180" s="661">
        <v>164.80099223813718</v>
      </c>
      <c r="M180" s="664">
        <v>174.17999999999998</v>
      </c>
      <c r="N180" s="664">
        <v>26312.79</v>
      </c>
      <c r="O180" s="677"/>
      <c r="P180" s="665">
        <v>151.06665518429213</v>
      </c>
    </row>
    <row r="181" spans="1:16" ht="14.4" customHeight="1" x14ac:dyDescent="0.3">
      <c r="A181" s="660" t="s">
        <v>5804</v>
      </c>
      <c r="B181" s="661" t="s">
        <v>5805</v>
      </c>
      <c r="C181" s="661" t="s">
        <v>6021</v>
      </c>
      <c r="D181" s="661" t="s">
        <v>1563</v>
      </c>
      <c r="E181" s="664"/>
      <c r="F181" s="664"/>
      <c r="G181" s="661"/>
      <c r="H181" s="661"/>
      <c r="I181" s="664">
        <v>27.700000000000003</v>
      </c>
      <c r="J181" s="664">
        <v>54821.51</v>
      </c>
      <c r="K181" s="661"/>
      <c r="L181" s="661">
        <v>1979.1158844765341</v>
      </c>
      <c r="M181" s="664">
        <v>38.959999999999994</v>
      </c>
      <c r="N181" s="664">
        <v>71936.670000000013</v>
      </c>
      <c r="O181" s="677"/>
      <c r="P181" s="665">
        <v>1846.4237679671464</v>
      </c>
    </row>
    <row r="182" spans="1:16" ht="14.4" customHeight="1" x14ac:dyDescent="0.3">
      <c r="A182" s="660" t="s">
        <v>5804</v>
      </c>
      <c r="B182" s="661" t="s">
        <v>5805</v>
      </c>
      <c r="C182" s="661" t="s">
        <v>6022</v>
      </c>
      <c r="D182" s="661" t="s">
        <v>6023</v>
      </c>
      <c r="E182" s="664"/>
      <c r="F182" s="664"/>
      <c r="G182" s="661"/>
      <c r="H182" s="661"/>
      <c r="I182" s="664">
        <v>48.910000000000004</v>
      </c>
      <c r="J182" s="664">
        <v>36594.700000000004</v>
      </c>
      <c r="K182" s="661"/>
      <c r="L182" s="661">
        <v>748.20486608055614</v>
      </c>
      <c r="M182" s="664"/>
      <c r="N182" s="664"/>
      <c r="O182" s="677"/>
      <c r="P182" s="665"/>
    </row>
    <row r="183" spans="1:16" ht="14.4" customHeight="1" x14ac:dyDescent="0.3">
      <c r="A183" s="660" t="s">
        <v>5804</v>
      </c>
      <c r="B183" s="661" t="s">
        <v>5805</v>
      </c>
      <c r="C183" s="661" t="s">
        <v>6024</v>
      </c>
      <c r="D183" s="661" t="s">
        <v>1591</v>
      </c>
      <c r="E183" s="664"/>
      <c r="F183" s="664"/>
      <c r="G183" s="661"/>
      <c r="H183" s="661"/>
      <c r="I183" s="664">
        <v>70</v>
      </c>
      <c r="J183" s="664">
        <v>146382.92000000004</v>
      </c>
      <c r="K183" s="661"/>
      <c r="L183" s="661">
        <v>2091.1845714285719</v>
      </c>
      <c r="M183" s="664"/>
      <c r="N183" s="664"/>
      <c r="O183" s="677"/>
      <c r="P183" s="665"/>
    </row>
    <row r="184" spans="1:16" ht="14.4" customHeight="1" x14ac:dyDescent="0.3">
      <c r="A184" s="660" t="s">
        <v>5804</v>
      </c>
      <c r="B184" s="661" t="s">
        <v>5805</v>
      </c>
      <c r="C184" s="661" t="s">
        <v>6025</v>
      </c>
      <c r="D184" s="661" t="s">
        <v>6023</v>
      </c>
      <c r="E184" s="664"/>
      <c r="F184" s="664"/>
      <c r="G184" s="661"/>
      <c r="H184" s="661"/>
      <c r="I184" s="664">
        <v>175.69</v>
      </c>
      <c r="J184" s="664">
        <v>262903.77</v>
      </c>
      <c r="K184" s="661"/>
      <c r="L184" s="661">
        <v>1496.4071375718597</v>
      </c>
      <c r="M184" s="664"/>
      <c r="N184" s="664"/>
      <c r="O184" s="677"/>
      <c r="P184" s="665"/>
    </row>
    <row r="185" spans="1:16" ht="14.4" customHeight="1" x14ac:dyDescent="0.3">
      <c r="A185" s="660" t="s">
        <v>5804</v>
      </c>
      <c r="B185" s="661" t="s">
        <v>5805</v>
      </c>
      <c r="C185" s="661" t="s">
        <v>6026</v>
      </c>
      <c r="D185" s="661" t="s">
        <v>1570</v>
      </c>
      <c r="E185" s="664"/>
      <c r="F185" s="664"/>
      <c r="G185" s="661"/>
      <c r="H185" s="661"/>
      <c r="I185" s="664">
        <v>3</v>
      </c>
      <c r="J185" s="664">
        <v>35474.82</v>
      </c>
      <c r="K185" s="661"/>
      <c r="L185" s="661">
        <v>11824.94</v>
      </c>
      <c r="M185" s="664">
        <v>3</v>
      </c>
      <c r="N185" s="664">
        <v>33932.43</v>
      </c>
      <c r="O185" s="677"/>
      <c r="P185" s="665">
        <v>11310.81</v>
      </c>
    </row>
    <row r="186" spans="1:16" ht="14.4" customHeight="1" x14ac:dyDescent="0.3">
      <c r="A186" s="660" t="s">
        <v>5804</v>
      </c>
      <c r="B186" s="661" t="s">
        <v>5805</v>
      </c>
      <c r="C186" s="661" t="s">
        <v>6027</v>
      </c>
      <c r="D186" s="661" t="s">
        <v>6028</v>
      </c>
      <c r="E186" s="664"/>
      <c r="F186" s="664"/>
      <c r="G186" s="661"/>
      <c r="H186" s="661"/>
      <c r="I186" s="664">
        <v>0</v>
      </c>
      <c r="J186" s="664">
        <v>0</v>
      </c>
      <c r="K186" s="661"/>
      <c r="L186" s="661"/>
      <c r="M186" s="664">
        <v>3.5527136788005009E-15</v>
      </c>
      <c r="N186" s="664">
        <v>-5.8207660913467407E-11</v>
      </c>
      <c r="O186" s="677"/>
      <c r="P186" s="665">
        <v>-16384</v>
      </c>
    </row>
    <row r="187" spans="1:16" ht="14.4" customHeight="1" x14ac:dyDescent="0.3">
      <c r="A187" s="660" t="s">
        <v>5804</v>
      </c>
      <c r="B187" s="661" t="s">
        <v>5805</v>
      </c>
      <c r="C187" s="661" t="s">
        <v>6027</v>
      </c>
      <c r="D187" s="661" t="s">
        <v>6029</v>
      </c>
      <c r="E187" s="664"/>
      <c r="F187" s="664"/>
      <c r="G187" s="661"/>
      <c r="H187" s="661"/>
      <c r="I187" s="664">
        <v>30.950000000000003</v>
      </c>
      <c r="J187" s="664">
        <v>322469.24</v>
      </c>
      <c r="K187" s="661"/>
      <c r="L187" s="661">
        <v>10419.038449111469</v>
      </c>
      <c r="M187" s="664">
        <v>48.84</v>
      </c>
      <c r="N187" s="664">
        <v>486741.35</v>
      </c>
      <c r="O187" s="677"/>
      <c r="P187" s="665">
        <v>9966.0391072891052</v>
      </c>
    </row>
    <row r="188" spans="1:16" ht="14.4" customHeight="1" x14ac:dyDescent="0.3">
      <c r="A188" s="660" t="s">
        <v>5804</v>
      </c>
      <c r="B188" s="661" t="s">
        <v>5805</v>
      </c>
      <c r="C188" s="661" t="s">
        <v>6030</v>
      </c>
      <c r="D188" s="661" t="s">
        <v>604</v>
      </c>
      <c r="E188" s="664"/>
      <c r="F188" s="664"/>
      <c r="G188" s="661"/>
      <c r="H188" s="661"/>
      <c r="I188" s="664">
        <v>0.25</v>
      </c>
      <c r="J188" s="664">
        <v>1647.31</v>
      </c>
      <c r="K188" s="661"/>
      <c r="L188" s="661">
        <v>6589.24</v>
      </c>
      <c r="M188" s="664"/>
      <c r="N188" s="664"/>
      <c r="O188" s="677"/>
      <c r="P188" s="665"/>
    </row>
    <row r="189" spans="1:16" ht="14.4" customHeight="1" x14ac:dyDescent="0.3">
      <c r="A189" s="660" t="s">
        <v>5804</v>
      </c>
      <c r="B189" s="661" t="s">
        <v>5805</v>
      </c>
      <c r="C189" s="661" t="s">
        <v>6031</v>
      </c>
      <c r="D189" s="661" t="s">
        <v>1645</v>
      </c>
      <c r="E189" s="664">
        <v>6.13</v>
      </c>
      <c r="F189" s="664">
        <v>29777.629999999997</v>
      </c>
      <c r="G189" s="661">
        <v>1</v>
      </c>
      <c r="H189" s="661">
        <v>4857.6884176182703</v>
      </c>
      <c r="I189" s="664"/>
      <c r="J189" s="664"/>
      <c r="K189" s="661"/>
      <c r="L189" s="661"/>
      <c r="M189" s="664">
        <v>241.44999999999996</v>
      </c>
      <c r="N189" s="664">
        <v>567158.25</v>
      </c>
      <c r="O189" s="677">
        <v>19.046453663370794</v>
      </c>
      <c r="P189" s="665">
        <v>2348.9676951749848</v>
      </c>
    </row>
    <row r="190" spans="1:16" ht="14.4" customHeight="1" x14ac:dyDescent="0.3">
      <c r="A190" s="660" t="s">
        <v>5804</v>
      </c>
      <c r="B190" s="661" t="s">
        <v>5805</v>
      </c>
      <c r="C190" s="661" t="s">
        <v>6032</v>
      </c>
      <c r="D190" s="661" t="s">
        <v>604</v>
      </c>
      <c r="E190" s="664"/>
      <c r="F190" s="664"/>
      <c r="G190" s="661"/>
      <c r="H190" s="661"/>
      <c r="I190" s="664">
        <v>1</v>
      </c>
      <c r="J190" s="664">
        <v>329.46</v>
      </c>
      <c r="K190" s="661"/>
      <c r="L190" s="661">
        <v>329.46</v>
      </c>
      <c r="M190" s="664">
        <v>22.56</v>
      </c>
      <c r="N190" s="664">
        <v>7109.3200000000006</v>
      </c>
      <c r="O190" s="677"/>
      <c r="P190" s="665">
        <v>315.12943262411352</v>
      </c>
    </row>
    <row r="191" spans="1:16" ht="14.4" customHeight="1" x14ac:dyDescent="0.3">
      <c r="A191" s="660" t="s">
        <v>5804</v>
      </c>
      <c r="B191" s="661" t="s">
        <v>5805</v>
      </c>
      <c r="C191" s="661" t="s">
        <v>6033</v>
      </c>
      <c r="D191" s="661" t="s">
        <v>604</v>
      </c>
      <c r="E191" s="664"/>
      <c r="F191" s="664"/>
      <c r="G191" s="661"/>
      <c r="H191" s="661"/>
      <c r="I191" s="664"/>
      <c r="J191" s="664"/>
      <c r="K191" s="661"/>
      <c r="L191" s="661"/>
      <c r="M191" s="664">
        <v>28.91</v>
      </c>
      <c r="N191" s="664">
        <v>45552.33</v>
      </c>
      <c r="O191" s="677"/>
      <c r="P191" s="665">
        <v>1575.6599792459358</v>
      </c>
    </row>
    <row r="192" spans="1:16" ht="14.4" customHeight="1" x14ac:dyDescent="0.3">
      <c r="A192" s="660" t="s">
        <v>5804</v>
      </c>
      <c r="B192" s="661" t="s">
        <v>5805</v>
      </c>
      <c r="C192" s="661" t="s">
        <v>6034</v>
      </c>
      <c r="D192" s="661" t="s">
        <v>3411</v>
      </c>
      <c r="E192" s="664"/>
      <c r="F192" s="664"/>
      <c r="G192" s="661"/>
      <c r="H192" s="661"/>
      <c r="I192" s="664"/>
      <c r="J192" s="664"/>
      <c r="K192" s="661"/>
      <c r="L192" s="661"/>
      <c r="M192" s="664">
        <v>31.799999999999997</v>
      </c>
      <c r="N192" s="664">
        <v>9771.34</v>
      </c>
      <c r="O192" s="677"/>
      <c r="P192" s="665">
        <v>307.27484276729564</v>
      </c>
    </row>
    <row r="193" spans="1:16" ht="14.4" customHeight="1" x14ac:dyDescent="0.3">
      <c r="A193" s="660" t="s">
        <v>5804</v>
      </c>
      <c r="B193" s="661" t="s">
        <v>5805</v>
      </c>
      <c r="C193" s="661" t="s">
        <v>6035</v>
      </c>
      <c r="D193" s="661" t="s">
        <v>3411</v>
      </c>
      <c r="E193" s="664"/>
      <c r="F193" s="664"/>
      <c r="G193" s="661"/>
      <c r="H193" s="661"/>
      <c r="I193" s="664"/>
      <c r="J193" s="664"/>
      <c r="K193" s="661"/>
      <c r="L193" s="661"/>
      <c r="M193" s="664">
        <v>26.610000000000007</v>
      </c>
      <c r="N193" s="664">
        <v>20441.75</v>
      </c>
      <c r="O193" s="677"/>
      <c r="P193" s="665">
        <v>768.19804584742565</v>
      </c>
    </row>
    <row r="194" spans="1:16" ht="14.4" customHeight="1" x14ac:dyDescent="0.3">
      <c r="A194" s="660" t="s">
        <v>5804</v>
      </c>
      <c r="B194" s="661" t="s">
        <v>5805</v>
      </c>
      <c r="C194" s="661" t="s">
        <v>6036</v>
      </c>
      <c r="D194" s="661" t="s">
        <v>3233</v>
      </c>
      <c r="E194" s="664"/>
      <c r="F194" s="664"/>
      <c r="G194" s="661"/>
      <c r="H194" s="661"/>
      <c r="I194" s="664"/>
      <c r="J194" s="664"/>
      <c r="K194" s="661"/>
      <c r="L194" s="661"/>
      <c r="M194" s="664">
        <v>101.94</v>
      </c>
      <c r="N194" s="664">
        <v>8020661.6099999994</v>
      </c>
      <c r="O194" s="677"/>
      <c r="P194" s="665">
        <v>78680.219835197175</v>
      </c>
    </row>
    <row r="195" spans="1:16" ht="14.4" customHeight="1" x14ac:dyDescent="0.3">
      <c r="A195" s="660" t="s">
        <v>5804</v>
      </c>
      <c r="B195" s="661" t="s">
        <v>5805</v>
      </c>
      <c r="C195" s="661" t="s">
        <v>6036</v>
      </c>
      <c r="D195" s="661" t="s">
        <v>6037</v>
      </c>
      <c r="E195" s="664"/>
      <c r="F195" s="664"/>
      <c r="G195" s="661"/>
      <c r="H195" s="661"/>
      <c r="I195" s="664"/>
      <c r="J195" s="664"/>
      <c r="K195" s="661"/>
      <c r="L195" s="661"/>
      <c r="M195" s="664">
        <v>-3.5527136788005009E-15</v>
      </c>
      <c r="N195" s="664">
        <v>4.6566128730773926E-10</v>
      </c>
      <c r="O195" s="677"/>
      <c r="P195" s="665">
        <v>-131072</v>
      </c>
    </row>
    <row r="196" spans="1:16" ht="14.4" customHeight="1" x14ac:dyDescent="0.3">
      <c r="A196" s="660" t="s">
        <v>5804</v>
      </c>
      <c r="B196" s="661" t="s">
        <v>5805</v>
      </c>
      <c r="C196" s="661" t="s">
        <v>6038</v>
      </c>
      <c r="D196" s="661" t="s">
        <v>1612</v>
      </c>
      <c r="E196" s="664"/>
      <c r="F196" s="664"/>
      <c r="G196" s="661"/>
      <c r="H196" s="661"/>
      <c r="I196" s="664"/>
      <c r="J196" s="664"/>
      <c r="K196" s="661"/>
      <c r="L196" s="661"/>
      <c r="M196" s="664">
        <v>105.52999999999999</v>
      </c>
      <c r="N196" s="664">
        <v>79784.23000000001</v>
      </c>
      <c r="O196" s="677"/>
      <c r="P196" s="665">
        <v>756.03363972330158</v>
      </c>
    </row>
    <row r="197" spans="1:16" ht="14.4" customHeight="1" x14ac:dyDescent="0.3">
      <c r="A197" s="660" t="s">
        <v>5804</v>
      </c>
      <c r="B197" s="661" t="s">
        <v>5805</v>
      </c>
      <c r="C197" s="661" t="s">
        <v>6039</v>
      </c>
      <c r="D197" s="661" t="s">
        <v>1612</v>
      </c>
      <c r="E197" s="664"/>
      <c r="F197" s="664"/>
      <c r="G197" s="661"/>
      <c r="H197" s="661"/>
      <c r="I197" s="664"/>
      <c r="J197" s="664"/>
      <c r="K197" s="661"/>
      <c r="L197" s="661"/>
      <c r="M197" s="664">
        <v>11.96</v>
      </c>
      <c r="N197" s="664">
        <v>1808.3899999999999</v>
      </c>
      <c r="O197" s="677"/>
      <c r="P197" s="665">
        <v>151.20317725752506</v>
      </c>
    </row>
    <row r="198" spans="1:16" ht="14.4" customHeight="1" x14ac:dyDescent="0.3">
      <c r="A198" s="660" t="s">
        <v>5804</v>
      </c>
      <c r="B198" s="661" t="s">
        <v>5805</v>
      </c>
      <c r="C198" s="661" t="s">
        <v>6040</v>
      </c>
      <c r="D198" s="661" t="s">
        <v>5846</v>
      </c>
      <c r="E198" s="664"/>
      <c r="F198" s="664"/>
      <c r="G198" s="661"/>
      <c r="H198" s="661"/>
      <c r="I198" s="664"/>
      <c r="J198" s="664"/>
      <c r="K198" s="661"/>
      <c r="L198" s="661"/>
      <c r="M198" s="664">
        <v>0</v>
      </c>
      <c r="N198" s="664">
        <v>0</v>
      </c>
      <c r="O198" s="677"/>
      <c r="P198" s="665"/>
    </row>
    <row r="199" spans="1:16" ht="14.4" customHeight="1" x14ac:dyDescent="0.3">
      <c r="A199" s="660" t="s">
        <v>5804</v>
      </c>
      <c r="B199" s="661" t="s">
        <v>5805</v>
      </c>
      <c r="C199" s="661" t="s">
        <v>6040</v>
      </c>
      <c r="D199" s="661" t="s">
        <v>6041</v>
      </c>
      <c r="E199" s="664"/>
      <c r="F199" s="664"/>
      <c r="G199" s="661"/>
      <c r="H199" s="661"/>
      <c r="I199" s="664"/>
      <c r="J199" s="664"/>
      <c r="K199" s="661"/>
      <c r="L199" s="661"/>
      <c r="M199" s="664">
        <v>193</v>
      </c>
      <c r="N199" s="664">
        <v>8478376.75</v>
      </c>
      <c r="O199" s="677"/>
      <c r="P199" s="665">
        <v>43929.413212435233</v>
      </c>
    </row>
    <row r="200" spans="1:16" ht="14.4" customHeight="1" x14ac:dyDescent="0.3">
      <c r="A200" s="660" t="s">
        <v>5804</v>
      </c>
      <c r="B200" s="661" t="s">
        <v>5805</v>
      </c>
      <c r="C200" s="661" t="s">
        <v>6042</v>
      </c>
      <c r="D200" s="661" t="s">
        <v>1612</v>
      </c>
      <c r="E200" s="664"/>
      <c r="F200" s="664"/>
      <c r="G200" s="661"/>
      <c r="H200" s="661"/>
      <c r="I200" s="664"/>
      <c r="J200" s="664"/>
      <c r="K200" s="661"/>
      <c r="L200" s="661"/>
      <c r="M200" s="664">
        <v>4.78</v>
      </c>
      <c r="N200" s="664">
        <v>361.35</v>
      </c>
      <c r="O200" s="677"/>
      <c r="P200" s="665">
        <v>75.596234309623426</v>
      </c>
    </row>
    <row r="201" spans="1:16" ht="14.4" customHeight="1" x14ac:dyDescent="0.3">
      <c r="A201" s="660" t="s">
        <v>5804</v>
      </c>
      <c r="B201" s="661" t="s">
        <v>5805</v>
      </c>
      <c r="C201" s="661" t="s">
        <v>6043</v>
      </c>
      <c r="D201" s="661" t="s">
        <v>2709</v>
      </c>
      <c r="E201" s="664"/>
      <c r="F201" s="664"/>
      <c r="G201" s="661"/>
      <c r="H201" s="661"/>
      <c r="I201" s="664"/>
      <c r="J201" s="664"/>
      <c r="K201" s="661"/>
      <c r="L201" s="661"/>
      <c r="M201" s="664">
        <v>72</v>
      </c>
      <c r="N201" s="664">
        <v>115365.60000000002</v>
      </c>
      <c r="O201" s="677"/>
      <c r="P201" s="665">
        <v>1602.3000000000002</v>
      </c>
    </row>
    <row r="202" spans="1:16" ht="14.4" customHeight="1" x14ac:dyDescent="0.3">
      <c r="A202" s="660" t="s">
        <v>5804</v>
      </c>
      <c r="B202" s="661" t="s">
        <v>5805</v>
      </c>
      <c r="C202" s="661" t="s">
        <v>6044</v>
      </c>
      <c r="D202" s="661" t="s">
        <v>1645</v>
      </c>
      <c r="E202" s="664"/>
      <c r="F202" s="664"/>
      <c r="G202" s="661"/>
      <c r="H202" s="661"/>
      <c r="I202" s="664"/>
      <c r="J202" s="664"/>
      <c r="K202" s="661"/>
      <c r="L202" s="661"/>
      <c r="M202" s="664">
        <v>139.26000000000002</v>
      </c>
      <c r="N202" s="664">
        <v>98134.539999999979</v>
      </c>
      <c r="O202" s="677"/>
      <c r="P202" s="665">
        <v>704.68576762889529</v>
      </c>
    </row>
    <row r="203" spans="1:16" ht="14.4" customHeight="1" x14ac:dyDescent="0.3">
      <c r="A203" s="660" t="s">
        <v>5804</v>
      </c>
      <c r="B203" s="661" t="s">
        <v>5805</v>
      </c>
      <c r="C203" s="661" t="s">
        <v>6045</v>
      </c>
      <c r="D203" s="661" t="s">
        <v>3239</v>
      </c>
      <c r="E203" s="664"/>
      <c r="F203" s="664"/>
      <c r="G203" s="661"/>
      <c r="H203" s="661"/>
      <c r="I203" s="664"/>
      <c r="J203" s="664"/>
      <c r="K203" s="661"/>
      <c r="L203" s="661"/>
      <c r="M203" s="664">
        <v>2.69</v>
      </c>
      <c r="N203" s="664">
        <v>23618.01</v>
      </c>
      <c r="O203" s="677"/>
      <c r="P203" s="665">
        <v>8779.9293680297396</v>
      </c>
    </row>
    <row r="204" spans="1:16" ht="14.4" customHeight="1" x14ac:dyDescent="0.3">
      <c r="A204" s="660" t="s">
        <v>5804</v>
      </c>
      <c r="B204" s="661" t="s">
        <v>5805</v>
      </c>
      <c r="C204" s="661" t="s">
        <v>6045</v>
      </c>
      <c r="D204" s="661" t="s">
        <v>6046</v>
      </c>
      <c r="E204" s="664"/>
      <c r="F204" s="664"/>
      <c r="G204" s="661"/>
      <c r="H204" s="661"/>
      <c r="I204" s="664"/>
      <c r="J204" s="664"/>
      <c r="K204" s="661"/>
      <c r="L204" s="661"/>
      <c r="M204" s="664">
        <v>0</v>
      </c>
      <c r="N204" s="664">
        <v>0</v>
      </c>
      <c r="O204" s="677"/>
      <c r="P204" s="665"/>
    </row>
    <row r="205" spans="1:16" ht="14.4" customHeight="1" x14ac:dyDescent="0.3">
      <c r="A205" s="660" t="s">
        <v>5804</v>
      </c>
      <c r="B205" s="661" t="s">
        <v>5805</v>
      </c>
      <c r="C205" s="661" t="s">
        <v>6047</v>
      </c>
      <c r="D205" s="661" t="s">
        <v>1645</v>
      </c>
      <c r="E205" s="664"/>
      <c r="F205" s="664"/>
      <c r="G205" s="661"/>
      <c r="H205" s="661"/>
      <c r="I205" s="664"/>
      <c r="J205" s="664"/>
      <c r="K205" s="661"/>
      <c r="L205" s="661"/>
      <c r="M205" s="664">
        <v>86.669999999999987</v>
      </c>
      <c r="N205" s="664">
        <v>305377.09999999998</v>
      </c>
      <c r="O205" s="677"/>
      <c r="P205" s="665">
        <v>3523.4464059074653</v>
      </c>
    </row>
    <row r="206" spans="1:16" ht="14.4" customHeight="1" x14ac:dyDescent="0.3">
      <c r="A206" s="660" t="s">
        <v>5804</v>
      </c>
      <c r="B206" s="661" t="s">
        <v>5805</v>
      </c>
      <c r="C206" s="661" t="s">
        <v>6048</v>
      </c>
      <c r="D206" s="661" t="s">
        <v>6008</v>
      </c>
      <c r="E206" s="664"/>
      <c r="F206" s="664"/>
      <c r="G206" s="661"/>
      <c r="H206" s="661"/>
      <c r="I206" s="664"/>
      <c r="J206" s="664"/>
      <c r="K206" s="661"/>
      <c r="L206" s="661"/>
      <c r="M206" s="664">
        <v>0</v>
      </c>
      <c r="N206" s="664">
        <v>-1.4551915228366852E-10</v>
      </c>
      <c r="O206" s="677"/>
      <c r="P206" s="665"/>
    </row>
    <row r="207" spans="1:16" ht="14.4" customHeight="1" x14ac:dyDescent="0.3">
      <c r="A207" s="660" t="s">
        <v>5804</v>
      </c>
      <c r="B207" s="661" t="s">
        <v>5805</v>
      </c>
      <c r="C207" s="661" t="s">
        <v>6048</v>
      </c>
      <c r="D207" s="661" t="s">
        <v>3242</v>
      </c>
      <c r="E207" s="664"/>
      <c r="F207" s="664"/>
      <c r="G207" s="661"/>
      <c r="H207" s="661"/>
      <c r="I207" s="664"/>
      <c r="J207" s="664"/>
      <c r="K207" s="661"/>
      <c r="L207" s="661"/>
      <c r="M207" s="664">
        <v>40</v>
      </c>
      <c r="N207" s="664">
        <v>932047.60000000009</v>
      </c>
      <c r="O207" s="677"/>
      <c r="P207" s="665">
        <v>23301.190000000002</v>
      </c>
    </row>
    <row r="208" spans="1:16" ht="14.4" customHeight="1" x14ac:dyDescent="0.3">
      <c r="A208" s="660" t="s">
        <v>5804</v>
      </c>
      <c r="B208" s="661" t="s">
        <v>5805</v>
      </c>
      <c r="C208" s="661" t="s">
        <v>6049</v>
      </c>
      <c r="D208" s="661" t="s">
        <v>3101</v>
      </c>
      <c r="E208" s="664"/>
      <c r="F208" s="664"/>
      <c r="G208" s="661"/>
      <c r="H208" s="661"/>
      <c r="I208" s="664"/>
      <c r="J208" s="664"/>
      <c r="K208" s="661"/>
      <c r="L208" s="661"/>
      <c r="M208" s="664">
        <v>24</v>
      </c>
      <c r="N208" s="664">
        <v>183195.36</v>
      </c>
      <c r="O208" s="677"/>
      <c r="P208" s="665">
        <v>7633.1399999999994</v>
      </c>
    </row>
    <row r="209" spans="1:16" ht="14.4" customHeight="1" x14ac:dyDescent="0.3">
      <c r="A209" s="660" t="s">
        <v>5804</v>
      </c>
      <c r="B209" s="661" t="s">
        <v>5805</v>
      </c>
      <c r="C209" s="661" t="s">
        <v>6050</v>
      </c>
      <c r="D209" s="661" t="s">
        <v>6051</v>
      </c>
      <c r="E209" s="664"/>
      <c r="F209" s="664"/>
      <c r="G209" s="661"/>
      <c r="H209" s="661"/>
      <c r="I209" s="664"/>
      <c r="J209" s="664"/>
      <c r="K209" s="661"/>
      <c r="L209" s="661"/>
      <c r="M209" s="664">
        <v>11</v>
      </c>
      <c r="N209" s="664">
        <v>970595.7699999999</v>
      </c>
      <c r="O209" s="677"/>
      <c r="P209" s="665">
        <v>88235.979090909081</v>
      </c>
    </row>
    <row r="210" spans="1:16" ht="14.4" customHeight="1" x14ac:dyDescent="0.3">
      <c r="A210" s="660" t="s">
        <v>5804</v>
      </c>
      <c r="B210" s="661" t="s">
        <v>5805</v>
      </c>
      <c r="C210" s="661" t="s">
        <v>6050</v>
      </c>
      <c r="D210" s="661" t="s">
        <v>3230</v>
      </c>
      <c r="E210" s="664"/>
      <c r="F210" s="664"/>
      <c r="G210" s="661"/>
      <c r="H210" s="661"/>
      <c r="I210" s="664"/>
      <c r="J210" s="664"/>
      <c r="K210" s="661"/>
      <c r="L210" s="661"/>
      <c r="M210" s="664">
        <v>0</v>
      </c>
      <c r="N210" s="664">
        <v>0</v>
      </c>
      <c r="O210" s="677"/>
      <c r="P210" s="665"/>
    </row>
    <row r="211" spans="1:16" ht="14.4" customHeight="1" x14ac:dyDescent="0.3">
      <c r="A211" s="660" t="s">
        <v>5804</v>
      </c>
      <c r="B211" s="661" t="s">
        <v>5805</v>
      </c>
      <c r="C211" s="661" t="s">
        <v>6052</v>
      </c>
      <c r="D211" s="661" t="s">
        <v>3113</v>
      </c>
      <c r="E211" s="664"/>
      <c r="F211" s="664"/>
      <c r="G211" s="661"/>
      <c r="H211" s="661"/>
      <c r="I211" s="664"/>
      <c r="J211" s="664"/>
      <c r="K211" s="661"/>
      <c r="L211" s="661"/>
      <c r="M211" s="664">
        <v>7</v>
      </c>
      <c r="N211" s="664">
        <v>584655.26</v>
      </c>
      <c r="O211" s="677"/>
      <c r="P211" s="665">
        <v>83522.180000000008</v>
      </c>
    </row>
    <row r="212" spans="1:16" ht="14.4" customHeight="1" x14ac:dyDescent="0.3">
      <c r="A212" s="660" t="s">
        <v>5804</v>
      </c>
      <c r="B212" s="661" t="s">
        <v>5805</v>
      </c>
      <c r="C212" s="661" t="s">
        <v>6052</v>
      </c>
      <c r="D212" s="661" t="s">
        <v>6053</v>
      </c>
      <c r="E212" s="664"/>
      <c r="F212" s="664"/>
      <c r="G212" s="661"/>
      <c r="H212" s="661"/>
      <c r="I212" s="664"/>
      <c r="J212" s="664"/>
      <c r="K212" s="661"/>
      <c r="L212" s="661"/>
      <c r="M212" s="664">
        <v>0</v>
      </c>
      <c r="N212" s="664">
        <v>0</v>
      </c>
      <c r="O212" s="677"/>
      <c r="P212" s="665"/>
    </row>
    <row r="213" spans="1:16" ht="14.4" customHeight="1" x14ac:dyDescent="0.3">
      <c r="A213" s="660" t="s">
        <v>5804</v>
      </c>
      <c r="B213" s="661" t="s">
        <v>5805</v>
      </c>
      <c r="C213" s="661" t="s">
        <v>6054</v>
      </c>
      <c r="D213" s="661" t="s">
        <v>1678</v>
      </c>
      <c r="E213" s="664"/>
      <c r="F213" s="664"/>
      <c r="G213" s="661"/>
      <c r="H213" s="661"/>
      <c r="I213" s="664"/>
      <c r="J213" s="664"/>
      <c r="K213" s="661"/>
      <c r="L213" s="661"/>
      <c r="M213" s="664">
        <v>29.43</v>
      </c>
      <c r="N213" s="664">
        <v>20228.59</v>
      </c>
      <c r="O213" s="677"/>
      <c r="P213" s="665">
        <v>687.34590553856606</v>
      </c>
    </row>
    <row r="214" spans="1:16" ht="14.4" customHeight="1" x14ac:dyDescent="0.3">
      <c r="A214" s="660" t="s">
        <v>5804</v>
      </c>
      <c r="B214" s="661" t="s">
        <v>5805</v>
      </c>
      <c r="C214" s="661" t="s">
        <v>6055</v>
      </c>
      <c r="D214" s="661" t="s">
        <v>3247</v>
      </c>
      <c r="E214" s="664"/>
      <c r="F214" s="664"/>
      <c r="G214" s="661"/>
      <c r="H214" s="661"/>
      <c r="I214" s="664"/>
      <c r="J214" s="664"/>
      <c r="K214" s="661"/>
      <c r="L214" s="661"/>
      <c r="M214" s="664">
        <v>36.83</v>
      </c>
      <c r="N214" s="664">
        <v>1935427.1600000001</v>
      </c>
      <c r="O214" s="677"/>
      <c r="P214" s="665">
        <v>52550.289437958192</v>
      </c>
    </row>
    <row r="215" spans="1:16" ht="14.4" customHeight="1" x14ac:dyDescent="0.3">
      <c r="A215" s="660" t="s">
        <v>5804</v>
      </c>
      <c r="B215" s="661" t="s">
        <v>5805</v>
      </c>
      <c r="C215" s="661" t="s">
        <v>6055</v>
      </c>
      <c r="D215" s="661" t="s">
        <v>6053</v>
      </c>
      <c r="E215" s="664"/>
      <c r="F215" s="664"/>
      <c r="G215" s="661"/>
      <c r="H215" s="661"/>
      <c r="I215" s="664"/>
      <c r="J215" s="664"/>
      <c r="K215" s="661"/>
      <c r="L215" s="661"/>
      <c r="M215" s="664">
        <v>-1.7763568394002505E-15</v>
      </c>
      <c r="N215" s="664">
        <v>0</v>
      </c>
      <c r="O215" s="677"/>
      <c r="P215" s="665">
        <v>0</v>
      </c>
    </row>
    <row r="216" spans="1:16" ht="14.4" customHeight="1" x14ac:dyDescent="0.3">
      <c r="A216" s="660" t="s">
        <v>5804</v>
      </c>
      <c r="B216" s="661" t="s">
        <v>5805</v>
      </c>
      <c r="C216" s="661" t="s">
        <v>6056</v>
      </c>
      <c r="D216" s="661" t="s">
        <v>2917</v>
      </c>
      <c r="E216" s="664"/>
      <c r="F216" s="664"/>
      <c r="G216" s="661"/>
      <c r="H216" s="661"/>
      <c r="I216" s="664"/>
      <c r="J216" s="664"/>
      <c r="K216" s="661"/>
      <c r="L216" s="661"/>
      <c r="M216" s="664">
        <v>1</v>
      </c>
      <c r="N216" s="664">
        <v>28624.1</v>
      </c>
      <c r="O216" s="677"/>
      <c r="P216" s="665">
        <v>28624.1</v>
      </c>
    </row>
    <row r="217" spans="1:16" ht="14.4" customHeight="1" x14ac:dyDescent="0.3">
      <c r="A217" s="660" t="s">
        <v>5804</v>
      </c>
      <c r="B217" s="661" t="s">
        <v>6057</v>
      </c>
      <c r="C217" s="661" t="s">
        <v>6058</v>
      </c>
      <c r="D217" s="661" t="s">
        <v>6059</v>
      </c>
      <c r="E217" s="664"/>
      <c r="F217" s="664"/>
      <c r="G217" s="661"/>
      <c r="H217" s="661"/>
      <c r="I217" s="664"/>
      <c r="J217" s="664"/>
      <c r="K217" s="661"/>
      <c r="L217" s="661"/>
      <c r="M217" s="664">
        <v>6</v>
      </c>
      <c r="N217" s="664">
        <v>11193.48</v>
      </c>
      <c r="O217" s="677"/>
      <c r="P217" s="665">
        <v>1865.58</v>
      </c>
    </row>
    <row r="218" spans="1:16" ht="14.4" customHeight="1" x14ac:dyDescent="0.3">
      <c r="A218" s="660" t="s">
        <v>5804</v>
      </c>
      <c r="B218" s="661" t="s">
        <v>6060</v>
      </c>
      <c r="C218" s="661" t="s">
        <v>6061</v>
      </c>
      <c r="D218" s="661" t="s">
        <v>6062</v>
      </c>
      <c r="E218" s="664">
        <v>4</v>
      </c>
      <c r="F218" s="664">
        <v>3468</v>
      </c>
      <c r="G218" s="661">
        <v>1</v>
      </c>
      <c r="H218" s="661">
        <v>867</v>
      </c>
      <c r="I218" s="664">
        <v>10</v>
      </c>
      <c r="J218" s="664">
        <v>8670</v>
      </c>
      <c r="K218" s="661">
        <v>2.5</v>
      </c>
      <c r="L218" s="661">
        <v>867</v>
      </c>
      <c r="M218" s="664"/>
      <c r="N218" s="664"/>
      <c r="O218" s="677"/>
      <c r="P218" s="665"/>
    </row>
    <row r="219" spans="1:16" ht="14.4" customHeight="1" x14ac:dyDescent="0.3">
      <c r="A219" s="660" t="s">
        <v>5804</v>
      </c>
      <c r="B219" s="661" t="s">
        <v>6060</v>
      </c>
      <c r="C219" s="661" t="s">
        <v>6063</v>
      </c>
      <c r="D219" s="661" t="s">
        <v>6064</v>
      </c>
      <c r="E219" s="664">
        <v>137</v>
      </c>
      <c r="F219" s="664">
        <v>118779</v>
      </c>
      <c r="G219" s="661">
        <v>1</v>
      </c>
      <c r="H219" s="661">
        <v>867</v>
      </c>
      <c r="I219" s="664">
        <v>202</v>
      </c>
      <c r="J219" s="664">
        <v>175134</v>
      </c>
      <c r="K219" s="661">
        <v>1.4744525547445255</v>
      </c>
      <c r="L219" s="661">
        <v>867</v>
      </c>
      <c r="M219" s="664">
        <v>121</v>
      </c>
      <c r="N219" s="664">
        <v>104907</v>
      </c>
      <c r="O219" s="677">
        <v>0.88321167883211682</v>
      </c>
      <c r="P219" s="665">
        <v>867</v>
      </c>
    </row>
    <row r="220" spans="1:16" ht="14.4" customHeight="1" x14ac:dyDescent="0.3">
      <c r="A220" s="660" t="s">
        <v>5804</v>
      </c>
      <c r="B220" s="661" t="s">
        <v>6060</v>
      </c>
      <c r="C220" s="661" t="s">
        <v>6065</v>
      </c>
      <c r="D220" s="661" t="s">
        <v>6066</v>
      </c>
      <c r="E220" s="664">
        <v>2</v>
      </c>
      <c r="F220" s="664">
        <v>9062</v>
      </c>
      <c r="G220" s="661">
        <v>1</v>
      </c>
      <c r="H220" s="661">
        <v>4531</v>
      </c>
      <c r="I220" s="664"/>
      <c r="J220" s="664"/>
      <c r="K220" s="661"/>
      <c r="L220" s="661"/>
      <c r="M220" s="664"/>
      <c r="N220" s="664"/>
      <c r="O220" s="677"/>
      <c r="P220" s="665"/>
    </row>
    <row r="221" spans="1:16" ht="14.4" customHeight="1" x14ac:dyDescent="0.3">
      <c r="A221" s="660" t="s">
        <v>5804</v>
      </c>
      <c r="B221" s="661" t="s">
        <v>6060</v>
      </c>
      <c r="C221" s="661" t="s">
        <v>6067</v>
      </c>
      <c r="D221" s="661" t="s">
        <v>6068</v>
      </c>
      <c r="E221" s="664"/>
      <c r="F221" s="664"/>
      <c r="G221" s="661"/>
      <c r="H221" s="661"/>
      <c r="I221" s="664">
        <v>9</v>
      </c>
      <c r="J221" s="664">
        <v>8676</v>
      </c>
      <c r="K221" s="661"/>
      <c r="L221" s="661">
        <v>964</v>
      </c>
      <c r="M221" s="664">
        <v>11</v>
      </c>
      <c r="N221" s="664">
        <v>10604</v>
      </c>
      <c r="O221" s="677"/>
      <c r="P221" s="665">
        <v>964</v>
      </c>
    </row>
    <row r="222" spans="1:16" ht="14.4" customHeight="1" x14ac:dyDescent="0.3">
      <c r="A222" s="660" t="s">
        <v>5804</v>
      </c>
      <c r="B222" s="661" t="s">
        <v>6060</v>
      </c>
      <c r="C222" s="661" t="s">
        <v>6069</v>
      </c>
      <c r="D222" s="661" t="s">
        <v>6070</v>
      </c>
      <c r="E222" s="664">
        <v>33</v>
      </c>
      <c r="F222" s="664">
        <v>30776.46</v>
      </c>
      <c r="G222" s="661">
        <v>1</v>
      </c>
      <c r="H222" s="661">
        <v>932.62</v>
      </c>
      <c r="I222" s="664"/>
      <c r="J222" s="664"/>
      <c r="K222" s="661"/>
      <c r="L222" s="661"/>
      <c r="M222" s="664"/>
      <c r="N222" s="664"/>
      <c r="O222" s="677"/>
      <c r="P222" s="665"/>
    </row>
    <row r="223" spans="1:16" ht="14.4" customHeight="1" x14ac:dyDescent="0.3">
      <c r="A223" s="660" t="s">
        <v>5804</v>
      </c>
      <c r="B223" s="661" t="s">
        <v>6060</v>
      </c>
      <c r="C223" s="661" t="s">
        <v>6071</v>
      </c>
      <c r="D223" s="661" t="s">
        <v>6070</v>
      </c>
      <c r="E223" s="664">
        <v>25</v>
      </c>
      <c r="F223" s="664">
        <v>22996.999999999996</v>
      </c>
      <c r="G223" s="661">
        <v>1</v>
      </c>
      <c r="H223" s="661">
        <v>919.87999999999988</v>
      </c>
      <c r="I223" s="664"/>
      <c r="J223" s="664"/>
      <c r="K223" s="661"/>
      <c r="L223" s="661"/>
      <c r="M223" s="664"/>
      <c r="N223" s="664"/>
      <c r="O223" s="677"/>
      <c r="P223" s="665"/>
    </row>
    <row r="224" spans="1:16" ht="14.4" customHeight="1" x14ac:dyDescent="0.3">
      <c r="A224" s="660" t="s">
        <v>5804</v>
      </c>
      <c r="B224" s="661" t="s">
        <v>6072</v>
      </c>
      <c r="C224" s="661" t="s">
        <v>6073</v>
      </c>
      <c r="D224" s="661" t="s">
        <v>6074</v>
      </c>
      <c r="E224" s="664">
        <v>19</v>
      </c>
      <c r="F224" s="664">
        <v>5263</v>
      </c>
      <c r="G224" s="661">
        <v>1</v>
      </c>
      <c r="H224" s="661">
        <v>277</v>
      </c>
      <c r="I224" s="664">
        <v>19</v>
      </c>
      <c r="J224" s="664">
        <v>5275</v>
      </c>
      <c r="K224" s="661">
        <v>1.0022800684020521</v>
      </c>
      <c r="L224" s="661">
        <v>277.63157894736844</v>
      </c>
      <c r="M224" s="664">
        <v>15</v>
      </c>
      <c r="N224" s="664">
        <v>4200</v>
      </c>
      <c r="O224" s="677">
        <v>0.79802394071822158</v>
      </c>
      <c r="P224" s="665">
        <v>280</v>
      </c>
    </row>
    <row r="225" spans="1:16" ht="14.4" customHeight="1" x14ac:dyDescent="0.3">
      <c r="A225" s="660" t="s">
        <v>5804</v>
      </c>
      <c r="B225" s="661" t="s">
        <v>6072</v>
      </c>
      <c r="C225" s="661" t="s">
        <v>6075</v>
      </c>
      <c r="D225" s="661" t="s">
        <v>6076</v>
      </c>
      <c r="E225" s="664">
        <v>337</v>
      </c>
      <c r="F225" s="664">
        <v>37744</v>
      </c>
      <c r="G225" s="661">
        <v>1</v>
      </c>
      <c r="H225" s="661">
        <v>112</v>
      </c>
      <c r="I225" s="664">
        <v>301</v>
      </c>
      <c r="J225" s="664">
        <v>33823</v>
      </c>
      <c r="K225" s="661">
        <v>0.89611593895718522</v>
      </c>
      <c r="L225" s="661">
        <v>112.3687707641196</v>
      </c>
      <c r="M225" s="664">
        <v>269</v>
      </c>
      <c r="N225" s="664">
        <v>30397</v>
      </c>
      <c r="O225" s="677">
        <v>0.80534654514624837</v>
      </c>
      <c r="P225" s="665">
        <v>113</v>
      </c>
    </row>
    <row r="226" spans="1:16" ht="14.4" customHeight="1" x14ac:dyDescent="0.3">
      <c r="A226" s="660" t="s">
        <v>5804</v>
      </c>
      <c r="B226" s="661" t="s">
        <v>6072</v>
      </c>
      <c r="C226" s="661" t="s">
        <v>6077</v>
      </c>
      <c r="D226" s="661" t="s">
        <v>6078</v>
      </c>
      <c r="E226" s="664">
        <v>800</v>
      </c>
      <c r="F226" s="664">
        <v>124800</v>
      </c>
      <c r="G226" s="661">
        <v>1</v>
      </c>
      <c r="H226" s="661">
        <v>156</v>
      </c>
      <c r="I226" s="664">
        <v>800</v>
      </c>
      <c r="J226" s="664">
        <v>120107</v>
      </c>
      <c r="K226" s="661">
        <v>0.96239583333333334</v>
      </c>
      <c r="L226" s="661">
        <v>150.13374999999999</v>
      </c>
      <c r="M226" s="664">
        <v>720</v>
      </c>
      <c r="N226" s="664">
        <v>103680</v>
      </c>
      <c r="O226" s="677">
        <v>0.83076923076923082</v>
      </c>
      <c r="P226" s="665">
        <v>144</v>
      </c>
    </row>
    <row r="227" spans="1:16" ht="14.4" customHeight="1" x14ac:dyDescent="0.3">
      <c r="A227" s="660" t="s">
        <v>5804</v>
      </c>
      <c r="B227" s="661" t="s">
        <v>6072</v>
      </c>
      <c r="C227" s="661" t="s">
        <v>6079</v>
      </c>
      <c r="D227" s="661" t="s">
        <v>6080</v>
      </c>
      <c r="E227" s="664"/>
      <c r="F227" s="664"/>
      <c r="G227" s="661"/>
      <c r="H227" s="661"/>
      <c r="I227" s="664"/>
      <c r="J227" s="664"/>
      <c r="K227" s="661"/>
      <c r="L227" s="661"/>
      <c r="M227" s="664">
        <v>4</v>
      </c>
      <c r="N227" s="664">
        <v>756</v>
      </c>
      <c r="O227" s="677"/>
      <c r="P227" s="665">
        <v>189</v>
      </c>
    </row>
    <row r="228" spans="1:16" ht="14.4" customHeight="1" x14ac:dyDescent="0.3">
      <c r="A228" s="660" t="s">
        <v>5804</v>
      </c>
      <c r="B228" s="661" t="s">
        <v>6072</v>
      </c>
      <c r="C228" s="661" t="s">
        <v>6081</v>
      </c>
      <c r="D228" s="661" t="s">
        <v>6082</v>
      </c>
      <c r="E228" s="664">
        <v>2944</v>
      </c>
      <c r="F228" s="664">
        <v>100096</v>
      </c>
      <c r="G228" s="661">
        <v>1</v>
      </c>
      <c r="H228" s="661">
        <v>34</v>
      </c>
      <c r="I228" s="664">
        <v>3484</v>
      </c>
      <c r="J228" s="664">
        <v>119481</v>
      </c>
      <c r="K228" s="661">
        <v>1.1936640824808185</v>
      </c>
      <c r="L228" s="661">
        <v>34.294202066590124</v>
      </c>
      <c r="M228" s="664">
        <v>2211</v>
      </c>
      <c r="N228" s="664">
        <v>77385</v>
      </c>
      <c r="O228" s="677">
        <v>0.77310781649616367</v>
      </c>
      <c r="P228" s="665">
        <v>35</v>
      </c>
    </row>
    <row r="229" spans="1:16" ht="14.4" customHeight="1" x14ac:dyDescent="0.3">
      <c r="A229" s="660" t="s">
        <v>5804</v>
      </c>
      <c r="B229" s="661" t="s">
        <v>6072</v>
      </c>
      <c r="C229" s="661" t="s">
        <v>6083</v>
      </c>
      <c r="D229" s="661" t="s">
        <v>6084</v>
      </c>
      <c r="E229" s="664"/>
      <c r="F229" s="664"/>
      <c r="G229" s="661"/>
      <c r="H229" s="661"/>
      <c r="I229" s="664"/>
      <c r="J229" s="664"/>
      <c r="K229" s="661"/>
      <c r="L229" s="661"/>
      <c r="M229" s="664">
        <v>5</v>
      </c>
      <c r="N229" s="664">
        <v>25</v>
      </c>
      <c r="O229" s="677"/>
      <c r="P229" s="665">
        <v>5</v>
      </c>
    </row>
    <row r="230" spans="1:16" ht="14.4" customHeight="1" x14ac:dyDescent="0.3">
      <c r="A230" s="660" t="s">
        <v>5804</v>
      </c>
      <c r="B230" s="661" t="s">
        <v>6072</v>
      </c>
      <c r="C230" s="661" t="s">
        <v>6085</v>
      </c>
      <c r="D230" s="661" t="s">
        <v>6086</v>
      </c>
      <c r="E230" s="664">
        <v>1</v>
      </c>
      <c r="F230" s="664">
        <v>5</v>
      </c>
      <c r="G230" s="661">
        <v>1</v>
      </c>
      <c r="H230" s="661">
        <v>5</v>
      </c>
      <c r="I230" s="664">
        <v>2</v>
      </c>
      <c r="J230" s="664">
        <v>10</v>
      </c>
      <c r="K230" s="661">
        <v>2</v>
      </c>
      <c r="L230" s="661">
        <v>5</v>
      </c>
      <c r="M230" s="664">
        <v>3</v>
      </c>
      <c r="N230" s="664">
        <v>15</v>
      </c>
      <c r="O230" s="677">
        <v>3</v>
      </c>
      <c r="P230" s="665">
        <v>5</v>
      </c>
    </row>
    <row r="231" spans="1:16" ht="14.4" customHeight="1" x14ac:dyDescent="0.3">
      <c r="A231" s="660" t="s">
        <v>5804</v>
      </c>
      <c r="B231" s="661" t="s">
        <v>6072</v>
      </c>
      <c r="C231" s="661" t="s">
        <v>6087</v>
      </c>
      <c r="D231" s="661" t="s">
        <v>6088</v>
      </c>
      <c r="E231" s="664">
        <v>1950</v>
      </c>
      <c r="F231" s="664">
        <v>317850</v>
      </c>
      <c r="G231" s="661">
        <v>1</v>
      </c>
      <c r="H231" s="661">
        <v>163</v>
      </c>
      <c r="I231" s="664">
        <v>2238</v>
      </c>
      <c r="J231" s="664">
        <v>364376</v>
      </c>
      <c r="K231" s="661">
        <v>1.1463772219600441</v>
      </c>
      <c r="L231" s="661">
        <v>162.81322609472744</v>
      </c>
      <c r="M231" s="664">
        <v>2957</v>
      </c>
      <c r="N231" s="664">
        <v>487905</v>
      </c>
      <c r="O231" s="677">
        <v>1.5350165172251062</v>
      </c>
      <c r="P231" s="665">
        <v>165</v>
      </c>
    </row>
    <row r="232" spans="1:16" ht="14.4" customHeight="1" x14ac:dyDescent="0.3">
      <c r="A232" s="660" t="s">
        <v>5804</v>
      </c>
      <c r="B232" s="661" t="s">
        <v>6072</v>
      </c>
      <c r="C232" s="661" t="s">
        <v>6089</v>
      </c>
      <c r="D232" s="661" t="s">
        <v>6090</v>
      </c>
      <c r="E232" s="664">
        <v>3</v>
      </c>
      <c r="F232" s="664">
        <v>0</v>
      </c>
      <c r="G232" s="661"/>
      <c r="H232" s="661">
        <v>0</v>
      </c>
      <c r="I232" s="664">
        <v>10</v>
      </c>
      <c r="J232" s="664">
        <v>0</v>
      </c>
      <c r="K232" s="661"/>
      <c r="L232" s="661">
        <v>0</v>
      </c>
      <c r="M232" s="664"/>
      <c r="N232" s="664"/>
      <c r="O232" s="677"/>
      <c r="P232" s="665"/>
    </row>
    <row r="233" spans="1:16" ht="14.4" customHeight="1" x14ac:dyDescent="0.3">
      <c r="A233" s="660" t="s">
        <v>5804</v>
      </c>
      <c r="B233" s="661" t="s">
        <v>6072</v>
      </c>
      <c r="C233" s="661" t="s">
        <v>6091</v>
      </c>
      <c r="D233" s="661" t="s">
        <v>6092</v>
      </c>
      <c r="E233" s="664">
        <v>1113</v>
      </c>
      <c r="F233" s="664">
        <v>0</v>
      </c>
      <c r="G233" s="661"/>
      <c r="H233" s="661">
        <v>0</v>
      </c>
      <c r="I233" s="664">
        <v>1203</v>
      </c>
      <c r="J233" s="664">
        <v>0</v>
      </c>
      <c r="K233" s="661"/>
      <c r="L233" s="661">
        <v>0</v>
      </c>
      <c r="M233" s="664">
        <v>1127</v>
      </c>
      <c r="N233" s="664">
        <v>0</v>
      </c>
      <c r="O233" s="677"/>
      <c r="P233" s="665">
        <v>0</v>
      </c>
    </row>
    <row r="234" spans="1:16" ht="14.4" customHeight="1" x14ac:dyDescent="0.3">
      <c r="A234" s="660" t="s">
        <v>5804</v>
      </c>
      <c r="B234" s="661" t="s">
        <v>6072</v>
      </c>
      <c r="C234" s="661" t="s">
        <v>6093</v>
      </c>
      <c r="D234" s="661" t="s">
        <v>6094</v>
      </c>
      <c r="E234" s="664">
        <v>2495</v>
      </c>
      <c r="F234" s="664">
        <v>259480</v>
      </c>
      <c r="G234" s="661">
        <v>1</v>
      </c>
      <c r="H234" s="661">
        <v>104</v>
      </c>
      <c r="I234" s="664">
        <v>2576</v>
      </c>
      <c r="J234" s="664">
        <v>268560</v>
      </c>
      <c r="K234" s="661">
        <v>1.0349930630491753</v>
      </c>
      <c r="L234" s="661">
        <v>104.25465838509317</v>
      </c>
      <c r="M234" s="664">
        <v>2277</v>
      </c>
      <c r="N234" s="664">
        <v>241362</v>
      </c>
      <c r="O234" s="677">
        <v>0.93017573608755977</v>
      </c>
      <c r="P234" s="665">
        <v>106</v>
      </c>
    </row>
    <row r="235" spans="1:16" ht="14.4" customHeight="1" x14ac:dyDescent="0.3">
      <c r="A235" s="660" t="s">
        <v>5804</v>
      </c>
      <c r="B235" s="661" t="s">
        <v>6072</v>
      </c>
      <c r="C235" s="661" t="s">
        <v>6095</v>
      </c>
      <c r="D235" s="661" t="s">
        <v>6096</v>
      </c>
      <c r="E235" s="664">
        <v>3944</v>
      </c>
      <c r="F235" s="664">
        <v>0</v>
      </c>
      <c r="G235" s="661"/>
      <c r="H235" s="661">
        <v>0</v>
      </c>
      <c r="I235" s="664">
        <v>4799</v>
      </c>
      <c r="J235" s="664">
        <v>0</v>
      </c>
      <c r="K235" s="661"/>
      <c r="L235" s="661">
        <v>0</v>
      </c>
      <c r="M235" s="664">
        <v>4927</v>
      </c>
      <c r="N235" s="664">
        <v>71066.540000000066</v>
      </c>
      <c r="O235" s="677"/>
      <c r="P235" s="665">
        <v>14.42389689466208</v>
      </c>
    </row>
    <row r="236" spans="1:16" ht="14.4" customHeight="1" x14ac:dyDescent="0.3">
      <c r="A236" s="660" t="s">
        <v>5804</v>
      </c>
      <c r="B236" s="661" t="s">
        <v>6072</v>
      </c>
      <c r="C236" s="661" t="s">
        <v>6097</v>
      </c>
      <c r="D236" s="661" t="s">
        <v>6098</v>
      </c>
      <c r="E236" s="664">
        <v>1113</v>
      </c>
      <c r="F236" s="664">
        <v>38955</v>
      </c>
      <c r="G236" s="661">
        <v>1</v>
      </c>
      <c r="H236" s="661">
        <v>35</v>
      </c>
      <c r="I236" s="664">
        <v>1404</v>
      </c>
      <c r="J236" s="664">
        <v>49476</v>
      </c>
      <c r="K236" s="661">
        <v>1.2700808625336928</v>
      </c>
      <c r="L236" s="661">
        <v>35.239316239316238</v>
      </c>
      <c r="M236" s="664">
        <v>1178</v>
      </c>
      <c r="N236" s="664">
        <v>42408</v>
      </c>
      <c r="O236" s="677">
        <v>1.0886407393145938</v>
      </c>
      <c r="P236" s="665">
        <v>36</v>
      </c>
    </row>
    <row r="237" spans="1:16" ht="14.4" customHeight="1" x14ac:dyDescent="0.3">
      <c r="A237" s="660" t="s">
        <v>5804</v>
      </c>
      <c r="B237" s="661" t="s">
        <v>6072</v>
      </c>
      <c r="C237" s="661" t="s">
        <v>6099</v>
      </c>
      <c r="D237" s="661" t="s">
        <v>6100</v>
      </c>
      <c r="E237" s="664">
        <v>4</v>
      </c>
      <c r="F237" s="664">
        <v>324</v>
      </c>
      <c r="G237" s="661">
        <v>1</v>
      </c>
      <c r="H237" s="661">
        <v>81</v>
      </c>
      <c r="I237" s="664">
        <v>6</v>
      </c>
      <c r="J237" s="664">
        <v>488</v>
      </c>
      <c r="K237" s="661">
        <v>1.5061728395061729</v>
      </c>
      <c r="L237" s="661">
        <v>81.333333333333329</v>
      </c>
      <c r="M237" s="664">
        <v>2</v>
      </c>
      <c r="N237" s="664">
        <v>164</v>
      </c>
      <c r="O237" s="677">
        <v>0.50617283950617287</v>
      </c>
      <c r="P237" s="665">
        <v>82</v>
      </c>
    </row>
    <row r="238" spans="1:16" ht="14.4" customHeight="1" x14ac:dyDescent="0.3">
      <c r="A238" s="660" t="s">
        <v>5804</v>
      </c>
      <c r="B238" s="661" t="s">
        <v>6072</v>
      </c>
      <c r="C238" s="661" t="s">
        <v>6101</v>
      </c>
      <c r="D238" s="661" t="s">
        <v>6102</v>
      </c>
      <c r="E238" s="664">
        <v>407</v>
      </c>
      <c r="F238" s="664">
        <v>12210</v>
      </c>
      <c r="G238" s="661">
        <v>1</v>
      </c>
      <c r="H238" s="661">
        <v>30</v>
      </c>
      <c r="I238" s="664">
        <v>509</v>
      </c>
      <c r="J238" s="664">
        <v>15436</v>
      </c>
      <c r="K238" s="661">
        <v>1.2642096642096643</v>
      </c>
      <c r="L238" s="661">
        <v>30.326129666011788</v>
      </c>
      <c r="M238" s="664">
        <v>743</v>
      </c>
      <c r="N238" s="664">
        <v>23033</v>
      </c>
      <c r="O238" s="677">
        <v>1.8864045864045864</v>
      </c>
      <c r="P238" s="665">
        <v>31</v>
      </c>
    </row>
    <row r="239" spans="1:16" ht="14.4" customHeight="1" x14ac:dyDescent="0.3">
      <c r="A239" s="660" t="s">
        <v>5804</v>
      </c>
      <c r="B239" s="661" t="s">
        <v>6072</v>
      </c>
      <c r="C239" s="661" t="s">
        <v>6103</v>
      </c>
      <c r="D239" s="661" t="s">
        <v>6104</v>
      </c>
      <c r="E239" s="664">
        <v>847</v>
      </c>
      <c r="F239" s="664">
        <v>119427</v>
      </c>
      <c r="G239" s="661">
        <v>1</v>
      </c>
      <c r="H239" s="661">
        <v>141</v>
      </c>
      <c r="I239" s="664">
        <v>941</v>
      </c>
      <c r="J239" s="664">
        <v>127086</v>
      </c>
      <c r="K239" s="661">
        <v>1.0641312266070486</v>
      </c>
      <c r="L239" s="661">
        <v>135.05419766206163</v>
      </c>
      <c r="M239" s="664">
        <v>883</v>
      </c>
      <c r="N239" s="664">
        <v>113907</v>
      </c>
      <c r="O239" s="677">
        <v>0.95377929613906398</v>
      </c>
      <c r="P239" s="665">
        <v>129</v>
      </c>
    </row>
    <row r="240" spans="1:16" ht="14.4" customHeight="1" x14ac:dyDescent="0.3">
      <c r="A240" s="660" t="s">
        <v>5804</v>
      </c>
      <c r="B240" s="661" t="s">
        <v>6072</v>
      </c>
      <c r="C240" s="661" t="s">
        <v>6105</v>
      </c>
      <c r="D240" s="661" t="s">
        <v>6106</v>
      </c>
      <c r="E240" s="664"/>
      <c r="F240" s="664"/>
      <c r="G240" s="661"/>
      <c r="H240" s="661"/>
      <c r="I240" s="664">
        <v>2</v>
      </c>
      <c r="J240" s="664">
        <v>0</v>
      </c>
      <c r="K240" s="661"/>
      <c r="L240" s="661">
        <v>0</v>
      </c>
      <c r="M240" s="664">
        <v>6</v>
      </c>
      <c r="N240" s="664">
        <v>0</v>
      </c>
      <c r="O240" s="677"/>
      <c r="P240" s="665">
        <v>0</v>
      </c>
    </row>
    <row r="241" spans="1:16" ht="14.4" customHeight="1" x14ac:dyDescent="0.3">
      <c r="A241" s="660" t="s">
        <v>5804</v>
      </c>
      <c r="B241" s="661" t="s">
        <v>6072</v>
      </c>
      <c r="C241" s="661" t="s">
        <v>6107</v>
      </c>
      <c r="D241" s="661" t="s">
        <v>6108</v>
      </c>
      <c r="E241" s="664">
        <v>873</v>
      </c>
      <c r="F241" s="664">
        <v>285471</v>
      </c>
      <c r="G241" s="661">
        <v>1</v>
      </c>
      <c r="H241" s="661">
        <v>327</v>
      </c>
      <c r="I241" s="664">
        <v>1013</v>
      </c>
      <c r="J241" s="664">
        <v>332715</v>
      </c>
      <c r="K241" s="661">
        <v>1.1654949189234634</v>
      </c>
      <c r="L241" s="661">
        <v>328.44521224086873</v>
      </c>
      <c r="M241" s="664">
        <v>1714</v>
      </c>
      <c r="N241" s="664">
        <v>567334</v>
      </c>
      <c r="O241" s="677">
        <v>1.9873612380942371</v>
      </c>
      <c r="P241" s="665">
        <v>331</v>
      </c>
    </row>
    <row r="242" spans="1:16" ht="14.4" customHeight="1" x14ac:dyDescent="0.3">
      <c r="A242" s="660" t="s">
        <v>5804</v>
      </c>
      <c r="B242" s="661" t="s">
        <v>6072</v>
      </c>
      <c r="C242" s="661" t="s">
        <v>6109</v>
      </c>
      <c r="D242" s="661" t="s">
        <v>6110</v>
      </c>
      <c r="E242" s="664">
        <v>1329</v>
      </c>
      <c r="F242" s="664">
        <v>74424</v>
      </c>
      <c r="G242" s="661">
        <v>1</v>
      </c>
      <c r="H242" s="661">
        <v>56</v>
      </c>
      <c r="I242" s="664">
        <v>1120</v>
      </c>
      <c r="J242" s="664">
        <v>62606</v>
      </c>
      <c r="K242" s="661">
        <v>0.84120713748253251</v>
      </c>
      <c r="L242" s="661">
        <v>55.898214285714289</v>
      </c>
      <c r="M242" s="664">
        <v>607</v>
      </c>
      <c r="N242" s="664">
        <v>34599</v>
      </c>
      <c r="O242" s="677">
        <v>0.4648903579490487</v>
      </c>
      <c r="P242" s="665">
        <v>57</v>
      </c>
    </row>
    <row r="243" spans="1:16" ht="14.4" customHeight="1" x14ac:dyDescent="0.3">
      <c r="A243" s="660" t="s">
        <v>5804</v>
      </c>
      <c r="B243" s="661" t="s">
        <v>6072</v>
      </c>
      <c r="C243" s="661" t="s">
        <v>6111</v>
      </c>
      <c r="D243" s="661" t="s">
        <v>6112</v>
      </c>
      <c r="E243" s="664">
        <v>193</v>
      </c>
      <c r="F243" s="664">
        <v>124485</v>
      </c>
      <c r="G243" s="661">
        <v>1</v>
      </c>
      <c r="H243" s="661">
        <v>645</v>
      </c>
      <c r="I243" s="664">
        <v>367</v>
      </c>
      <c r="J243" s="664">
        <v>229677</v>
      </c>
      <c r="K243" s="661">
        <v>1.8450174719845764</v>
      </c>
      <c r="L243" s="661">
        <v>625.8228882833788</v>
      </c>
      <c r="M243" s="664">
        <v>266</v>
      </c>
      <c r="N243" s="664">
        <v>173698</v>
      </c>
      <c r="O243" s="677">
        <v>1.3953327710165884</v>
      </c>
      <c r="P243" s="665">
        <v>653</v>
      </c>
    </row>
    <row r="244" spans="1:16" ht="14.4" customHeight="1" x14ac:dyDescent="0.3">
      <c r="A244" s="660" t="s">
        <v>5804</v>
      </c>
      <c r="B244" s="661" t="s">
        <v>6072</v>
      </c>
      <c r="C244" s="661" t="s">
        <v>6113</v>
      </c>
      <c r="D244" s="661" t="s">
        <v>6114</v>
      </c>
      <c r="E244" s="664">
        <v>1</v>
      </c>
      <c r="F244" s="664">
        <v>56</v>
      </c>
      <c r="G244" s="661">
        <v>1</v>
      </c>
      <c r="H244" s="661">
        <v>56</v>
      </c>
      <c r="I244" s="664"/>
      <c r="J244" s="664"/>
      <c r="K244" s="661"/>
      <c r="L244" s="661"/>
      <c r="M244" s="664"/>
      <c r="N244" s="664"/>
      <c r="O244" s="677"/>
      <c r="P244" s="665"/>
    </row>
    <row r="245" spans="1:16" ht="14.4" customHeight="1" x14ac:dyDescent="0.3">
      <c r="A245" s="660" t="s">
        <v>5804</v>
      </c>
      <c r="B245" s="661" t="s">
        <v>6072</v>
      </c>
      <c r="C245" s="661" t="s">
        <v>6115</v>
      </c>
      <c r="D245" s="661" t="s">
        <v>6116</v>
      </c>
      <c r="E245" s="664">
        <v>19</v>
      </c>
      <c r="F245" s="664">
        <v>2128</v>
      </c>
      <c r="G245" s="661">
        <v>1</v>
      </c>
      <c r="H245" s="661">
        <v>112</v>
      </c>
      <c r="I245" s="664">
        <v>67</v>
      </c>
      <c r="J245" s="664">
        <v>7556</v>
      </c>
      <c r="K245" s="661">
        <v>3.5507518796992481</v>
      </c>
      <c r="L245" s="661">
        <v>112.77611940298507</v>
      </c>
      <c r="M245" s="664">
        <v>70</v>
      </c>
      <c r="N245" s="664">
        <v>7980</v>
      </c>
      <c r="O245" s="677">
        <v>3.75</v>
      </c>
      <c r="P245" s="665">
        <v>114</v>
      </c>
    </row>
    <row r="246" spans="1:16" ht="14.4" customHeight="1" x14ac:dyDescent="0.3">
      <c r="A246" s="660" t="s">
        <v>5804</v>
      </c>
      <c r="B246" s="661" t="s">
        <v>6072</v>
      </c>
      <c r="C246" s="661" t="s">
        <v>6117</v>
      </c>
      <c r="D246" s="661" t="s">
        <v>6118</v>
      </c>
      <c r="E246" s="664">
        <v>19</v>
      </c>
      <c r="F246" s="664">
        <v>6973</v>
      </c>
      <c r="G246" s="661">
        <v>1</v>
      </c>
      <c r="H246" s="661">
        <v>367</v>
      </c>
      <c r="I246" s="664"/>
      <c r="J246" s="664"/>
      <c r="K246" s="661"/>
      <c r="L246" s="661"/>
      <c r="M246" s="664"/>
      <c r="N246" s="664"/>
      <c r="O246" s="677"/>
      <c r="P246" s="665"/>
    </row>
    <row r="247" spans="1:16" ht="14.4" customHeight="1" x14ac:dyDescent="0.3">
      <c r="A247" s="660" t="s">
        <v>6119</v>
      </c>
      <c r="B247" s="661" t="s">
        <v>5805</v>
      </c>
      <c r="C247" s="661" t="s">
        <v>5806</v>
      </c>
      <c r="D247" s="661" t="s">
        <v>5807</v>
      </c>
      <c r="E247" s="664">
        <v>57.820000000000007</v>
      </c>
      <c r="F247" s="664">
        <v>5270.34</v>
      </c>
      <c r="G247" s="661">
        <v>1</v>
      </c>
      <c r="H247" s="661">
        <v>91.150812867519875</v>
      </c>
      <c r="I247" s="664">
        <v>52.2</v>
      </c>
      <c r="J247" s="664">
        <v>2951.87</v>
      </c>
      <c r="K247" s="661">
        <v>0.56009099982164334</v>
      </c>
      <c r="L247" s="661">
        <v>56.549233716475094</v>
      </c>
      <c r="M247" s="664">
        <v>43.9</v>
      </c>
      <c r="N247" s="664">
        <v>2375.0499999999997</v>
      </c>
      <c r="O247" s="677">
        <v>0.45064455044646068</v>
      </c>
      <c r="P247" s="665">
        <v>54.101366742596809</v>
      </c>
    </row>
    <row r="248" spans="1:16" ht="14.4" customHeight="1" x14ac:dyDescent="0.3">
      <c r="A248" s="660" t="s">
        <v>6119</v>
      </c>
      <c r="B248" s="661" t="s">
        <v>5805</v>
      </c>
      <c r="C248" s="661" t="s">
        <v>5808</v>
      </c>
      <c r="D248" s="661" t="s">
        <v>5809</v>
      </c>
      <c r="E248" s="664">
        <v>12.72</v>
      </c>
      <c r="F248" s="664">
        <v>1546.1199999999997</v>
      </c>
      <c r="G248" s="661">
        <v>1</v>
      </c>
      <c r="H248" s="661">
        <v>121.55031446540877</v>
      </c>
      <c r="I248" s="664">
        <v>21.499999999999996</v>
      </c>
      <c r="J248" s="664">
        <v>2433.8000000000002</v>
      </c>
      <c r="K248" s="661">
        <v>1.5741339611414384</v>
      </c>
      <c r="L248" s="661">
        <v>113.20000000000003</v>
      </c>
      <c r="M248" s="664">
        <v>13.399999999999999</v>
      </c>
      <c r="N248" s="664">
        <v>1450.5899999999997</v>
      </c>
      <c r="O248" s="677">
        <v>0.93821307531110132</v>
      </c>
      <c r="P248" s="665">
        <v>108.25298507462685</v>
      </c>
    </row>
    <row r="249" spans="1:16" ht="14.4" customHeight="1" x14ac:dyDescent="0.3">
      <c r="A249" s="660" t="s">
        <v>6119</v>
      </c>
      <c r="B249" s="661" t="s">
        <v>5805</v>
      </c>
      <c r="C249" s="661" t="s">
        <v>5810</v>
      </c>
      <c r="D249" s="661" t="s">
        <v>5811</v>
      </c>
      <c r="E249" s="664"/>
      <c r="F249" s="664"/>
      <c r="G249" s="661"/>
      <c r="H249" s="661"/>
      <c r="I249" s="664">
        <v>0.2</v>
      </c>
      <c r="J249" s="664">
        <v>31.58</v>
      </c>
      <c r="K249" s="661"/>
      <c r="L249" s="661">
        <v>157.89999999999998</v>
      </c>
      <c r="M249" s="664"/>
      <c r="N249" s="664"/>
      <c r="O249" s="677"/>
      <c r="P249" s="665"/>
    </row>
    <row r="250" spans="1:16" ht="14.4" customHeight="1" x14ac:dyDescent="0.3">
      <c r="A250" s="660" t="s">
        <v>6119</v>
      </c>
      <c r="B250" s="661" t="s">
        <v>5805</v>
      </c>
      <c r="C250" s="661" t="s">
        <v>5812</v>
      </c>
      <c r="D250" s="661" t="s">
        <v>5813</v>
      </c>
      <c r="E250" s="664">
        <v>8.5</v>
      </c>
      <c r="F250" s="664">
        <v>32.130000000000003</v>
      </c>
      <c r="G250" s="661">
        <v>1</v>
      </c>
      <c r="H250" s="661">
        <v>3.7800000000000002</v>
      </c>
      <c r="I250" s="664"/>
      <c r="J250" s="664"/>
      <c r="K250" s="661"/>
      <c r="L250" s="661"/>
      <c r="M250" s="664"/>
      <c r="N250" s="664"/>
      <c r="O250" s="677"/>
      <c r="P250" s="665"/>
    </row>
    <row r="251" spans="1:16" ht="14.4" customHeight="1" x14ac:dyDescent="0.3">
      <c r="A251" s="660" t="s">
        <v>6119</v>
      </c>
      <c r="B251" s="661" t="s">
        <v>5805</v>
      </c>
      <c r="C251" s="661" t="s">
        <v>5816</v>
      </c>
      <c r="D251" s="661" t="s">
        <v>5817</v>
      </c>
      <c r="E251" s="664">
        <v>1.6</v>
      </c>
      <c r="F251" s="664">
        <v>18.72</v>
      </c>
      <c r="G251" s="661">
        <v>1</v>
      </c>
      <c r="H251" s="661">
        <v>11.7</v>
      </c>
      <c r="I251" s="664">
        <v>2.2000000000000002</v>
      </c>
      <c r="J251" s="664">
        <v>25.74</v>
      </c>
      <c r="K251" s="661">
        <v>1.375</v>
      </c>
      <c r="L251" s="661">
        <v>11.699999999999998</v>
      </c>
      <c r="M251" s="664">
        <v>2.6</v>
      </c>
      <c r="N251" s="664">
        <v>29.449999999999996</v>
      </c>
      <c r="O251" s="677">
        <v>1.5731837606837606</v>
      </c>
      <c r="P251" s="665">
        <v>11.326923076923075</v>
      </c>
    </row>
    <row r="252" spans="1:16" ht="14.4" customHeight="1" x14ac:dyDescent="0.3">
      <c r="A252" s="660" t="s">
        <v>6119</v>
      </c>
      <c r="B252" s="661" t="s">
        <v>5805</v>
      </c>
      <c r="C252" s="661" t="s">
        <v>5818</v>
      </c>
      <c r="D252" s="661" t="s">
        <v>5819</v>
      </c>
      <c r="E252" s="664">
        <v>45.000000000000007</v>
      </c>
      <c r="F252" s="664">
        <v>8878.5300000000007</v>
      </c>
      <c r="G252" s="661">
        <v>1</v>
      </c>
      <c r="H252" s="661">
        <v>197.30066666666664</v>
      </c>
      <c r="I252" s="664">
        <v>64</v>
      </c>
      <c r="J252" s="664">
        <v>12627.199999999997</v>
      </c>
      <c r="K252" s="661">
        <v>1.4222174166218953</v>
      </c>
      <c r="L252" s="661">
        <v>197.29999999999995</v>
      </c>
      <c r="M252" s="664">
        <v>45.2</v>
      </c>
      <c r="N252" s="664">
        <v>8529.26</v>
      </c>
      <c r="O252" s="677">
        <v>0.96066128063992573</v>
      </c>
      <c r="P252" s="665">
        <v>188.70044247787609</v>
      </c>
    </row>
    <row r="253" spans="1:16" ht="14.4" customHeight="1" x14ac:dyDescent="0.3">
      <c r="A253" s="660" t="s">
        <v>6119</v>
      </c>
      <c r="B253" s="661" t="s">
        <v>5805</v>
      </c>
      <c r="C253" s="661" t="s">
        <v>5822</v>
      </c>
      <c r="D253" s="661" t="s">
        <v>5823</v>
      </c>
      <c r="E253" s="664">
        <v>15.4</v>
      </c>
      <c r="F253" s="664">
        <v>128257.56000000001</v>
      </c>
      <c r="G253" s="661">
        <v>1</v>
      </c>
      <c r="H253" s="661">
        <v>8328.4129870129873</v>
      </c>
      <c r="I253" s="664">
        <v>16</v>
      </c>
      <c r="J253" s="664">
        <v>133475.84000000003</v>
      </c>
      <c r="K253" s="661">
        <v>1.0406859447505474</v>
      </c>
      <c r="L253" s="661">
        <v>8342.2400000000016</v>
      </c>
      <c r="M253" s="664">
        <v>25</v>
      </c>
      <c r="N253" s="664">
        <v>190414.02000000005</v>
      </c>
      <c r="O253" s="677">
        <v>1.4846221930309607</v>
      </c>
      <c r="P253" s="665">
        <v>7616.560800000002</v>
      </c>
    </row>
    <row r="254" spans="1:16" ht="14.4" customHeight="1" x14ac:dyDescent="0.3">
      <c r="A254" s="660" t="s">
        <v>6119</v>
      </c>
      <c r="B254" s="661" t="s">
        <v>5805</v>
      </c>
      <c r="C254" s="661" t="s">
        <v>5826</v>
      </c>
      <c r="D254" s="661" t="s">
        <v>3482</v>
      </c>
      <c r="E254" s="664">
        <v>3</v>
      </c>
      <c r="F254" s="664">
        <v>128.1</v>
      </c>
      <c r="G254" s="661">
        <v>1</v>
      </c>
      <c r="H254" s="661">
        <v>42.699999999999996</v>
      </c>
      <c r="I254" s="664"/>
      <c r="J254" s="664"/>
      <c r="K254" s="661"/>
      <c r="L254" s="661"/>
      <c r="M254" s="664"/>
      <c r="N254" s="664"/>
      <c r="O254" s="677"/>
      <c r="P254" s="665"/>
    </row>
    <row r="255" spans="1:16" ht="14.4" customHeight="1" x14ac:dyDescent="0.3">
      <c r="A255" s="660" t="s">
        <v>6119</v>
      </c>
      <c r="B255" s="661" t="s">
        <v>5805</v>
      </c>
      <c r="C255" s="661" t="s">
        <v>5827</v>
      </c>
      <c r="D255" s="661" t="s">
        <v>5828</v>
      </c>
      <c r="E255" s="664">
        <v>2</v>
      </c>
      <c r="F255" s="664">
        <v>280.18</v>
      </c>
      <c r="G255" s="661">
        <v>1</v>
      </c>
      <c r="H255" s="661">
        <v>140.09</v>
      </c>
      <c r="I255" s="664"/>
      <c r="J255" s="664"/>
      <c r="K255" s="661"/>
      <c r="L255" s="661"/>
      <c r="M255" s="664"/>
      <c r="N255" s="664"/>
      <c r="O255" s="677"/>
      <c r="P255" s="665"/>
    </row>
    <row r="256" spans="1:16" ht="14.4" customHeight="1" x14ac:dyDescent="0.3">
      <c r="A256" s="660" t="s">
        <v>6119</v>
      </c>
      <c r="B256" s="661" t="s">
        <v>5805</v>
      </c>
      <c r="C256" s="661" t="s">
        <v>5829</v>
      </c>
      <c r="D256" s="661" t="s">
        <v>5828</v>
      </c>
      <c r="E256" s="664">
        <v>8.51</v>
      </c>
      <c r="F256" s="664">
        <v>2384.3000000000002</v>
      </c>
      <c r="G256" s="661">
        <v>1</v>
      </c>
      <c r="H256" s="661">
        <v>280.17626321974149</v>
      </c>
      <c r="I256" s="664"/>
      <c r="J256" s="664"/>
      <c r="K256" s="661"/>
      <c r="L256" s="661"/>
      <c r="M256" s="664"/>
      <c r="N256" s="664"/>
      <c r="O256" s="677"/>
      <c r="P256" s="665"/>
    </row>
    <row r="257" spans="1:16" ht="14.4" customHeight="1" x14ac:dyDescent="0.3">
      <c r="A257" s="660" t="s">
        <v>6119</v>
      </c>
      <c r="B257" s="661" t="s">
        <v>5805</v>
      </c>
      <c r="C257" s="661" t="s">
        <v>5830</v>
      </c>
      <c r="D257" s="661" t="s">
        <v>5831</v>
      </c>
      <c r="E257" s="664">
        <v>35</v>
      </c>
      <c r="F257" s="664">
        <v>329101.58</v>
      </c>
      <c r="G257" s="661">
        <v>1</v>
      </c>
      <c r="H257" s="661">
        <v>9402.9022857142863</v>
      </c>
      <c r="I257" s="664">
        <v>28</v>
      </c>
      <c r="J257" s="664">
        <v>221826.64</v>
      </c>
      <c r="K257" s="661">
        <v>0.67403699489987257</v>
      </c>
      <c r="L257" s="661">
        <v>7922.38</v>
      </c>
      <c r="M257" s="664">
        <v>30</v>
      </c>
      <c r="N257" s="664">
        <v>220010.9</v>
      </c>
      <c r="O257" s="677">
        <v>0.66851973181046409</v>
      </c>
      <c r="P257" s="665">
        <v>7333.6966666666667</v>
      </c>
    </row>
    <row r="258" spans="1:16" ht="14.4" customHeight="1" x14ac:dyDescent="0.3">
      <c r="A258" s="660" t="s">
        <v>6119</v>
      </c>
      <c r="B258" s="661" t="s">
        <v>5805</v>
      </c>
      <c r="C258" s="661" t="s">
        <v>5832</v>
      </c>
      <c r="D258" s="661" t="s">
        <v>5833</v>
      </c>
      <c r="E258" s="664">
        <v>135.38999999999999</v>
      </c>
      <c r="F258" s="664">
        <v>9249.42</v>
      </c>
      <c r="G258" s="661">
        <v>1</v>
      </c>
      <c r="H258" s="661">
        <v>68.316862397518292</v>
      </c>
      <c r="I258" s="664"/>
      <c r="J258" s="664"/>
      <c r="K258" s="661"/>
      <c r="L258" s="661"/>
      <c r="M258" s="664"/>
      <c r="N258" s="664"/>
      <c r="O258" s="677"/>
      <c r="P258" s="665"/>
    </row>
    <row r="259" spans="1:16" ht="14.4" customHeight="1" x14ac:dyDescent="0.3">
      <c r="A259" s="660" t="s">
        <v>6119</v>
      </c>
      <c r="B259" s="661" t="s">
        <v>5805</v>
      </c>
      <c r="C259" s="661" t="s">
        <v>5834</v>
      </c>
      <c r="D259" s="661" t="s">
        <v>5833</v>
      </c>
      <c r="E259" s="664">
        <v>52.18</v>
      </c>
      <c r="F259" s="664">
        <v>6898.4700000000012</v>
      </c>
      <c r="G259" s="661">
        <v>1</v>
      </c>
      <c r="H259" s="661">
        <v>132.20525105404371</v>
      </c>
      <c r="I259" s="664"/>
      <c r="J259" s="664"/>
      <c r="K259" s="661"/>
      <c r="L259" s="661"/>
      <c r="M259" s="664"/>
      <c r="N259" s="664"/>
      <c r="O259" s="677"/>
      <c r="P259" s="665"/>
    </row>
    <row r="260" spans="1:16" ht="14.4" customHeight="1" x14ac:dyDescent="0.3">
      <c r="A260" s="660" t="s">
        <v>6119</v>
      </c>
      <c r="B260" s="661" t="s">
        <v>5805</v>
      </c>
      <c r="C260" s="661" t="s">
        <v>5835</v>
      </c>
      <c r="D260" s="661" t="s">
        <v>5833</v>
      </c>
      <c r="E260" s="664">
        <v>250.73000000000002</v>
      </c>
      <c r="F260" s="664">
        <v>182094.90000000002</v>
      </c>
      <c r="G260" s="661">
        <v>1</v>
      </c>
      <c r="H260" s="661">
        <v>726.25892394208915</v>
      </c>
      <c r="I260" s="664"/>
      <c r="J260" s="664"/>
      <c r="K260" s="661"/>
      <c r="L260" s="661"/>
      <c r="M260" s="664"/>
      <c r="N260" s="664"/>
      <c r="O260" s="677"/>
      <c r="P260" s="665"/>
    </row>
    <row r="261" spans="1:16" ht="14.4" customHeight="1" x14ac:dyDescent="0.3">
      <c r="A261" s="660" t="s">
        <v>6119</v>
      </c>
      <c r="B261" s="661" t="s">
        <v>5805</v>
      </c>
      <c r="C261" s="661" t="s">
        <v>5836</v>
      </c>
      <c r="D261" s="661" t="s">
        <v>3077</v>
      </c>
      <c r="E261" s="664">
        <v>11</v>
      </c>
      <c r="F261" s="664">
        <v>334150.84999999998</v>
      </c>
      <c r="G261" s="661">
        <v>1</v>
      </c>
      <c r="H261" s="661">
        <v>30377.35</v>
      </c>
      <c r="I261" s="664">
        <v>14</v>
      </c>
      <c r="J261" s="664">
        <v>425282.9</v>
      </c>
      <c r="K261" s="661">
        <v>1.2727272727272729</v>
      </c>
      <c r="L261" s="661">
        <v>30377.350000000002</v>
      </c>
      <c r="M261" s="664">
        <v>15</v>
      </c>
      <c r="N261" s="664">
        <v>429351.44999999995</v>
      </c>
      <c r="O261" s="677">
        <v>1.2849030609977499</v>
      </c>
      <c r="P261" s="665">
        <v>28623.429999999997</v>
      </c>
    </row>
    <row r="262" spans="1:16" ht="14.4" customHeight="1" x14ac:dyDescent="0.3">
      <c r="A262" s="660" t="s">
        <v>6119</v>
      </c>
      <c r="B262" s="661" t="s">
        <v>5805</v>
      </c>
      <c r="C262" s="661" t="s">
        <v>5837</v>
      </c>
      <c r="D262" s="661" t="s">
        <v>2917</v>
      </c>
      <c r="E262" s="664">
        <v>11</v>
      </c>
      <c r="F262" s="664">
        <v>370058.02</v>
      </c>
      <c r="G262" s="661">
        <v>1</v>
      </c>
      <c r="H262" s="661">
        <v>33641.638181818184</v>
      </c>
      <c r="I262" s="664">
        <v>19</v>
      </c>
      <c r="J262" s="664">
        <v>630297.26</v>
      </c>
      <c r="K262" s="661">
        <v>1.7032390218160924</v>
      </c>
      <c r="L262" s="661">
        <v>33173.54</v>
      </c>
      <c r="M262" s="664">
        <v>24</v>
      </c>
      <c r="N262" s="664">
        <v>686978.39999999991</v>
      </c>
      <c r="O262" s="677">
        <v>1.8564072736486021</v>
      </c>
      <c r="P262" s="665">
        <v>28624.099999999995</v>
      </c>
    </row>
    <row r="263" spans="1:16" ht="14.4" customHeight="1" x14ac:dyDescent="0.3">
      <c r="A263" s="660" t="s">
        <v>6119</v>
      </c>
      <c r="B263" s="661" t="s">
        <v>5805</v>
      </c>
      <c r="C263" s="661" t="s">
        <v>5839</v>
      </c>
      <c r="D263" s="661" t="s">
        <v>5840</v>
      </c>
      <c r="E263" s="664">
        <v>32.14</v>
      </c>
      <c r="F263" s="664">
        <v>46834.39</v>
      </c>
      <c r="G263" s="661">
        <v>1</v>
      </c>
      <c r="H263" s="661">
        <v>1457.1994399502178</v>
      </c>
      <c r="I263" s="664"/>
      <c r="J263" s="664"/>
      <c r="K263" s="661"/>
      <c r="L263" s="661"/>
      <c r="M263" s="664"/>
      <c r="N263" s="664"/>
      <c r="O263" s="677"/>
      <c r="P263" s="665"/>
    </row>
    <row r="264" spans="1:16" ht="14.4" customHeight="1" x14ac:dyDescent="0.3">
      <c r="A264" s="660" t="s">
        <v>6119</v>
      </c>
      <c r="B264" s="661" t="s">
        <v>5805</v>
      </c>
      <c r="C264" s="661" t="s">
        <v>5841</v>
      </c>
      <c r="D264" s="661" t="s">
        <v>5840</v>
      </c>
      <c r="E264" s="664">
        <v>27.299999999999997</v>
      </c>
      <c r="F264" s="664">
        <v>397813.67999999993</v>
      </c>
      <c r="G264" s="661">
        <v>1</v>
      </c>
      <c r="H264" s="661">
        <v>14571.92967032967</v>
      </c>
      <c r="I264" s="664"/>
      <c r="J264" s="664"/>
      <c r="K264" s="661"/>
      <c r="L264" s="661"/>
      <c r="M264" s="664"/>
      <c r="N264" s="664"/>
      <c r="O264" s="677"/>
      <c r="P264" s="665"/>
    </row>
    <row r="265" spans="1:16" ht="14.4" customHeight="1" x14ac:dyDescent="0.3">
      <c r="A265" s="660" t="s">
        <v>6119</v>
      </c>
      <c r="B265" s="661" t="s">
        <v>5805</v>
      </c>
      <c r="C265" s="661" t="s">
        <v>5842</v>
      </c>
      <c r="D265" s="661" t="s">
        <v>3131</v>
      </c>
      <c r="E265" s="664">
        <v>12</v>
      </c>
      <c r="F265" s="664">
        <v>96600.150000000009</v>
      </c>
      <c r="G265" s="661">
        <v>1</v>
      </c>
      <c r="H265" s="661">
        <v>8050.0125000000007</v>
      </c>
      <c r="I265" s="664">
        <v>8</v>
      </c>
      <c r="J265" s="664">
        <v>63021.599999999999</v>
      </c>
      <c r="K265" s="661">
        <v>0.65239650248990289</v>
      </c>
      <c r="L265" s="661">
        <v>7877.7</v>
      </c>
      <c r="M265" s="664">
        <v>10</v>
      </c>
      <c r="N265" s="664">
        <v>73971.98</v>
      </c>
      <c r="O265" s="677">
        <v>0.76575429748297485</v>
      </c>
      <c r="P265" s="665">
        <v>7397.1979999999994</v>
      </c>
    </row>
    <row r="266" spans="1:16" ht="14.4" customHeight="1" x14ac:dyDescent="0.3">
      <c r="A266" s="660" t="s">
        <v>6119</v>
      </c>
      <c r="B266" s="661" t="s">
        <v>5805</v>
      </c>
      <c r="C266" s="661" t="s">
        <v>6120</v>
      </c>
      <c r="D266" s="661" t="s">
        <v>6121</v>
      </c>
      <c r="E266" s="664">
        <v>1</v>
      </c>
      <c r="F266" s="664">
        <v>650.44000000000005</v>
      </c>
      <c r="G266" s="661">
        <v>1</v>
      </c>
      <c r="H266" s="661">
        <v>650.44000000000005</v>
      </c>
      <c r="I266" s="664"/>
      <c r="J266" s="664"/>
      <c r="K266" s="661"/>
      <c r="L266" s="661"/>
      <c r="M266" s="664"/>
      <c r="N266" s="664"/>
      <c r="O266" s="677"/>
      <c r="P266" s="665"/>
    </row>
    <row r="267" spans="1:16" ht="14.4" customHeight="1" x14ac:dyDescent="0.3">
      <c r="A267" s="660" t="s">
        <v>6119</v>
      </c>
      <c r="B267" s="661" t="s">
        <v>5805</v>
      </c>
      <c r="C267" s="661" t="s">
        <v>6122</v>
      </c>
      <c r="D267" s="661" t="s">
        <v>6123</v>
      </c>
      <c r="E267" s="664">
        <v>1</v>
      </c>
      <c r="F267" s="664">
        <v>6504.08</v>
      </c>
      <c r="G267" s="661">
        <v>1</v>
      </c>
      <c r="H267" s="661">
        <v>6504.08</v>
      </c>
      <c r="I267" s="664"/>
      <c r="J267" s="664"/>
      <c r="K267" s="661"/>
      <c r="L267" s="661"/>
      <c r="M267" s="664"/>
      <c r="N267" s="664"/>
      <c r="O267" s="677"/>
      <c r="P267" s="665"/>
    </row>
    <row r="268" spans="1:16" ht="14.4" customHeight="1" x14ac:dyDescent="0.3">
      <c r="A268" s="660" t="s">
        <v>6119</v>
      </c>
      <c r="B268" s="661" t="s">
        <v>5805</v>
      </c>
      <c r="C268" s="661" t="s">
        <v>5853</v>
      </c>
      <c r="D268" s="661" t="s">
        <v>5854</v>
      </c>
      <c r="E268" s="664">
        <v>139</v>
      </c>
      <c r="F268" s="664">
        <v>970037.27000000014</v>
      </c>
      <c r="G268" s="661">
        <v>1</v>
      </c>
      <c r="H268" s="661">
        <v>6978.6853956834539</v>
      </c>
      <c r="I268" s="664">
        <v>82</v>
      </c>
      <c r="J268" s="664">
        <v>571336.64</v>
      </c>
      <c r="K268" s="661">
        <v>0.58898421500856346</v>
      </c>
      <c r="L268" s="661">
        <v>6967.52</v>
      </c>
      <c r="M268" s="664">
        <v>3</v>
      </c>
      <c r="N268" s="664">
        <v>4806.8999999999996</v>
      </c>
      <c r="O268" s="677">
        <v>4.9553766114574125E-3</v>
      </c>
      <c r="P268" s="665">
        <v>1602.3</v>
      </c>
    </row>
    <row r="269" spans="1:16" ht="14.4" customHeight="1" x14ac:dyDescent="0.3">
      <c r="A269" s="660" t="s">
        <v>6119</v>
      </c>
      <c r="B269" s="661" t="s">
        <v>5805</v>
      </c>
      <c r="C269" s="661" t="s">
        <v>5857</v>
      </c>
      <c r="D269" s="661" t="s">
        <v>5858</v>
      </c>
      <c r="E269" s="664">
        <v>48</v>
      </c>
      <c r="F269" s="664">
        <v>562986.11999999988</v>
      </c>
      <c r="G269" s="661">
        <v>1</v>
      </c>
      <c r="H269" s="661">
        <v>11728.877499999997</v>
      </c>
      <c r="I269" s="664">
        <v>109</v>
      </c>
      <c r="J269" s="664">
        <v>1212016.7800000003</v>
      </c>
      <c r="K269" s="661">
        <v>2.1528359882122858</v>
      </c>
      <c r="L269" s="661">
        <v>11119.420000000002</v>
      </c>
      <c r="M269" s="664">
        <v>100</v>
      </c>
      <c r="N269" s="664">
        <v>1063597</v>
      </c>
      <c r="O269" s="677">
        <v>1.8892064337216701</v>
      </c>
      <c r="P269" s="665">
        <v>10635.97</v>
      </c>
    </row>
    <row r="270" spans="1:16" ht="14.4" customHeight="1" x14ac:dyDescent="0.3">
      <c r="A270" s="660" t="s">
        <v>6119</v>
      </c>
      <c r="B270" s="661" t="s">
        <v>5805</v>
      </c>
      <c r="C270" s="661" t="s">
        <v>5859</v>
      </c>
      <c r="D270" s="661" t="s">
        <v>5860</v>
      </c>
      <c r="E270" s="664">
        <v>10</v>
      </c>
      <c r="F270" s="664">
        <v>247163.8</v>
      </c>
      <c r="G270" s="661">
        <v>1</v>
      </c>
      <c r="H270" s="661">
        <v>24716.379999999997</v>
      </c>
      <c r="I270" s="664">
        <v>4</v>
      </c>
      <c r="J270" s="664">
        <v>98865.52</v>
      </c>
      <c r="K270" s="661">
        <v>0.4</v>
      </c>
      <c r="L270" s="661">
        <v>24716.38</v>
      </c>
      <c r="M270" s="664">
        <v>5</v>
      </c>
      <c r="N270" s="664">
        <v>118336</v>
      </c>
      <c r="O270" s="677">
        <v>0.47877561358095322</v>
      </c>
      <c r="P270" s="665">
        <v>23667.200000000001</v>
      </c>
    </row>
    <row r="271" spans="1:16" ht="14.4" customHeight="1" x14ac:dyDescent="0.3">
      <c r="A271" s="660" t="s">
        <v>6119</v>
      </c>
      <c r="B271" s="661" t="s">
        <v>5805</v>
      </c>
      <c r="C271" s="661" t="s">
        <v>5876</v>
      </c>
      <c r="D271" s="661" t="s">
        <v>5877</v>
      </c>
      <c r="E271" s="664">
        <v>57</v>
      </c>
      <c r="F271" s="664">
        <v>2904.15</v>
      </c>
      <c r="G271" s="661">
        <v>1</v>
      </c>
      <c r="H271" s="661">
        <v>50.95</v>
      </c>
      <c r="I271" s="664">
        <v>96.2</v>
      </c>
      <c r="J271" s="664">
        <v>4901.3899999999994</v>
      </c>
      <c r="K271" s="661">
        <v>1.6877192982456137</v>
      </c>
      <c r="L271" s="661">
        <v>50.949999999999996</v>
      </c>
      <c r="M271" s="664">
        <v>28.2</v>
      </c>
      <c r="N271" s="664">
        <v>1374.46</v>
      </c>
      <c r="O271" s="677">
        <v>0.47327445207719987</v>
      </c>
      <c r="P271" s="665">
        <v>48.739716312056743</v>
      </c>
    </row>
    <row r="272" spans="1:16" ht="14.4" customHeight="1" x14ac:dyDescent="0.3">
      <c r="A272" s="660" t="s">
        <v>6119</v>
      </c>
      <c r="B272" s="661" t="s">
        <v>5805</v>
      </c>
      <c r="C272" s="661" t="s">
        <v>5878</v>
      </c>
      <c r="D272" s="661" t="s">
        <v>1395</v>
      </c>
      <c r="E272" s="664">
        <v>8.24</v>
      </c>
      <c r="F272" s="664">
        <v>2494.1400000000003</v>
      </c>
      <c r="G272" s="661">
        <v>1</v>
      </c>
      <c r="H272" s="661">
        <v>302.68689320388353</v>
      </c>
      <c r="I272" s="664">
        <v>48.379999999999995</v>
      </c>
      <c r="J272" s="664">
        <v>7993.8899999999994</v>
      </c>
      <c r="K272" s="661">
        <v>3.2050686809882358</v>
      </c>
      <c r="L272" s="661">
        <v>165.23129392310872</v>
      </c>
      <c r="M272" s="664">
        <v>176.63</v>
      </c>
      <c r="N272" s="664">
        <v>18685.400000000001</v>
      </c>
      <c r="O272" s="677">
        <v>7.4917205930701565</v>
      </c>
      <c r="P272" s="665">
        <v>105.7883711713752</v>
      </c>
    </row>
    <row r="273" spans="1:16" ht="14.4" customHeight="1" x14ac:dyDescent="0.3">
      <c r="A273" s="660" t="s">
        <v>6119</v>
      </c>
      <c r="B273" s="661" t="s">
        <v>5805</v>
      </c>
      <c r="C273" s="661" t="s">
        <v>5879</v>
      </c>
      <c r="D273" s="661" t="s">
        <v>1395</v>
      </c>
      <c r="E273" s="664">
        <v>22.98</v>
      </c>
      <c r="F273" s="664">
        <v>34779.03</v>
      </c>
      <c r="G273" s="661">
        <v>1</v>
      </c>
      <c r="H273" s="661">
        <v>1513.4477806788511</v>
      </c>
      <c r="I273" s="664">
        <v>46.03</v>
      </c>
      <c r="J273" s="664">
        <v>38565.289999999994</v>
      </c>
      <c r="K273" s="661">
        <v>1.1088661759686798</v>
      </c>
      <c r="L273" s="661">
        <v>837.82945904844655</v>
      </c>
      <c r="M273" s="664">
        <v>184.29000000000002</v>
      </c>
      <c r="N273" s="664">
        <v>97485.440000000002</v>
      </c>
      <c r="O273" s="677">
        <v>2.802994793126778</v>
      </c>
      <c r="P273" s="665">
        <v>528.97845786532093</v>
      </c>
    </row>
    <row r="274" spans="1:16" ht="14.4" customHeight="1" x14ac:dyDescent="0.3">
      <c r="A274" s="660" t="s">
        <v>6119</v>
      </c>
      <c r="B274" s="661" t="s">
        <v>5805</v>
      </c>
      <c r="C274" s="661" t="s">
        <v>5881</v>
      </c>
      <c r="D274" s="661"/>
      <c r="E274" s="664">
        <v>2</v>
      </c>
      <c r="F274" s="664">
        <v>9294.7800000000007</v>
      </c>
      <c r="G274" s="661">
        <v>1</v>
      </c>
      <c r="H274" s="661">
        <v>4647.3900000000003</v>
      </c>
      <c r="I274" s="664"/>
      <c r="J274" s="664"/>
      <c r="K274" s="661"/>
      <c r="L274" s="661"/>
      <c r="M274" s="664"/>
      <c r="N274" s="664"/>
      <c r="O274" s="677"/>
      <c r="P274" s="665"/>
    </row>
    <row r="275" spans="1:16" ht="14.4" customHeight="1" x14ac:dyDescent="0.3">
      <c r="A275" s="660" t="s">
        <v>6119</v>
      </c>
      <c r="B275" s="661" t="s">
        <v>5805</v>
      </c>
      <c r="C275" s="661" t="s">
        <v>5884</v>
      </c>
      <c r="D275" s="661"/>
      <c r="E275" s="664">
        <v>75.94</v>
      </c>
      <c r="F275" s="664">
        <v>72572.63</v>
      </c>
      <c r="G275" s="661">
        <v>1</v>
      </c>
      <c r="H275" s="661">
        <v>955.6574927574402</v>
      </c>
      <c r="I275" s="664">
        <v>43.38</v>
      </c>
      <c r="J275" s="664">
        <v>41456.400000000001</v>
      </c>
      <c r="K275" s="661">
        <v>0.57124014935107081</v>
      </c>
      <c r="L275" s="661">
        <v>955.65698478561546</v>
      </c>
      <c r="M275" s="664"/>
      <c r="N275" s="664"/>
      <c r="O275" s="677"/>
      <c r="P275" s="665"/>
    </row>
    <row r="276" spans="1:16" ht="14.4" customHeight="1" x14ac:dyDescent="0.3">
      <c r="A276" s="660" t="s">
        <v>6119</v>
      </c>
      <c r="B276" s="661" t="s">
        <v>5805</v>
      </c>
      <c r="C276" s="661" t="s">
        <v>5885</v>
      </c>
      <c r="D276" s="661"/>
      <c r="E276" s="664">
        <v>75.66</v>
      </c>
      <c r="F276" s="664">
        <v>180763.83</v>
      </c>
      <c r="G276" s="661">
        <v>1</v>
      </c>
      <c r="H276" s="661">
        <v>2389.1597938144328</v>
      </c>
      <c r="I276" s="664">
        <v>41.920000000000009</v>
      </c>
      <c r="J276" s="664">
        <v>100153.53</v>
      </c>
      <c r="K276" s="661">
        <v>0.55405735760301167</v>
      </c>
      <c r="L276" s="661">
        <v>2389.1586354961828</v>
      </c>
      <c r="M276" s="664"/>
      <c r="N276" s="664"/>
      <c r="O276" s="677"/>
      <c r="P276" s="665"/>
    </row>
    <row r="277" spans="1:16" ht="14.4" customHeight="1" x14ac:dyDescent="0.3">
      <c r="A277" s="660" t="s">
        <v>6119</v>
      </c>
      <c r="B277" s="661" t="s">
        <v>5805</v>
      </c>
      <c r="C277" s="661" t="s">
        <v>5886</v>
      </c>
      <c r="D277" s="661" t="s">
        <v>5833</v>
      </c>
      <c r="E277" s="664">
        <v>48.980000000000004</v>
      </c>
      <c r="F277" s="664">
        <v>1850.65</v>
      </c>
      <c r="G277" s="661">
        <v>1</v>
      </c>
      <c r="H277" s="661">
        <v>37.783789301755817</v>
      </c>
      <c r="I277" s="664"/>
      <c r="J277" s="664"/>
      <c r="K277" s="661"/>
      <c r="L277" s="661"/>
      <c r="M277" s="664"/>
      <c r="N277" s="664"/>
      <c r="O277" s="677"/>
      <c r="P277" s="665"/>
    </row>
    <row r="278" spans="1:16" ht="14.4" customHeight="1" x14ac:dyDescent="0.3">
      <c r="A278" s="660" t="s">
        <v>6119</v>
      </c>
      <c r="B278" s="661" t="s">
        <v>5805</v>
      </c>
      <c r="C278" s="661" t="s">
        <v>5887</v>
      </c>
      <c r="D278" s="661" t="s">
        <v>5888</v>
      </c>
      <c r="E278" s="664">
        <v>192</v>
      </c>
      <c r="F278" s="664">
        <v>540119.85</v>
      </c>
      <c r="G278" s="661">
        <v>1</v>
      </c>
      <c r="H278" s="661">
        <v>2813.1242187499997</v>
      </c>
      <c r="I278" s="664">
        <v>198</v>
      </c>
      <c r="J278" s="664">
        <v>472321.08000000013</v>
      </c>
      <c r="K278" s="661">
        <v>0.87447458189140825</v>
      </c>
      <c r="L278" s="661">
        <v>2385.4600000000005</v>
      </c>
      <c r="M278" s="664">
        <v>196</v>
      </c>
      <c r="N278" s="664">
        <v>447222.35999999993</v>
      </c>
      <c r="O278" s="677">
        <v>0.82800578427176852</v>
      </c>
      <c r="P278" s="665">
        <v>2281.746734693877</v>
      </c>
    </row>
    <row r="279" spans="1:16" ht="14.4" customHeight="1" x14ac:dyDescent="0.3">
      <c r="A279" s="660" t="s">
        <v>6119</v>
      </c>
      <c r="B279" s="661" t="s">
        <v>5805</v>
      </c>
      <c r="C279" s="661" t="s">
        <v>5889</v>
      </c>
      <c r="D279" s="661" t="s">
        <v>1209</v>
      </c>
      <c r="E279" s="664"/>
      <c r="F279" s="664"/>
      <c r="G279" s="661"/>
      <c r="H279" s="661"/>
      <c r="I279" s="664"/>
      <c r="J279" s="664"/>
      <c r="K279" s="661"/>
      <c r="L279" s="661"/>
      <c r="M279" s="664">
        <v>0.89999999999999991</v>
      </c>
      <c r="N279" s="664">
        <v>70.199999999999989</v>
      </c>
      <c r="O279" s="677"/>
      <c r="P279" s="665">
        <v>78</v>
      </c>
    </row>
    <row r="280" spans="1:16" ht="14.4" customHeight="1" x14ac:dyDescent="0.3">
      <c r="A280" s="660" t="s">
        <v>6119</v>
      </c>
      <c r="B280" s="661" t="s">
        <v>5805</v>
      </c>
      <c r="C280" s="661" t="s">
        <v>6124</v>
      </c>
      <c r="D280" s="661" t="s">
        <v>6125</v>
      </c>
      <c r="E280" s="664">
        <v>1</v>
      </c>
      <c r="F280" s="664">
        <v>148.57</v>
      </c>
      <c r="G280" s="661">
        <v>1</v>
      </c>
      <c r="H280" s="661">
        <v>148.57</v>
      </c>
      <c r="I280" s="664">
        <v>8</v>
      </c>
      <c r="J280" s="664">
        <v>1188.56</v>
      </c>
      <c r="K280" s="661">
        <v>8</v>
      </c>
      <c r="L280" s="661">
        <v>148.57</v>
      </c>
      <c r="M280" s="664">
        <v>1</v>
      </c>
      <c r="N280" s="664">
        <v>142.11000000000001</v>
      </c>
      <c r="O280" s="677">
        <v>0.95651881268089134</v>
      </c>
      <c r="P280" s="665">
        <v>142.11000000000001</v>
      </c>
    </row>
    <row r="281" spans="1:16" ht="14.4" customHeight="1" x14ac:dyDescent="0.3">
      <c r="A281" s="660" t="s">
        <v>6119</v>
      </c>
      <c r="B281" s="661" t="s">
        <v>5805</v>
      </c>
      <c r="C281" s="661" t="s">
        <v>5890</v>
      </c>
      <c r="D281" s="661" t="s">
        <v>5891</v>
      </c>
      <c r="E281" s="664">
        <v>10</v>
      </c>
      <c r="F281" s="664">
        <v>14573.1</v>
      </c>
      <c r="G281" s="661">
        <v>1</v>
      </c>
      <c r="H281" s="661">
        <v>1457.31</v>
      </c>
      <c r="I281" s="664"/>
      <c r="J281" s="664"/>
      <c r="K281" s="661"/>
      <c r="L281" s="661"/>
      <c r="M281" s="664"/>
      <c r="N281" s="664"/>
      <c r="O281" s="677"/>
      <c r="P281" s="665"/>
    </row>
    <row r="282" spans="1:16" ht="14.4" customHeight="1" x14ac:dyDescent="0.3">
      <c r="A282" s="660" t="s">
        <v>6119</v>
      </c>
      <c r="B282" s="661" t="s">
        <v>5805</v>
      </c>
      <c r="C282" s="661" t="s">
        <v>5893</v>
      </c>
      <c r="D282" s="661" t="s">
        <v>886</v>
      </c>
      <c r="E282" s="664">
        <v>169</v>
      </c>
      <c r="F282" s="664">
        <v>13105.580000000002</v>
      </c>
      <c r="G282" s="661">
        <v>1</v>
      </c>
      <c r="H282" s="661">
        <v>77.547810650887584</v>
      </c>
      <c r="I282" s="664">
        <v>170.50000000000003</v>
      </c>
      <c r="J282" s="664">
        <v>12849.289999999999</v>
      </c>
      <c r="K282" s="661">
        <v>0.98044420773441521</v>
      </c>
      <c r="L282" s="661">
        <v>75.362404692082094</v>
      </c>
      <c r="M282" s="664">
        <v>142.79999999999998</v>
      </c>
      <c r="N282" s="664">
        <v>10103.08</v>
      </c>
      <c r="O282" s="677">
        <v>0.77089911320216264</v>
      </c>
      <c r="P282" s="665">
        <v>70.749859943977597</v>
      </c>
    </row>
    <row r="283" spans="1:16" ht="14.4" customHeight="1" x14ac:dyDescent="0.3">
      <c r="A283" s="660" t="s">
        <v>6119</v>
      </c>
      <c r="B283" s="661" t="s">
        <v>5805</v>
      </c>
      <c r="C283" s="661" t="s">
        <v>5894</v>
      </c>
      <c r="D283" s="661" t="s">
        <v>1263</v>
      </c>
      <c r="E283" s="664">
        <v>9.25</v>
      </c>
      <c r="F283" s="664">
        <v>3145.76</v>
      </c>
      <c r="G283" s="661">
        <v>1</v>
      </c>
      <c r="H283" s="661">
        <v>340.08216216216221</v>
      </c>
      <c r="I283" s="664">
        <v>7.75</v>
      </c>
      <c r="J283" s="664">
        <v>2635.65</v>
      </c>
      <c r="K283" s="661">
        <v>0.83784204770866177</v>
      </c>
      <c r="L283" s="661">
        <v>340.08387096774197</v>
      </c>
      <c r="M283" s="664">
        <v>19.25</v>
      </c>
      <c r="N283" s="664">
        <v>9364.3700000000008</v>
      </c>
      <c r="O283" s="677">
        <v>2.9768227709679063</v>
      </c>
      <c r="P283" s="665">
        <v>486.46077922077927</v>
      </c>
    </row>
    <row r="284" spans="1:16" ht="14.4" customHeight="1" x14ac:dyDescent="0.3">
      <c r="A284" s="660" t="s">
        <v>6119</v>
      </c>
      <c r="B284" s="661" t="s">
        <v>5805</v>
      </c>
      <c r="C284" s="661" t="s">
        <v>5895</v>
      </c>
      <c r="D284" s="661" t="s">
        <v>1267</v>
      </c>
      <c r="E284" s="664">
        <v>33.200000000000003</v>
      </c>
      <c r="F284" s="664">
        <v>2822.63</v>
      </c>
      <c r="G284" s="661">
        <v>1</v>
      </c>
      <c r="H284" s="661">
        <v>85.018975903614461</v>
      </c>
      <c r="I284" s="664">
        <v>22.43</v>
      </c>
      <c r="J284" s="664">
        <v>1906.97</v>
      </c>
      <c r="K284" s="661">
        <v>0.67560041521559677</v>
      </c>
      <c r="L284" s="661">
        <v>85.018724921979498</v>
      </c>
      <c r="M284" s="664">
        <v>27.85</v>
      </c>
      <c r="N284" s="664">
        <v>3386.83</v>
      </c>
      <c r="O284" s="677">
        <v>1.1998845048766575</v>
      </c>
      <c r="P284" s="665">
        <v>121.60969479353679</v>
      </c>
    </row>
    <row r="285" spans="1:16" ht="14.4" customHeight="1" x14ac:dyDescent="0.3">
      <c r="A285" s="660" t="s">
        <v>6119</v>
      </c>
      <c r="B285" s="661" t="s">
        <v>5805</v>
      </c>
      <c r="C285" s="661" t="s">
        <v>5896</v>
      </c>
      <c r="D285" s="661" t="s">
        <v>1271</v>
      </c>
      <c r="E285" s="664">
        <v>68.289999999999992</v>
      </c>
      <c r="F285" s="664">
        <v>11612.529999999999</v>
      </c>
      <c r="G285" s="661">
        <v>1</v>
      </c>
      <c r="H285" s="661">
        <v>170.04729828671842</v>
      </c>
      <c r="I285" s="664">
        <v>50.59</v>
      </c>
      <c r="J285" s="664">
        <v>8602.7099999999991</v>
      </c>
      <c r="K285" s="661">
        <v>0.74081272556454103</v>
      </c>
      <c r="L285" s="661">
        <v>170.04763787309741</v>
      </c>
      <c r="M285" s="664">
        <v>64.83</v>
      </c>
      <c r="N285" s="664">
        <v>15769.05</v>
      </c>
      <c r="O285" s="677">
        <v>1.3579340591585125</v>
      </c>
      <c r="P285" s="665">
        <v>243.2369273484498</v>
      </c>
    </row>
    <row r="286" spans="1:16" ht="14.4" customHeight="1" x14ac:dyDescent="0.3">
      <c r="A286" s="660" t="s">
        <v>6119</v>
      </c>
      <c r="B286" s="661" t="s">
        <v>5805</v>
      </c>
      <c r="C286" s="661" t="s">
        <v>5897</v>
      </c>
      <c r="D286" s="661" t="s">
        <v>730</v>
      </c>
      <c r="E286" s="664">
        <v>15.799999999999999</v>
      </c>
      <c r="F286" s="664">
        <v>990.66</v>
      </c>
      <c r="G286" s="661">
        <v>1</v>
      </c>
      <c r="H286" s="661">
        <v>62.7</v>
      </c>
      <c r="I286" s="664">
        <v>15.5</v>
      </c>
      <c r="J286" s="664">
        <v>971.85</v>
      </c>
      <c r="K286" s="661">
        <v>0.98101265822784811</v>
      </c>
      <c r="L286" s="661">
        <v>62.7</v>
      </c>
      <c r="M286" s="664">
        <v>5.5</v>
      </c>
      <c r="N286" s="664">
        <v>329.81000000000006</v>
      </c>
      <c r="O286" s="677">
        <v>0.33291946782952786</v>
      </c>
      <c r="P286" s="665">
        <v>59.965454545454556</v>
      </c>
    </row>
    <row r="287" spans="1:16" ht="14.4" customHeight="1" x14ac:dyDescent="0.3">
      <c r="A287" s="660" t="s">
        <v>6119</v>
      </c>
      <c r="B287" s="661" t="s">
        <v>5805</v>
      </c>
      <c r="C287" s="661" t="s">
        <v>5898</v>
      </c>
      <c r="D287" s="661" t="s">
        <v>5899</v>
      </c>
      <c r="E287" s="664"/>
      <c r="F287" s="664"/>
      <c r="G287" s="661"/>
      <c r="H287" s="661"/>
      <c r="I287" s="664">
        <v>0.02</v>
      </c>
      <c r="J287" s="664">
        <v>7.71</v>
      </c>
      <c r="K287" s="661"/>
      <c r="L287" s="661">
        <v>385.5</v>
      </c>
      <c r="M287" s="664">
        <v>0.78000000000000014</v>
      </c>
      <c r="N287" s="664">
        <v>199.68000000000004</v>
      </c>
      <c r="O287" s="677"/>
      <c r="P287" s="665">
        <v>256</v>
      </c>
    </row>
    <row r="288" spans="1:16" ht="14.4" customHeight="1" x14ac:dyDescent="0.3">
      <c r="A288" s="660" t="s">
        <v>6119</v>
      </c>
      <c r="B288" s="661" t="s">
        <v>5805</v>
      </c>
      <c r="C288" s="661" t="s">
        <v>5900</v>
      </c>
      <c r="D288" s="661" t="s">
        <v>5901</v>
      </c>
      <c r="E288" s="664">
        <v>48.800000000000004</v>
      </c>
      <c r="F288" s="664">
        <v>5982.9200000000019</v>
      </c>
      <c r="G288" s="661">
        <v>1</v>
      </c>
      <c r="H288" s="661">
        <v>122.60081967213118</v>
      </c>
      <c r="I288" s="664">
        <v>48.400000000000013</v>
      </c>
      <c r="J288" s="664">
        <v>9642.2400000000016</v>
      </c>
      <c r="K288" s="661">
        <v>1.6116277670435171</v>
      </c>
      <c r="L288" s="661">
        <v>199.21983471074378</v>
      </c>
      <c r="M288" s="664">
        <v>46.200000000000017</v>
      </c>
      <c r="N288" s="664">
        <v>5419.2599999999993</v>
      </c>
      <c r="O288" s="677">
        <v>0.90578847786699435</v>
      </c>
      <c r="P288" s="665">
        <v>117.29999999999994</v>
      </c>
    </row>
    <row r="289" spans="1:16" ht="14.4" customHeight="1" x14ac:dyDescent="0.3">
      <c r="A289" s="660" t="s">
        <v>6119</v>
      </c>
      <c r="B289" s="661" t="s">
        <v>5805</v>
      </c>
      <c r="C289" s="661" t="s">
        <v>5902</v>
      </c>
      <c r="D289" s="661" t="s">
        <v>3454</v>
      </c>
      <c r="E289" s="664">
        <v>44.599999999999994</v>
      </c>
      <c r="F289" s="664">
        <v>2905.69</v>
      </c>
      <c r="G289" s="661">
        <v>1</v>
      </c>
      <c r="H289" s="661">
        <v>65.150000000000006</v>
      </c>
      <c r="I289" s="664">
        <v>39.700000000000003</v>
      </c>
      <c r="J289" s="664">
        <v>3521.3900000000003</v>
      </c>
      <c r="K289" s="661">
        <v>1.2118945930226557</v>
      </c>
      <c r="L289" s="661">
        <v>88.7</v>
      </c>
      <c r="M289" s="664">
        <v>24.8</v>
      </c>
      <c r="N289" s="664">
        <v>2104.2599999999998</v>
      </c>
      <c r="O289" s="677">
        <v>0.7241859936882461</v>
      </c>
      <c r="P289" s="665">
        <v>84.849193548387092</v>
      </c>
    </row>
    <row r="290" spans="1:16" ht="14.4" customHeight="1" x14ac:dyDescent="0.3">
      <c r="A290" s="660" t="s">
        <v>6119</v>
      </c>
      <c r="B290" s="661" t="s">
        <v>5805</v>
      </c>
      <c r="C290" s="661" t="s">
        <v>5904</v>
      </c>
      <c r="D290" s="661"/>
      <c r="E290" s="664">
        <v>15</v>
      </c>
      <c r="F290" s="664">
        <v>567.15000000000009</v>
      </c>
      <c r="G290" s="661">
        <v>1</v>
      </c>
      <c r="H290" s="661">
        <v>37.810000000000009</v>
      </c>
      <c r="I290" s="664">
        <v>23</v>
      </c>
      <c r="J290" s="664">
        <v>869.63</v>
      </c>
      <c r="K290" s="661">
        <v>1.533333333333333</v>
      </c>
      <c r="L290" s="661">
        <v>37.81</v>
      </c>
      <c r="M290" s="664"/>
      <c r="N290" s="664"/>
      <c r="O290" s="677"/>
      <c r="P290" s="665"/>
    </row>
    <row r="291" spans="1:16" ht="14.4" customHeight="1" x14ac:dyDescent="0.3">
      <c r="A291" s="660" t="s">
        <v>6119</v>
      </c>
      <c r="B291" s="661" t="s">
        <v>5805</v>
      </c>
      <c r="C291" s="661" t="s">
        <v>6126</v>
      </c>
      <c r="D291" s="661" t="s">
        <v>630</v>
      </c>
      <c r="E291" s="664"/>
      <c r="F291" s="664"/>
      <c r="G291" s="661"/>
      <c r="H291" s="661"/>
      <c r="I291" s="664">
        <v>1</v>
      </c>
      <c r="J291" s="664">
        <v>15.12</v>
      </c>
      <c r="K291" s="661"/>
      <c r="L291" s="661">
        <v>15.12</v>
      </c>
      <c r="M291" s="664"/>
      <c r="N291" s="664"/>
      <c r="O291" s="677"/>
      <c r="P291" s="665"/>
    </row>
    <row r="292" spans="1:16" ht="14.4" customHeight="1" x14ac:dyDescent="0.3">
      <c r="A292" s="660" t="s">
        <v>6119</v>
      </c>
      <c r="B292" s="661" t="s">
        <v>5805</v>
      </c>
      <c r="C292" s="661" t="s">
        <v>5905</v>
      </c>
      <c r="D292" s="661"/>
      <c r="E292" s="664">
        <v>50.2</v>
      </c>
      <c r="F292" s="664">
        <v>474.39</v>
      </c>
      <c r="G292" s="661">
        <v>1</v>
      </c>
      <c r="H292" s="661">
        <v>9.4499999999999993</v>
      </c>
      <c r="I292" s="664">
        <v>40</v>
      </c>
      <c r="J292" s="664">
        <v>378</v>
      </c>
      <c r="K292" s="661">
        <v>0.79681274900398413</v>
      </c>
      <c r="L292" s="661">
        <v>9.4499999999999993</v>
      </c>
      <c r="M292" s="664"/>
      <c r="N292" s="664"/>
      <c r="O292" s="677"/>
      <c r="P292" s="665"/>
    </row>
    <row r="293" spans="1:16" ht="14.4" customHeight="1" x14ac:dyDescent="0.3">
      <c r="A293" s="660" t="s">
        <v>6119</v>
      </c>
      <c r="B293" s="661" t="s">
        <v>5805</v>
      </c>
      <c r="C293" s="661" t="s">
        <v>5906</v>
      </c>
      <c r="D293" s="661" t="s">
        <v>2585</v>
      </c>
      <c r="E293" s="664">
        <v>4.4000000000000004</v>
      </c>
      <c r="F293" s="664">
        <v>27293.96</v>
      </c>
      <c r="G293" s="661">
        <v>1</v>
      </c>
      <c r="H293" s="661">
        <v>6203.1727272727267</v>
      </c>
      <c r="I293" s="664">
        <v>1.1299999999999999</v>
      </c>
      <c r="J293" s="664">
        <v>7009.57</v>
      </c>
      <c r="K293" s="661">
        <v>0.25681762558456156</v>
      </c>
      <c r="L293" s="661">
        <v>6203.1592920353987</v>
      </c>
      <c r="M293" s="664">
        <v>2.58</v>
      </c>
      <c r="N293" s="664">
        <v>15308.34</v>
      </c>
      <c r="O293" s="677">
        <v>0.56086914467523219</v>
      </c>
      <c r="P293" s="665">
        <v>5933.4651162790697</v>
      </c>
    </row>
    <row r="294" spans="1:16" ht="14.4" customHeight="1" x14ac:dyDescent="0.3">
      <c r="A294" s="660" t="s">
        <v>6119</v>
      </c>
      <c r="B294" s="661" t="s">
        <v>5805</v>
      </c>
      <c r="C294" s="661" t="s">
        <v>5907</v>
      </c>
      <c r="D294" s="661" t="s">
        <v>2585</v>
      </c>
      <c r="E294" s="664">
        <v>0.01</v>
      </c>
      <c r="F294" s="664">
        <v>310.14999999999998</v>
      </c>
      <c r="G294" s="661">
        <v>1</v>
      </c>
      <c r="H294" s="661">
        <v>31014.999999999996</v>
      </c>
      <c r="I294" s="664"/>
      <c r="J294" s="664"/>
      <c r="K294" s="661"/>
      <c r="L294" s="661"/>
      <c r="M294" s="664">
        <v>0.4</v>
      </c>
      <c r="N294" s="664">
        <v>11866.949999999999</v>
      </c>
      <c r="O294" s="677">
        <v>38.26197001450911</v>
      </c>
      <c r="P294" s="665">
        <v>29667.374999999996</v>
      </c>
    </row>
    <row r="295" spans="1:16" ht="14.4" customHeight="1" x14ac:dyDescent="0.3">
      <c r="A295" s="660" t="s">
        <v>6119</v>
      </c>
      <c r="B295" s="661" t="s">
        <v>5805</v>
      </c>
      <c r="C295" s="661" t="s">
        <v>5908</v>
      </c>
      <c r="D295" s="661" t="s">
        <v>1645</v>
      </c>
      <c r="E295" s="664"/>
      <c r="F295" s="664"/>
      <c r="G295" s="661"/>
      <c r="H295" s="661"/>
      <c r="I295" s="664"/>
      <c r="J295" s="664"/>
      <c r="K295" s="661"/>
      <c r="L295" s="661"/>
      <c r="M295" s="664">
        <v>98.330000000000013</v>
      </c>
      <c r="N295" s="664">
        <v>692921.64999999991</v>
      </c>
      <c r="O295" s="677"/>
      <c r="P295" s="665">
        <v>7046.8997254144188</v>
      </c>
    </row>
    <row r="296" spans="1:16" ht="14.4" customHeight="1" x14ac:dyDescent="0.3">
      <c r="A296" s="660" t="s">
        <v>6119</v>
      </c>
      <c r="B296" s="661" t="s">
        <v>5805</v>
      </c>
      <c r="C296" s="661" t="s">
        <v>5909</v>
      </c>
      <c r="D296" s="661" t="s">
        <v>5910</v>
      </c>
      <c r="E296" s="664">
        <v>36.76</v>
      </c>
      <c r="F296" s="664">
        <v>53019.62</v>
      </c>
      <c r="G296" s="661">
        <v>1</v>
      </c>
      <c r="H296" s="661">
        <v>1442.3182807399348</v>
      </c>
      <c r="I296" s="664"/>
      <c r="J296" s="664"/>
      <c r="K296" s="661"/>
      <c r="L296" s="661"/>
      <c r="M296" s="664"/>
      <c r="N296" s="664"/>
      <c r="O296" s="677"/>
      <c r="P296" s="665"/>
    </row>
    <row r="297" spans="1:16" ht="14.4" customHeight="1" x14ac:dyDescent="0.3">
      <c r="A297" s="660" t="s">
        <v>6119</v>
      </c>
      <c r="B297" s="661" t="s">
        <v>5805</v>
      </c>
      <c r="C297" s="661" t="s">
        <v>5911</v>
      </c>
      <c r="D297" s="661" t="s">
        <v>5910</v>
      </c>
      <c r="E297" s="664">
        <v>15.129999999999999</v>
      </c>
      <c r="F297" s="664">
        <v>4579.68</v>
      </c>
      <c r="G297" s="661">
        <v>1</v>
      </c>
      <c r="H297" s="661">
        <v>302.6886979510906</v>
      </c>
      <c r="I297" s="664"/>
      <c r="J297" s="664"/>
      <c r="K297" s="661"/>
      <c r="L297" s="661"/>
      <c r="M297" s="664"/>
      <c r="N297" s="664"/>
      <c r="O297" s="677"/>
      <c r="P297" s="665"/>
    </row>
    <row r="298" spans="1:16" ht="14.4" customHeight="1" x14ac:dyDescent="0.3">
      <c r="A298" s="660" t="s">
        <v>6119</v>
      </c>
      <c r="B298" s="661" t="s">
        <v>5805</v>
      </c>
      <c r="C298" s="661" t="s">
        <v>5912</v>
      </c>
      <c r="D298" s="661" t="s">
        <v>5913</v>
      </c>
      <c r="E298" s="664">
        <v>4</v>
      </c>
      <c r="F298" s="664">
        <v>3822.64</v>
      </c>
      <c r="G298" s="661">
        <v>1</v>
      </c>
      <c r="H298" s="661">
        <v>955.66</v>
      </c>
      <c r="I298" s="664"/>
      <c r="J298" s="664"/>
      <c r="K298" s="661"/>
      <c r="L298" s="661"/>
      <c r="M298" s="664"/>
      <c r="N298" s="664"/>
      <c r="O298" s="677"/>
      <c r="P298" s="665"/>
    </row>
    <row r="299" spans="1:16" ht="14.4" customHeight="1" x14ac:dyDescent="0.3">
      <c r="A299" s="660" t="s">
        <v>6119</v>
      </c>
      <c r="B299" s="661" t="s">
        <v>5805</v>
      </c>
      <c r="C299" s="661" t="s">
        <v>5914</v>
      </c>
      <c r="D299" s="661" t="s">
        <v>3411</v>
      </c>
      <c r="E299" s="664">
        <v>62.849999999999994</v>
      </c>
      <c r="F299" s="664">
        <v>450474.08000000007</v>
      </c>
      <c r="G299" s="661">
        <v>1</v>
      </c>
      <c r="H299" s="661">
        <v>7167.4475735879096</v>
      </c>
      <c r="I299" s="664">
        <v>72.7</v>
      </c>
      <c r="J299" s="664">
        <v>521073.4</v>
      </c>
      <c r="K299" s="661">
        <v>1.1567222691258949</v>
      </c>
      <c r="L299" s="661">
        <v>7167.4470426409907</v>
      </c>
      <c r="M299" s="664">
        <v>29.410000000000004</v>
      </c>
      <c r="N299" s="664">
        <v>67777.950000000012</v>
      </c>
      <c r="O299" s="677">
        <v>0.15045915627376386</v>
      </c>
      <c r="P299" s="665">
        <v>2304.5885753145189</v>
      </c>
    </row>
    <row r="300" spans="1:16" ht="14.4" customHeight="1" x14ac:dyDescent="0.3">
      <c r="A300" s="660" t="s">
        <v>6119</v>
      </c>
      <c r="B300" s="661" t="s">
        <v>5805</v>
      </c>
      <c r="C300" s="661" t="s">
        <v>5915</v>
      </c>
      <c r="D300" s="661" t="s">
        <v>1420</v>
      </c>
      <c r="E300" s="664"/>
      <c r="F300" s="664"/>
      <c r="G300" s="661"/>
      <c r="H300" s="661"/>
      <c r="I300" s="664"/>
      <c r="J300" s="664"/>
      <c r="K300" s="661"/>
      <c r="L300" s="661"/>
      <c r="M300" s="664">
        <v>3.5199999999999996</v>
      </c>
      <c r="N300" s="664">
        <v>2327.39</v>
      </c>
      <c r="O300" s="677"/>
      <c r="P300" s="665">
        <v>661.19034090909099</v>
      </c>
    </row>
    <row r="301" spans="1:16" ht="14.4" customHeight="1" x14ac:dyDescent="0.3">
      <c r="A301" s="660" t="s">
        <v>6119</v>
      </c>
      <c r="B301" s="661" t="s">
        <v>5805</v>
      </c>
      <c r="C301" s="661" t="s">
        <v>5916</v>
      </c>
      <c r="D301" s="661" t="s">
        <v>1420</v>
      </c>
      <c r="E301" s="664">
        <v>33.42</v>
      </c>
      <c r="F301" s="664">
        <v>8301.49</v>
      </c>
      <c r="G301" s="661">
        <v>1</v>
      </c>
      <c r="H301" s="661">
        <v>248.39886295631356</v>
      </c>
      <c r="I301" s="664"/>
      <c r="J301" s="664"/>
      <c r="K301" s="661"/>
      <c r="L301" s="661"/>
      <c r="M301" s="664">
        <v>102.08999999999999</v>
      </c>
      <c r="N301" s="664">
        <v>22499.91</v>
      </c>
      <c r="O301" s="677">
        <v>2.7103459740359863</v>
      </c>
      <c r="P301" s="665">
        <v>220.39288862768149</v>
      </c>
    </row>
    <row r="302" spans="1:16" ht="14.4" customHeight="1" x14ac:dyDescent="0.3">
      <c r="A302" s="660" t="s">
        <v>6119</v>
      </c>
      <c r="B302" s="661" t="s">
        <v>5805</v>
      </c>
      <c r="C302" s="661" t="s">
        <v>5917</v>
      </c>
      <c r="D302" s="661" t="s">
        <v>3131</v>
      </c>
      <c r="E302" s="664">
        <v>1</v>
      </c>
      <c r="F302" s="664">
        <v>11729.45</v>
      </c>
      <c r="G302" s="661">
        <v>1</v>
      </c>
      <c r="H302" s="661">
        <v>11729.45</v>
      </c>
      <c r="I302" s="664">
        <v>4</v>
      </c>
      <c r="J302" s="664">
        <v>31510.799999999999</v>
      </c>
      <c r="K302" s="661">
        <v>2.6864686750018114</v>
      </c>
      <c r="L302" s="661">
        <v>7877.7</v>
      </c>
      <c r="M302" s="664">
        <v>5</v>
      </c>
      <c r="N302" s="664">
        <v>35606.07</v>
      </c>
      <c r="O302" s="677">
        <v>3.0356129230270814</v>
      </c>
      <c r="P302" s="665">
        <v>7121.2139999999999</v>
      </c>
    </row>
    <row r="303" spans="1:16" ht="14.4" customHeight="1" x14ac:dyDescent="0.3">
      <c r="A303" s="660" t="s">
        <v>6119</v>
      </c>
      <c r="B303" s="661" t="s">
        <v>5805</v>
      </c>
      <c r="C303" s="661" t="s">
        <v>5918</v>
      </c>
      <c r="D303" s="661" t="s">
        <v>1453</v>
      </c>
      <c r="E303" s="664">
        <v>13.059999999999999</v>
      </c>
      <c r="F303" s="664">
        <v>29537.520000000004</v>
      </c>
      <c r="G303" s="661">
        <v>1</v>
      </c>
      <c r="H303" s="661">
        <v>2261.6784073506897</v>
      </c>
      <c r="I303" s="664"/>
      <c r="J303" s="664"/>
      <c r="K303" s="661"/>
      <c r="L303" s="661"/>
      <c r="M303" s="664">
        <v>1</v>
      </c>
      <c r="N303" s="664">
        <v>1096.18</v>
      </c>
      <c r="O303" s="677">
        <v>3.7111443343923252E-2</v>
      </c>
      <c r="P303" s="665">
        <v>1096.18</v>
      </c>
    </row>
    <row r="304" spans="1:16" ht="14.4" customHeight="1" x14ac:dyDescent="0.3">
      <c r="A304" s="660" t="s">
        <v>6119</v>
      </c>
      <c r="B304" s="661" t="s">
        <v>5805</v>
      </c>
      <c r="C304" s="661" t="s">
        <v>5919</v>
      </c>
      <c r="D304" s="661" t="s">
        <v>1453</v>
      </c>
      <c r="E304" s="664">
        <v>7</v>
      </c>
      <c r="F304" s="664">
        <v>63327.039999999994</v>
      </c>
      <c r="G304" s="661">
        <v>1</v>
      </c>
      <c r="H304" s="661">
        <v>9046.7199999999993</v>
      </c>
      <c r="I304" s="664"/>
      <c r="J304" s="664"/>
      <c r="K304" s="661"/>
      <c r="L304" s="661"/>
      <c r="M304" s="664">
        <v>35.54</v>
      </c>
      <c r="N304" s="664">
        <v>155833.26</v>
      </c>
      <c r="O304" s="677">
        <v>2.4607696806924819</v>
      </c>
      <c r="P304" s="665">
        <v>4384.7287563308955</v>
      </c>
    </row>
    <row r="305" spans="1:16" ht="14.4" customHeight="1" x14ac:dyDescent="0.3">
      <c r="A305" s="660" t="s">
        <v>6119</v>
      </c>
      <c r="B305" s="661" t="s">
        <v>5805</v>
      </c>
      <c r="C305" s="661" t="s">
        <v>5920</v>
      </c>
      <c r="D305" s="661" t="s">
        <v>5921</v>
      </c>
      <c r="E305" s="664">
        <v>99.43</v>
      </c>
      <c r="F305" s="664">
        <v>334508.99</v>
      </c>
      <c r="G305" s="661">
        <v>1</v>
      </c>
      <c r="H305" s="661">
        <v>3364.2662174394045</v>
      </c>
      <c r="I305" s="664">
        <v>11.139999999999999</v>
      </c>
      <c r="J305" s="664">
        <v>8335.02</v>
      </c>
      <c r="K305" s="661">
        <v>2.4917177861198889E-2</v>
      </c>
      <c r="L305" s="661">
        <v>748.2064631956913</v>
      </c>
      <c r="M305" s="664">
        <v>44.539999999999992</v>
      </c>
      <c r="N305" s="664">
        <v>31877.629999999997</v>
      </c>
      <c r="O305" s="677">
        <v>9.5296781111921677E-2</v>
      </c>
      <c r="P305" s="665">
        <v>715.70790300853173</v>
      </c>
    </row>
    <row r="306" spans="1:16" ht="14.4" customHeight="1" x14ac:dyDescent="0.3">
      <c r="A306" s="660" t="s">
        <v>6119</v>
      </c>
      <c r="B306" s="661" t="s">
        <v>5805</v>
      </c>
      <c r="C306" s="661" t="s">
        <v>5922</v>
      </c>
      <c r="D306" s="661" t="s">
        <v>5921</v>
      </c>
      <c r="E306" s="664">
        <v>312.58000000000004</v>
      </c>
      <c r="F306" s="664">
        <v>2103206.5500000003</v>
      </c>
      <c r="G306" s="661">
        <v>1</v>
      </c>
      <c r="H306" s="661">
        <v>6728.538454155736</v>
      </c>
      <c r="I306" s="664">
        <v>46.78</v>
      </c>
      <c r="J306" s="664">
        <v>70002</v>
      </c>
      <c r="K306" s="661">
        <v>3.3283464241778818E-2</v>
      </c>
      <c r="L306" s="661">
        <v>1496.4087216759299</v>
      </c>
      <c r="M306" s="664">
        <v>149.83999999999997</v>
      </c>
      <c r="N306" s="664">
        <v>214473.29000000004</v>
      </c>
      <c r="O306" s="677">
        <v>0.10197443042386874</v>
      </c>
      <c r="P306" s="665">
        <v>1431.3487052856385</v>
      </c>
    </row>
    <row r="307" spans="1:16" ht="14.4" customHeight="1" x14ac:dyDescent="0.3">
      <c r="A307" s="660" t="s">
        <v>6119</v>
      </c>
      <c r="B307" s="661" t="s">
        <v>5805</v>
      </c>
      <c r="C307" s="661" t="s">
        <v>5923</v>
      </c>
      <c r="D307" s="661" t="s">
        <v>2650</v>
      </c>
      <c r="E307" s="664">
        <v>1</v>
      </c>
      <c r="F307" s="664">
        <v>262.08</v>
      </c>
      <c r="G307" s="661">
        <v>1</v>
      </c>
      <c r="H307" s="661">
        <v>262.08</v>
      </c>
      <c r="I307" s="664"/>
      <c r="J307" s="664"/>
      <c r="K307" s="661"/>
      <c r="L307" s="661"/>
      <c r="M307" s="664">
        <v>19.440000000000001</v>
      </c>
      <c r="N307" s="664">
        <v>6465.6600000000008</v>
      </c>
      <c r="O307" s="677">
        <v>24.670558608058613</v>
      </c>
      <c r="P307" s="665">
        <v>332.59567901234567</v>
      </c>
    </row>
    <row r="308" spans="1:16" ht="14.4" customHeight="1" x14ac:dyDescent="0.3">
      <c r="A308" s="660" t="s">
        <v>6119</v>
      </c>
      <c r="B308" s="661" t="s">
        <v>5805</v>
      </c>
      <c r="C308" s="661" t="s">
        <v>5925</v>
      </c>
      <c r="D308" s="661" t="s">
        <v>5926</v>
      </c>
      <c r="E308" s="664">
        <v>60.360000000000007</v>
      </c>
      <c r="F308" s="664">
        <v>17331.59</v>
      </c>
      <c r="G308" s="661">
        <v>1</v>
      </c>
      <c r="H308" s="661">
        <v>287.13701126573886</v>
      </c>
      <c r="I308" s="664">
        <v>99.75</v>
      </c>
      <c r="J308" s="664">
        <v>28642.040000000005</v>
      </c>
      <c r="K308" s="661">
        <v>1.6525915971933334</v>
      </c>
      <c r="L308" s="661">
        <v>287.13824561403516</v>
      </c>
      <c r="M308" s="664"/>
      <c r="N308" s="664"/>
      <c r="O308" s="677"/>
      <c r="P308" s="665"/>
    </row>
    <row r="309" spans="1:16" ht="14.4" customHeight="1" x14ac:dyDescent="0.3">
      <c r="A309" s="660" t="s">
        <v>6119</v>
      </c>
      <c r="B309" s="661" t="s">
        <v>5805</v>
      </c>
      <c r="C309" s="661" t="s">
        <v>5927</v>
      </c>
      <c r="D309" s="661" t="s">
        <v>5926</v>
      </c>
      <c r="E309" s="664">
        <v>106.79000000000002</v>
      </c>
      <c r="F309" s="664">
        <v>153322.41999999998</v>
      </c>
      <c r="G309" s="661">
        <v>1</v>
      </c>
      <c r="H309" s="661">
        <v>1435.7376158816364</v>
      </c>
      <c r="I309" s="664">
        <v>107.30000000000001</v>
      </c>
      <c r="J309" s="664">
        <v>154054.62999999998</v>
      </c>
      <c r="K309" s="661">
        <v>1.0047756225084368</v>
      </c>
      <c r="L309" s="661">
        <v>1435.7374650512577</v>
      </c>
      <c r="M309" s="664"/>
      <c r="N309" s="664"/>
      <c r="O309" s="677"/>
      <c r="P309" s="665"/>
    </row>
    <row r="310" spans="1:16" ht="14.4" customHeight="1" x14ac:dyDescent="0.3">
      <c r="A310" s="660" t="s">
        <v>6119</v>
      </c>
      <c r="B310" s="661" t="s">
        <v>5805</v>
      </c>
      <c r="C310" s="661" t="s">
        <v>5928</v>
      </c>
      <c r="D310" s="661" t="s">
        <v>5926</v>
      </c>
      <c r="E310" s="664">
        <v>9.120000000000001</v>
      </c>
      <c r="F310" s="664">
        <v>52375.600000000006</v>
      </c>
      <c r="G310" s="661">
        <v>1</v>
      </c>
      <c r="H310" s="661">
        <v>5742.9385964912281</v>
      </c>
      <c r="I310" s="664"/>
      <c r="J310" s="664"/>
      <c r="K310" s="661"/>
      <c r="L310" s="661"/>
      <c r="M310" s="664"/>
      <c r="N310" s="664"/>
      <c r="O310" s="677"/>
      <c r="P310" s="665"/>
    </row>
    <row r="311" spans="1:16" ht="14.4" customHeight="1" x14ac:dyDescent="0.3">
      <c r="A311" s="660" t="s">
        <v>6119</v>
      </c>
      <c r="B311" s="661" t="s">
        <v>5805</v>
      </c>
      <c r="C311" s="661" t="s">
        <v>6127</v>
      </c>
      <c r="D311" s="661" t="s">
        <v>6128</v>
      </c>
      <c r="E311" s="664">
        <v>4</v>
      </c>
      <c r="F311" s="664">
        <v>2199.1999999999998</v>
      </c>
      <c r="G311" s="661">
        <v>1</v>
      </c>
      <c r="H311" s="661">
        <v>549.79999999999995</v>
      </c>
      <c r="I311" s="664"/>
      <c r="J311" s="664"/>
      <c r="K311" s="661"/>
      <c r="L311" s="661"/>
      <c r="M311" s="664"/>
      <c r="N311" s="664"/>
      <c r="O311" s="677"/>
      <c r="P311" s="665"/>
    </row>
    <row r="312" spans="1:16" ht="14.4" customHeight="1" x14ac:dyDescent="0.3">
      <c r="A312" s="660" t="s">
        <v>6119</v>
      </c>
      <c r="B312" s="661" t="s">
        <v>5805</v>
      </c>
      <c r="C312" s="661" t="s">
        <v>6129</v>
      </c>
      <c r="D312" s="661" t="s">
        <v>6128</v>
      </c>
      <c r="E312" s="664">
        <v>1</v>
      </c>
      <c r="F312" s="664">
        <v>2672.09</v>
      </c>
      <c r="G312" s="661">
        <v>1</v>
      </c>
      <c r="H312" s="661">
        <v>2672.09</v>
      </c>
      <c r="I312" s="664"/>
      <c r="J312" s="664"/>
      <c r="K312" s="661"/>
      <c r="L312" s="661"/>
      <c r="M312" s="664"/>
      <c r="N312" s="664"/>
      <c r="O312" s="677"/>
      <c r="P312" s="665"/>
    </row>
    <row r="313" spans="1:16" ht="14.4" customHeight="1" x14ac:dyDescent="0.3">
      <c r="A313" s="660" t="s">
        <v>6119</v>
      </c>
      <c r="B313" s="661" t="s">
        <v>5805</v>
      </c>
      <c r="C313" s="661" t="s">
        <v>5936</v>
      </c>
      <c r="D313" s="661" t="s">
        <v>1301</v>
      </c>
      <c r="E313" s="664"/>
      <c r="F313" s="664"/>
      <c r="G313" s="661"/>
      <c r="H313" s="661"/>
      <c r="I313" s="664">
        <v>0.2</v>
      </c>
      <c r="J313" s="664">
        <v>1209.43</v>
      </c>
      <c r="K313" s="661"/>
      <c r="L313" s="661">
        <v>6047.15</v>
      </c>
      <c r="M313" s="664"/>
      <c r="N313" s="664"/>
      <c r="O313" s="677"/>
      <c r="P313" s="665"/>
    </row>
    <row r="314" spans="1:16" ht="14.4" customHeight="1" x14ac:dyDescent="0.3">
      <c r="A314" s="660" t="s">
        <v>6119</v>
      </c>
      <c r="B314" s="661" t="s">
        <v>5805</v>
      </c>
      <c r="C314" s="661" t="s">
        <v>5937</v>
      </c>
      <c r="D314" s="661" t="s">
        <v>1304</v>
      </c>
      <c r="E314" s="664">
        <v>5.8</v>
      </c>
      <c r="F314" s="664">
        <v>59701.179999999993</v>
      </c>
      <c r="G314" s="661">
        <v>1</v>
      </c>
      <c r="H314" s="661">
        <v>10293.306896551723</v>
      </c>
      <c r="I314" s="664">
        <v>3.2</v>
      </c>
      <c r="J314" s="664">
        <v>30107.200000000001</v>
      </c>
      <c r="K314" s="661">
        <v>0.50429824000128642</v>
      </c>
      <c r="L314" s="661">
        <v>9408.5</v>
      </c>
      <c r="M314" s="664">
        <v>1.4</v>
      </c>
      <c r="N314" s="664">
        <v>15711.85</v>
      </c>
      <c r="O314" s="677">
        <v>0.26317486522041944</v>
      </c>
      <c r="P314" s="665">
        <v>11222.750000000002</v>
      </c>
    </row>
    <row r="315" spans="1:16" ht="14.4" customHeight="1" x14ac:dyDescent="0.3">
      <c r="A315" s="660" t="s">
        <v>6119</v>
      </c>
      <c r="B315" s="661" t="s">
        <v>5805</v>
      </c>
      <c r="C315" s="661" t="s">
        <v>5938</v>
      </c>
      <c r="D315" s="661" t="s">
        <v>5939</v>
      </c>
      <c r="E315" s="664"/>
      <c r="F315" s="664"/>
      <c r="G315" s="661"/>
      <c r="H315" s="661"/>
      <c r="I315" s="664">
        <v>46.23</v>
      </c>
      <c r="J315" s="664">
        <v>34312.75</v>
      </c>
      <c r="K315" s="661"/>
      <c r="L315" s="661">
        <v>742.2182565433701</v>
      </c>
      <c r="M315" s="664">
        <v>50.53</v>
      </c>
      <c r="N315" s="664">
        <v>35873.730000000003</v>
      </c>
      <c r="O315" s="677"/>
      <c r="P315" s="665">
        <v>709.94913912527215</v>
      </c>
    </row>
    <row r="316" spans="1:16" ht="14.4" customHeight="1" x14ac:dyDescent="0.3">
      <c r="A316" s="660" t="s">
        <v>6119</v>
      </c>
      <c r="B316" s="661" t="s">
        <v>5805</v>
      </c>
      <c r="C316" s="661" t="s">
        <v>5940</v>
      </c>
      <c r="D316" s="661" t="s">
        <v>3081</v>
      </c>
      <c r="E316" s="664"/>
      <c r="F316" s="664"/>
      <c r="G316" s="661"/>
      <c r="H316" s="661"/>
      <c r="I316" s="664">
        <v>1</v>
      </c>
      <c r="J316" s="664">
        <v>19499.27</v>
      </c>
      <c r="K316" s="661"/>
      <c r="L316" s="661">
        <v>19499.27</v>
      </c>
      <c r="M316" s="664"/>
      <c r="N316" s="664"/>
      <c r="O316" s="677"/>
      <c r="P316" s="665"/>
    </row>
    <row r="317" spans="1:16" ht="14.4" customHeight="1" x14ac:dyDescent="0.3">
      <c r="A317" s="660" t="s">
        <v>6119</v>
      </c>
      <c r="B317" s="661" t="s">
        <v>5805</v>
      </c>
      <c r="C317" s="661" t="s">
        <v>5941</v>
      </c>
      <c r="D317" s="661" t="s">
        <v>1911</v>
      </c>
      <c r="E317" s="664">
        <v>16.080000000000002</v>
      </c>
      <c r="F317" s="664">
        <v>26415.859999999997</v>
      </c>
      <c r="G317" s="661">
        <v>1</v>
      </c>
      <c r="H317" s="661">
        <v>1642.7773631840791</v>
      </c>
      <c r="I317" s="664">
        <v>13.43</v>
      </c>
      <c r="J317" s="664">
        <v>22062.5</v>
      </c>
      <c r="K317" s="661">
        <v>0.83519900544597081</v>
      </c>
      <c r="L317" s="661">
        <v>1642.777364110201</v>
      </c>
      <c r="M317" s="664">
        <v>12.02</v>
      </c>
      <c r="N317" s="664">
        <v>24243.98</v>
      </c>
      <c r="O317" s="677">
        <v>0.91778121174173399</v>
      </c>
      <c r="P317" s="665">
        <v>2016.9700499168055</v>
      </c>
    </row>
    <row r="318" spans="1:16" ht="14.4" customHeight="1" x14ac:dyDescent="0.3">
      <c r="A318" s="660" t="s">
        <v>6119</v>
      </c>
      <c r="B318" s="661" t="s">
        <v>5805</v>
      </c>
      <c r="C318" s="661" t="s">
        <v>5942</v>
      </c>
      <c r="D318" s="661" t="s">
        <v>1483</v>
      </c>
      <c r="E318" s="664"/>
      <c r="F318" s="664"/>
      <c r="G318" s="661"/>
      <c r="H318" s="661"/>
      <c r="I318" s="664">
        <v>70.55</v>
      </c>
      <c r="J318" s="664">
        <v>4610.1000000000004</v>
      </c>
      <c r="K318" s="661"/>
      <c r="L318" s="661">
        <v>65.345145287030476</v>
      </c>
      <c r="M318" s="664"/>
      <c r="N318" s="664"/>
      <c r="O318" s="677"/>
      <c r="P318" s="665"/>
    </row>
    <row r="319" spans="1:16" ht="14.4" customHeight="1" x14ac:dyDescent="0.3">
      <c r="A319" s="660" t="s">
        <v>6119</v>
      </c>
      <c r="B319" s="661" t="s">
        <v>5805</v>
      </c>
      <c r="C319" s="661" t="s">
        <v>5943</v>
      </c>
      <c r="D319" s="661" t="s">
        <v>1483</v>
      </c>
      <c r="E319" s="664"/>
      <c r="F319" s="664"/>
      <c r="G319" s="661"/>
      <c r="H319" s="661"/>
      <c r="I319" s="664">
        <v>76.36</v>
      </c>
      <c r="J319" s="664">
        <v>8599.09</v>
      </c>
      <c r="K319" s="661"/>
      <c r="L319" s="661">
        <v>112.61249345206915</v>
      </c>
      <c r="M319" s="664"/>
      <c r="N319" s="664"/>
      <c r="O319" s="677"/>
      <c r="P319" s="665"/>
    </row>
    <row r="320" spans="1:16" ht="14.4" customHeight="1" x14ac:dyDescent="0.3">
      <c r="A320" s="660" t="s">
        <v>6119</v>
      </c>
      <c r="B320" s="661" t="s">
        <v>5805</v>
      </c>
      <c r="C320" s="661" t="s">
        <v>5944</v>
      </c>
      <c r="D320" s="661" t="s">
        <v>1483</v>
      </c>
      <c r="E320" s="664"/>
      <c r="F320" s="664"/>
      <c r="G320" s="661"/>
      <c r="H320" s="661"/>
      <c r="I320" s="664">
        <v>223.15</v>
      </c>
      <c r="J320" s="664">
        <v>126638.34000000001</v>
      </c>
      <c r="K320" s="661"/>
      <c r="L320" s="661">
        <v>567.50320412278745</v>
      </c>
      <c r="M320" s="664">
        <v>10.59</v>
      </c>
      <c r="N320" s="664">
        <v>5748.6</v>
      </c>
      <c r="O320" s="677"/>
      <c r="P320" s="665">
        <v>542.83286118980175</v>
      </c>
    </row>
    <row r="321" spans="1:16" ht="14.4" customHeight="1" x14ac:dyDescent="0.3">
      <c r="A321" s="660" t="s">
        <v>6119</v>
      </c>
      <c r="B321" s="661" t="s">
        <v>5805</v>
      </c>
      <c r="C321" s="661" t="s">
        <v>5945</v>
      </c>
      <c r="D321" s="661" t="s">
        <v>2572</v>
      </c>
      <c r="E321" s="664"/>
      <c r="F321" s="664"/>
      <c r="G321" s="661"/>
      <c r="H321" s="661"/>
      <c r="I321" s="664"/>
      <c r="J321" s="664"/>
      <c r="K321" s="661"/>
      <c r="L321" s="661"/>
      <c r="M321" s="664">
        <v>21.76</v>
      </c>
      <c r="N321" s="664">
        <v>3334.25</v>
      </c>
      <c r="O321" s="677"/>
      <c r="P321" s="665">
        <v>153.22840073529412</v>
      </c>
    </row>
    <row r="322" spans="1:16" ht="14.4" customHeight="1" x14ac:dyDescent="0.3">
      <c r="A322" s="660" t="s">
        <v>6119</v>
      </c>
      <c r="B322" s="661" t="s">
        <v>5805</v>
      </c>
      <c r="C322" s="661" t="s">
        <v>5948</v>
      </c>
      <c r="D322" s="661" t="s">
        <v>1307</v>
      </c>
      <c r="E322" s="664">
        <v>1.98</v>
      </c>
      <c r="F322" s="664">
        <v>1335.78</v>
      </c>
      <c r="G322" s="661">
        <v>1</v>
      </c>
      <c r="H322" s="661">
        <v>674.63636363636363</v>
      </c>
      <c r="I322" s="664">
        <v>7.9</v>
      </c>
      <c r="J322" s="664">
        <v>5676.72</v>
      </c>
      <c r="K322" s="661">
        <v>4.2497417239365767</v>
      </c>
      <c r="L322" s="661">
        <v>718.57215189873421</v>
      </c>
      <c r="M322" s="664">
        <v>18.46</v>
      </c>
      <c r="N322" s="664">
        <v>12688.45</v>
      </c>
      <c r="O322" s="677">
        <v>9.498907005644643</v>
      </c>
      <c r="P322" s="665">
        <v>687.34832069339109</v>
      </c>
    </row>
    <row r="323" spans="1:16" ht="14.4" customHeight="1" x14ac:dyDescent="0.3">
      <c r="A323" s="660" t="s">
        <v>6119</v>
      </c>
      <c r="B323" s="661" t="s">
        <v>5805</v>
      </c>
      <c r="C323" s="661" t="s">
        <v>5949</v>
      </c>
      <c r="D323" s="661" t="s">
        <v>1438</v>
      </c>
      <c r="E323" s="664">
        <v>0.2</v>
      </c>
      <c r="F323" s="664">
        <v>168.66</v>
      </c>
      <c r="G323" s="661">
        <v>1</v>
      </c>
      <c r="H323" s="661">
        <v>843.3</v>
      </c>
      <c r="I323" s="664">
        <v>31.38</v>
      </c>
      <c r="J323" s="664">
        <v>27172.03</v>
      </c>
      <c r="K323" s="661">
        <v>161.10535989564804</v>
      </c>
      <c r="L323" s="661">
        <v>865.90280433397072</v>
      </c>
      <c r="M323" s="664">
        <v>1.4</v>
      </c>
      <c r="N323" s="664">
        <v>1159.55</v>
      </c>
      <c r="O323" s="677">
        <v>6.875074113601328</v>
      </c>
      <c r="P323" s="665">
        <v>828.25</v>
      </c>
    </row>
    <row r="324" spans="1:16" ht="14.4" customHeight="1" x14ac:dyDescent="0.3">
      <c r="A324" s="660" t="s">
        <v>6119</v>
      </c>
      <c r="B324" s="661" t="s">
        <v>5805</v>
      </c>
      <c r="C324" s="661" t="s">
        <v>5950</v>
      </c>
      <c r="D324" s="661" t="s">
        <v>1441</v>
      </c>
      <c r="E324" s="664">
        <v>30.92</v>
      </c>
      <c r="F324" s="664">
        <v>10429.86</v>
      </c>
      <c r="G324" s="661">
        <v>1</v>
      </c>
      <c r="H324" s="661">
        <v>337.31759379042688</v>
      </c>
      <c r="I324" s="664">
        <v>23.41</v>
      </c>
      <c r="J324" s="664">
        <v>8389.4</v>
      </c>
      <c r="K324" s="661">
        <v>0.80436362520685789</v>
      </c>
      <c r="L324" s="661">
        <v>358.368218709953</v>
      </c>
      <c r="M324" s="664">
        <v>7.09</v>
      </c>
      <c r="N324" s="664">
        <v>2436.69</v>
      </c>
      <c r="O324" s="677">
        <v>0.23362633822505766</v>
      </c>
      <c r="P324" s="665">
        <v>343.67983074753175</v>
      </c>
    </row>
    <row r="325" spans="1:16" ht="14.4" customHeight="1" x14ac:dyDescent="0.3">
      <c r="A325" s="660" t="s">
        <v>6119</v>
      </c>
      <c r="B325" s="661" t="s">
        <v>5805</v>
      </c>
      <c r="C325" s="661" t="s">
        <v>5951</v>
      </c>
      <c r="D325" s="661" t="s">
        <v>5952</v>
      </c>
      <c r="E325" s="664">
        <v>69.36</v>
      </c>
      <c r="F325" s="664">
        <v>11439.24</v>
      </c>
      <c r="G325" s="661">
        <v>1</v>
      </c>
      <c r="H325" s="661">
        <v>164.92560553633217</v>
      </c>
      <c r="I325" s="664"/>
      <c r="J325" s="664"/>
      <c r="K325" s="661"/>
      <c r="L325" s="661"/>
      <c r="M325" s="664"/>
      <c r="N325" s="664"/>
      <c r="O325" s="677"/>
      <c r="P325" s="665"/>
    </row>
    <row r="326" spans="1:16" ht="14.4" customHeight="1" x14ac:dyDescent="0.3">
      <c r="A326" s="660" t="s">
        <v>6119</v>
      </c>
      <c r="B326" s="661" t="s">
        <v>5805</v>
      </c>
      <c r="C326" s="661" t="s">
        <v>5953</v>
      </c>
      <c r="D326" s="661" t="s">
        <v>5952</v>
      </c>
      <c r="E326" s="664">
        <v>85.46</v>
      </c>
      <c r="F326" s="664">
        <v>42283.560000000005</v>
      </c>
      <c r="G326" s="661">
        <v>1</v>
      </c>
      <c r="H326" s="661">
        <v>494.7760355721976</v>
      </c>
      <c r="I326" s="664"/>
      <c r="J326" s="664"/>
      <c r="K326" s="661"/>
      <c r="L326" s="661"/>
      <c r="M326" s="664"/>
      <c r="N326" s="664"/>
      <c r="O326" s="677"/>
      <c r="P326" s="665"/>
    </row>
    <row r="327" spans="1:16" ht="14.4" customHeight="1" x14ac:dyDescent="0.3">
      <c r="A327" s="660" t="s">
        <v>6119</v>
      </c>
      <c r="B327" s="661" t="s">
        <v>5805</v>
      </c>
      <c r="C327" s="661" t="s">
        <v>5954</v>
      </c>
      <c r="D327" s="661" t="s">
        <v>5952</v>
      </c>
      <c r="E327" s="664">
        <v>14.86</v>
      </c>
      <c r="F327" s="664">
        <v>22057.19</v>
      </c>
      <c r="G327" s="661">
        <v>1</v>
      </c>
      <c r="H327" s="661">
        <v>1484.3331090174966</v>
      </c>
      <c r="I327" s="664"/>
      <c r="J327" s="664"/>
      <c r="K327" s="661"/>
      <c r="L327" s="661"/>
      <c r="M327" s="664"/>
      <c r="N327" s="664"/>
      <c r="O327" s="677"/>
      <c r="P327" s="665"/>
    </row>
    <row r="328" spans="1:16" ht="14.4" customHeight="1" x14ac:dyDescent="0.3">
      <c r="A328" s="660" t="s">
        <v>6119</v>
      </c>
      <c r="B328" s="661" t="s">
        <v>5805</v>
      </c>
      <c r="C328" s="661" t="s">
        <v>5955</v>
      </c>
      <c r="D328" s="661" t="s">
        <v>5952</v>
      </c>
      <c r="E328" s="664">
        <v>1.82</v>
      </c>
      <c r="F328" s="664">
        <v>3601.9500000000003</v>
      </c>
      <c r="G328" s="661">
        <v>1</v>
      </c>
      <c r="H328" s="661">
        <v>1979.0934065934066</v>
      </c>
      <c r="I328" s="664"/>
      <c r="J328" s="664"/>
      <c r="K328" s="661"/>
      <c r="L328" s="661"/>
      <c r="M328" s="664"/>
      <c r="N328" s="664"/>
      <c r="O328" s="677"/>
      <c r="P328" s="665"/>
    </row>
    <row r="329" spans="1:16" ht="14.4" customHeight="1" x14ac:dyDescent="0.3">
      <c r="A329" s="660" t="s">
        <v>6119</v>
      </c>
      <c r="B329" s="661" t="s">
        <v>5805</v>
      </c>
      <c r="C329" s="661" t="s">
        <v>5956</v>
      </c>
      <c r="D329" s="661" t="s">
        <v>5957</v>
      </c>
      <c r="E329" s="664">
        <v>129.92999999999998</v>
      </c>
      <c r="F329" s="664">
        <v>30438.100000000002</v>
      </c>
      <c r="G329" s="661">
        <v>1</v>
      </c>
      <c r="H329" s="661">
        <v>234.26537366274152</v>
      </c>
      <c r="I329" s="664">
        <v>143.23999999999998</v>
      </c>
      <c r="J329" s="664">
        <v>33004.44</v>
      </c>
      <c r="K329" s="661">
        <v>1.0843134098383276</v>
      </c>
      <c r="L329" s="661">
        <v>230.41357162803692</v>
      </c>
      <c r="M329" s="664"/>
      <c r="N329" s="664"/>
      <c r="O329" s="677"/>
      <c r="P329" s="665"/>
    </row>
    <row r="330" spans="1:16" ht="14.4" customHeight="1" x14ac:dyDescent="0.3">
      <c r="A330" s="660" t="s">
        <v>6119</v>
      </c>
      <c r="B330" s="661" t="s">
        <v>5805</v>
      </c>
      <c r="C330" s="661" t="s">
        <v>5958</v>
      </c>
      <c r="D330" s="661" t="s">
        <v>5957</v>
      </c>
      <c r="E330" s="664">
        <v>10.28</v>
      </c>
      <c r="F330" s="664">
        <v>8224.7000000000007</v>
      </c>
      <c r="G330" s="661">
        <v>1</v>
      </c>
      <c r="H330" s="661">
        <v>800.06809338521418</v>
      </c>
      <c r="I330" s="664">
        <v>5.05</v>
      </c>
      <c r="J330" s="664">
        <v>3910.2699999999991</v>
      </c>
      <c r="K330" s="661">
        <v>0.47543010687319887</v>
      </c>
      <c r="L330" s="661">
        <v>774.31089108910874</v>
      </c>
      <c r="M330" s="664"/>
      <c r="N330" s="664"/>
      <c r="O330" s="677"/>
      <c r="P330" s="665"/>
    </row>
    <row r="331" spans="1:16" ht="14.4" customHeight="1" x14ac:dyDescent="0.3">
      <c r="A331" s="660" t="s">
        <v>6119</v>
      </c>
      <c r="B331" s="661" t="s">
        <v>5805</v>
      </c>
      <c r="C331" s="661" t="s">
        <v>5959</v>
      </c>
      <c r="D331" s="661" t="s">
        <v>5960</v>
      </c>
      <c r="E331" s="664">
        <v>49.65</v>
      </c>
      <c r="F331" s="664">
        <v>16747.830000000002</v>
      </c>
      <c r="G331" s="661">
        <v>1</v>
      </c>
      <c r="H331" s="661">
        <v>337.31782477341392</v>
      </c>
      <c r="I331" s="664"/>
      <c r="J331" s="664"/>
      <c r="K331" s="661"/>
      <c r="L331" s="661"/>
      <c r="M331" s="664"/>
      <c r="N331" s="664"/>
      <c r="O331" s="677"/>
      <c r="P331" s="665"/>
    </row>
    <row r="332" spans="1:16" ht="14.4" customHeight="1" x14ac:dyDescent="0.3">
      <c r="A332" s="660" t="s">
        <v>6119</v>
      </c>
      <c r="B332" s="661" t="s">
        <v>5805</v>
      </c>
      <c r="C332" s="661" t="s">
        <v>5961</v>
      </c>
      <c r="D332" s="661" t="s">
        <v>5962</v>
      </c>
      <c r="E332" s="664">
        <v>93.16</v>
      </c>
      <c r="F332" s="664">
        <v>15364.75</v>
      </c>
      <c r="G332" s="661">
        <v>1</v>
      </c>
      <c r="H332" s="661">
        <v>164.92861743237441</v>
      </c>
      <c r="I332" s="664">
        <v>27.14</v>
      </c>
      <c r="J332" s="664">
        <v>4476.1099999999997</v>
      </c>
      <c r="K332" s="661">
        <v>0.29132332123854926</v>
      </c>
      <c r="L332" s="661">
        <v>164.92667649226232</v>
      </c>
      <c r="M332" s="664"/>
      <c r="N332" s="664"/>
      <c r="O332" s="677"/>
      <c r="P332" s="665"/>
    </row>
    <row r="333" spans="1:16" ht="14.4" customHeight="1" x14ac:dyDescent="0.3">
      <c r="A333" s="660" t="s">
        <v>6119</v>
      </c>
      <c r="B333" s="661" t="s">
        <v>5805</v>
      </c>
      <c r="C333" s="661" t="s">
        <v>5963</v>
      </c>
      <c r="D333" s="661" t="s">
        <v>5964</v>
      </c>
      <c r="E333" s="664">
        <v>8.17</v>
      </c>
      <c r="F333" s="664">
        <v>12126.970000000001</v>
      </c>
      <c r="G333" s="661">
        <v>1</v>
      </c>
      <c r="H333" s="661">
        <v>1484.3292533659733</v>
      </c>
      <c r="I333" s="664">
        <v>8.41</v>
      </c>
      <c r="J333" s="664">
        <v>12483.220000000001</v>
      </c>
      <c r="K333" s="661">
        <v>1.0293766703471683</v>
      </c>
      <c r="L333" s="661">
        <v>1484.3305588585019</v>
      </c>
      <c r="M333" s="664"/>
      <c r="N333" s="664"/>
      <c r="O333" s="677"/>
      <c r="P333" s="665"/>
    </row>
    <row r="334" spans="1:16" ht="14.4" customHeight="1" x14ac:dyDescent="0.3">
      <c r="A334" s="660" t="s">
        <v>6119</v>
      </c>
      <c r="B334" s="661" t="s">
        <v>5805</v>
      </c>
      <c r="C334" s="661" t="s">
        <v>5965</v>
      </c>
      <c r="D334" s="661" t="s">
        <v>5966</v>
      </c>
      <c r="E334" s="664">
        <v>30.48</v>
      </c>
      <c r="F334" s="664">
        <v>15080.769999999999</v>
      </c>
      <c r="G334" s="661">
        <v>1</v>
      </c>
      <c r="H334" s="661">
        <v>494.77591863517057</v>
      </c>
      <c r="I334" s="664">
        <v>33.15</v>
      </c>
      <c r="J334" s="664">
        <v>16401.830000000002</v>
      </c>
      <c r="K334" s="661">
        <v>1.0875989753838831</v>
      </c>
      <c r="L334" s="661">
        <v>494.77616892911016</v>
      </c>
      <c r="M334" s="664"/>
      <c r="N334" s="664"/>
      <c r="O334" s="677"/>
      <c r="P334" s="665"/>
    </row>
    <row r="335" spans="1:16" ht="14.4" customHeight="1" x14ac:dyDescent="0.3">
      <c r="A335" s="660" t="s">
        <v>6119</v>
      </c>
      <c r="B335" s="661" t="s">
        <v>5805</v>
      </c>
      <c r="C335" s="661" t="s">
        <v>5975</v>
      </c>
      <c r="D335" s="661" t="s">
        <v>3086</v>
      </c>
      <c r="E335" s="664">
        <v>5</v>
      </c>
      <c r="F335" s="664">
        <v>35083.449999999997</v>
      </c>
      <c r="G335" s="661">
        <v>1</v>
      </c>
      <c r="H335" s="661">
        <v>7016.69</v>
      </c>
      <c r="I335" s="664">
        <v>9</v>
      </c>
      <c r="J335" s="664">
        <v>63150.209999999992</v>
      </c>
      <c r="K335" s="661">
        <v>1.7999999999999998</v>
      </c>
      <c r="L335" s="661">
        <v>7016.6899999999987</v>
      </c>
      <c r="M335" s="664">
        <v>14</v>
      </c>
      <c r="N335" s="664">
        <v>93962.68</v>
      </c>
      <c r="O335" s="677">
        <v>2.6782622575601889</v>
      </c>
      <c r="P335" s="665">
        <v>6711.62</v>
      </c>
    </row>
    <row r="336" spans="1:16" ht="14.4" customHeight="1" x14ac:dyDescent="0.3">
      <c r="A336" s="660" t="s">
        <v>6119</v>
      </c>
      <c r="B336" s="661" t="s">
        <v>5805</v>
      </c>
      <c r="C336" s="661" t="s">
        <v>5976</v>
      </c>
      <c r="D336" s="661" t="s">
        <v>5977</v>
      </c>
      <c r="E336" s="664">
        <v>75.090000000000018</v>
      </c>
      <c r="F336" s="664">
        <v>109429.07999999999</v>
      </c>
      <c r="G336" s="661">
        <v>1</v>
      </c>
      <c r="H336" s="661">
        <v>1457.3056332401113</v>
      </c>
      <c r="I336" s="664">
        <v>18.27</v>
      </c>
      <c r="J336" s="664">
        <v>26624.979999999996</v>
      </c>
      <c r="K336" s="661">
        <v>0.24330808593108888</v>
      </c>
      <c r="L336" s="661">
        <v>1457.3059660645865</v>
      </c>
      <c r="M336" s="664"/>
      <c r="N336" s="664"/>
      <c r="O336" s="677"/>
      <c r="P336" s="665"/>
    </row>
    <row r="337" spans="1:16" ht="14.4" customHeight="1" x14ac:dyDescent="0.3">
      <c r="A337" s="660" t="s">
        <v>6119</v>
      </c>
      <c r="B337" s="661" t="s">
        <v>5805</v>
      </c>
      <c r="C337" s="661" t="s">
        <v>5978</v>
      </c>
      <c r="D337" s="661" t="s">
        <v>5977</v>
      </c>
      <c r="E337" s="664">
        <v>130.69</v>
      </c>
      <c r="F337" s="664">
        <v>634851.09000000008</v>
      </c>
      <c r="G337" s="661">
        <v>1</v>
      </c>
      <c r="H337" s="661">
        <v>4857.6868161297734</v>
      </c>
      <c r="I337" s="664">
        <v>22.46</v>
      </c>
      <c r="J337" s="664">
        <v>109103.63</v>
      </c>
      <c r="K337" s="661">
        <v>0.17185704131027008</v>
      </c>
      <c r="L337" s="661">
        <v>4857.6861086375775</v>
      </c>
      <c r="M337" s="664"/>
      <c r="N337" s="664"/>
      <c r="O337" s="677"/>
      <c r="P337" s="665"/>
    </row>
    <row r="338" spans="1:16" ht="14.4" customHeight="1" x14ac:dyDescent="0.3">
      <c r="A338" s="660" t="s">
        <v>6119</v>
      </c>
      <c r="B338" s="661" t="s">
        <v>5805</v>
      </c>
      <c r="C338" s="661" t="s">
        <v>5979</v>
      </c>
      <c r="D338" s="661" t="s">
        <v>5977</v>
      </c>
      <c r="E338" s="664">
        <v>95.4</v>
      </c>
      <c r="F338" s="664">
        <v>1390162.97</v>
      </c>
      <c r="G338" s="661">
        <v>1</v>
      </c>
      <c r="H338" s="661">
        <v>14571.938888888888</v>
      </c>
      <c r="I338" s="664">
        <v>33.150000000000006</v>
      </c>
      <c r="J338" s="664">
        <v>483059.85</v>
      </c>
      <c r="K338" s="661">
        <v>0.34748433127951894</v>
      </c>
      <c r="L338" s="661">
        <v>14571.941176470586</v>
      </c>
      <c r="M338" s="664"/>
      <c r="N338" s="664"/>
      <c r="O338" s="677"/>
      <c r="P338" s="665"/>
    </row>
    <row r="339" spans="1:16" ht="14.4" customHeight="1" x14ac:dyDescent="0.3">
      <c r="A339" s="660" t="s">
        <v>6119</v>
      </c>
      <c r="B339" s="661" t="s">
        <v>5805</v>
      </c>
      <c r="C339" s="661" t="s">
        <v>5980</v>
      </c>
      <c r="D339" s="661"/>
      <c r="E339" s="664">
        <v>186.11</v>
      </c>
      <c r="F339" s="664">
        <v>81609.2</v>
      </c>
      <c r="G339" s="661">
        <v>1</v>
      </c>
      <c r="H339" s="661">
        <v>438.49981193917569</v>
      </c>
      <c r="I339" s="664"/>
      <c r="J339" s="664"/>
      <c r="K339" s="661"/>
      <c r="L339" s="661"/>
      <c r="M339" s="664"/>
      <c r="N339" s="664"/>
      <c r="O339" s="677"/>
      <c r="P339" s="665"/>
    </row>
    <row r="340" spans="1:16" ht="14.4" customHeight="1" x14ac:dyDescent="0.3">
      <c r="A340" s="660" t="s">
        <v>6119</v>
      </c>
      <c r="B340" s="661" t="s">
        <v>5805</v>
      </c>
      <c r="C340" s="661" t="s">
        <v>5981</v>
      </c>
      <c r="D340" s="661"/>
      <c r="E340" s="664">
        <v>90.54</v>
      </c>
      <c r="F340" s="664">
        <v>198500.68000000002</v>
      </c>
      <c r="G340" s="661">
        <v>1</v>
      </c>
      <c r="H340" s="661">
        <v>2192.4086591561741</v>
      </c>
      <c r="I340" s="664"/>
      <c r="J340" s="664"/>
      <c r="K340" s="661"/>
      <c r="L340" s="661"/>
      <c r="M340" s="664"/>
      <c r="N340" s="664"/>
      <c r="O340" s="677"/>
      <c r="P340" s="665"/>
    </row>
    <row r="341" spans="1:16" ht="14.4" customHeight="1" x14ac:dyDescent="0.3">
      <c r="A341" s="660" t="s">
        <v>6119</v>
      </c>
      <c r="B341" s="661" t="s">
        <v>5805</v>
      </c>
      <c r="C341" s="661" t="s">
        <v>5982</v>
      </c>
      <c r="D341" s="661" t="s">
        <v>5939</v>
      </c>
      <c r="E341" s="664"/>
      <c r="F341" s="664"/>
      <c r="G341" s="661"/>
      <c r="H341" s="661"/>
      <c r="I341" s="664">
        <v>26.37</v>
      </c>
      <c r="J341" s="664">
        <v>195726.19</v>
      </c>
      <c r="K341" s="661"/>
      <c r="L341" s="661">
        <v>7422.3052711414484</v>
      </c>
      <c r="M341" s="664">
        <v>11.04</v>
      </c>
      <c r="N341" s="664">
        <v>78379.62</v>
      </c>
      <c r="O341" s="677"/>
      <c r="P341" s="665">
        <v>7099.603260869565</v>
      </c>
    </row>
    <row r="342" spans="1:16" ht="14.4" customHeight="1" x14ac:dyDescent="0.3">
      <c r="A342" s="660" t="s">
        <v>6119</v>
      </c>
      <c r="B342" s="661" t="s">
        <v>5805</v>
      </c>
      <c r="C342" s="661" t="s">
        <v>5983</v>
      </c>
      <c r="D342" s="661" t="s">
        <v>5939</v>
      </c>
      <c r="E342" s="664">
        <v>1</v>
      </c>
      <c r="F342" s="664">
        <v>2765.12</v>
      </c>
      <c r="G342" s="661">
        <v>1</v>
      </c>
      <c r="H342" s="661">
        <v>2765.12</v>
      </c>
      <c r="I342" s="664">
        <v>28.230000000000004</v>
      </c>
      <c r="J342" s="664">
        <v>104765.98999999999</v>
      </c>
      <c r="K342" s="661">
        <v>37.888406289781273</v>
      </c>
      <c r="L342" s="661">
        <v>3711.1579879560741</v>
      </c>
      <c r="M342" s="664">
        <v>17</v>
      </c>
      <c r="N342" s="664">
        <v>60346.759999999995</v>
      </c>
      <c r="O342" s="677">
        <v>21.824282490452493</v>
      </c>
      <c r="P342" s="665">
        <v>3549.8094117647056</v>
      </c>
    </row>
    <row r="343" spans="1:16" ht="14.4" customHeight="1" x14ac:dyDescent="0.3">
      <c r="A343" s="660" t="s">
        <v>6119</v>
      </c>
      <c r="B343" s="661" t="s">
        <v>5805</v>
      </c>
      <c r="C343" s="661" t="s">
        <v>5984</v>
      </c>
      <c r="D343" s="661" t="s">
        <v>5985</v>
      </c>
      <c r="E343" s="664">
        <v>12.79</v>
      </c>
      <c r="F343" s="664">
        <v>8312.08</v>
      </c>
      <c r="G343" s="661">
        <v>1</v>
      </c>
      <c r="H343" s="661">
        <v>649.88897576231432</v>
      </c>
      <c r="I343" s="664"/>
      <c r="J343" s="664"/>
      <c r="K343" s="661"/>
      <c r="L343" s="661"/>
      <c r="M343" s="664"/>
      <c r="N343" s="664"/>
      <c r="O343" s="677"/>
      <c r="P343" s="665"/>
    </row>
    <row r="344" spans="1:16" ht="14.4" customHeight="1" x14ac:dyDescent="0.3">
      <c r="A344" s="660" t="s">
        <v>6119</v>
      </c>
      <c r="B344" s="661" t="s">
        <v>5805</v>
      </c>
      <c r="C344" s="661" t="s">
        <v>5986</v>
      </c>
      <c r="D344" s="661" t="s">
        <v>5985</v>
      </c>
      <c r="E344" s="664">
        <v>4.87</v>
      </c>
      <c r="F344" s="664">
        <v>15824.86</v>
      </c>
      <c r="G344" s="661">
        <v>1</v>
      </c>
      <c r="H344" s="661">
        <v>3249.4579055441477</v>
      </c>
      <c r="I344" s="664"/>
      <c r="J344" s="664"/>
      <c r="K344" s="661"/>
      <c r="L344" s="661"/>
      <c r="M344" s="664"/>
      <c r="N344" s="664"/>
      <c r="O344" s="677"/>
      <c r="P344" s="665"/>
    </row>
    <row r="345" spans="1:16" ht="14.4" customHeight="1" x14ac:dyDescent="0.3">
      <c r="A345" s="660" t="s">
        <v>6119</v>
      </c>
      <c r="B345" s="661" t="s">
        <v>5805</v>
      </c>
      <c r="C345" s="661" t="s">
        <v>5987</v>
      </c>
      <c r="D345" s="661" t="s">
        <v>5985</v>
      </c>
      <c r="E345" s="664">
        <v>2.14</v>
      </c>
      <c r="F345" s="664">
        <v>13907.75</v>
      </c>
      <c r="G345" s="661">
        <v>1</v>
      </c>
      <c r="H345" s="661">
        <v>6498.9485981308408</v>
      </c>
      <c r="I345" s="664"/>
      <c r="J345" s="664"/>
      <c r="K345" s="661"/>
      <c r="L345" s="661"/>
      <c r="M345" s="664"/>
      <c r="N345" s="664"/>
      <c r="O345" s="677"/>
      <c r="P345" s="665"/>
    </row>
    <row r="346" spans="1:16" ht="14.4" customHeight="1" x14ac:dyDescent="0.3">
      <c r="A346" s="660" t="s">
        <v>6119</v>
      </c>
      <c r="B346" s="661" t="s">
        <v>5805</v>
      </c>
      <c r="C346" s="661" t="s">
        <v>5988</v>
      </c>
      <c r="D346" s="661" t="s">
        <v>5989</v>
      </c>
      <c r="E346" s="664"/>
      <c r="F346" s="664"/>
      <c r="G346" s="661"/>
      <c r="H346" s="661"/>
      <c r="I346" s="664">
        <v>6</v>
      </c>
      <c r="J346" s="664">
        <v>3468.7799999999997</v>
      </c>
      <c r="K346" s="661"/>
      <c r="L346" s="661">
        <v>578.13</v>
      </c>
      <c r="M346" s="664"/>
      <c r="N346" s="664"/>
      <c r="O346" s="677"/>
      <c r="P346" s="665"/>
    </row>
    <row r="347" spans="1:16" ht="14.4" customHeight="1" x14ac:dyDescent="0.3">
      <c r="A347" s="660" t="s">
        <v>6119</v>
      </c>
      <c r="B347" s="661" t="s">
        <v>5805</v>
      </c>
      <c r="C347" s="661" t="s">
        <v>5992</v>
      </c>
      <c r="D347" s="661" t="s">
        <v>5993</v>
      </c>
      <c r="E347" s="664"/>
      <c r="F347" s="664"/>
      <c r="G347" s="661"/>
      <c r="H347" s="661"/>
      <c r="I347" s="664"/>
      <c r="J347" s="664"/>
      <c r="K347" s="661"/>
      <c r="L347" s="661"/>
      <c r="M347" s="664">
        <v>1.7999999999999998</v>
      </c>
      <c r="N347" s="664">
        <v>9027.94</v>
      </c>
      <c r="O347" s="677"/>
      <c r="P347" s="665">
        <v>5015.5222222222228</v>
      </c>
    </row>
    <row r="348" spans="1:16" ht="14.4" customHeight="1" x14ac:dyDescent="0.3">
      <c r="A348" s="660" t="s">
        <v>6119</v>
      </c>
      <c r="B348" s="661" t="s">
        <v>5805</v>
      </c>
      <c r="C348" s="661" t="s">
        <v>5994</v>
      </c>
      <c r="D348" s="661" t="s">
        <v>2630</v>
      </c>
      <c r="E348" s="664"/>
      <c r="F348" s="664"/>
      <c r="G348" s="661"/>
      <c r="H348" s="661"/>
      <c r="I348" s="664"/>
      <c r="J348" s="664"/>
      <c r="K348" s="661"/>
      <c r="L348" s="661"/>
      <c r="M348" s="664">
        <v>6.2000000000000011</v>
      </c>
      <c r="N348" s="664">
        <v>50532.17</v>
      </c>
      <c r="O348" s="677"/>
      <c r="P348" s="665">
        <v>8150.3499999999985</v>
      </c>
    </row>
    <row r="349" spans="1:16" ht="14.4" customHeight="1" x14ac:dyDescent="0.3">
      <c r="A349" s="660" t="s">
        <v>6119</v>
      </c>
      <c r="B349" s="661" t="s">
        <v>5805</v>
      </c>
      <c r="C349" s="661" t="s">
        <v>1310</v>
      </c>
      <c r="D349" s="661" t="s">
        <v>5996</v>
      </c>
      <c r="E349" s="664">
        <v>4</v>
      </c>
      <c r="F349" s="664">
        <v>511750</v>
      </c>
      <c r="G349" s="661">
        <v>1</v>
      </c>
      <c r="H349" s="661">
        <v>127937.5</v>
      </c>
      <c r="I349" s="664"/>
      <c r="J349" s="664"/>
      <c r="K349" s="661"/>
      <c r="L349" s="661"/>
      <c r="M349" s="664">
        <v>2</v>
      </c>
      <c r="N349" s="664">
        <v>186024</v>
      </c>
      <c r="O349" s="677">
        <v>0.36350561797752812</v>
      </c>
      <c r="P349" s="665">
        <v>93012</v>
      </c>
    </row>
    <row r="350" spans="1:16" ht="14.4" customHeight="1" x14ac:dyDescent="0.3">
      <c r="A350" s="660" t="s">
        <v>6119</v>
      </c>
      <c r="B350" s="661" t="s">
        <v>5805</v>
      </c>
      <c r="C350" s="661" t="s">
        <v>6000</v>
      </c>
      <c r="D350" s="661" t="s">
        <v>3090</v>
      </c>
      <c r="E350" s="664"/>
      <c r="F350" s="664"/>
      <c r="G350" s="661"/>
      <c r="H350" s="661"/>
      <c r="I350" s="664"/>
      <c r="J350" s="664"/>
      <c r="K350" s="661"/>
      <c r="L350" s="661"/>
      <c r="M350" s="664">
        <v>2</v>
      </c>
      <c r="N350" s="664">
        <v>7599.76</v>
      </c>
      <c r="O350" s="677"/>
      <c r="P350" s="665">
        <v>3799.88</v>
      </c>
    </row>
    <row r="351" spans="1:16" ht="14.4" customHeight="1" x14ac:dyDescent="0.3">
      <c r="A351" s="660" t="s">
        <v>6119</v>
      </c>
      <c r="B351" s="661" t="s">
        <v>5805</v>
      </c>
      <c r="C351" s="661" t="s">
        <v>6001</v>
      </c>
      <c r="D351" s="661" t="s">
        <v>3098</v>
      </c>
      <c r="E351" s="664"/>
      <c r="F351" s="664"/>
      <c r="G351" s="661"/>
      <c r="H351" s="661"/>
      <c r="I351" s="664"/>
      <c r="J351" s="664"/>
      <c r="K351" s="661"/>
      <c r="L351" s="661"/>
      <c r="M351" s="664">
        <v>1</v>
      </c>
      <c r="N351" s="664">
        <v>11399.64</v>
      </c>
      <c r="O351" s="677"/>
      <c r="P351" s="665">
        <v>11399.64</v>
      </c>
    </row>
    <row r="352" spans="1:16" ht="14.4" customHeight="1" x14ac:dyDescent="0.3">
      <c r="A352" s="660" t="s">
        <v>6119</v>
      </c>
      <c r="B352" s="661" t="s">
        <v>5805</v>
      </c>
      <c r="C352" s="661" t="s">
        <v>6012</v>
      </c>
      <c r="D352" s="661" t="s">
        <v>6013</v>
      </c>
      <c r="E352" s="664"/>
      <c r="F352" s="664"/>
      <c r="G352" s="661"/>
      <c r="H352" s="661"/>
      <c r="I352" s="664">
        <v>127.74000000000001</v>
      </c>
      <c r="J352" s="664">
        <v>620532.35000000009</v>
      </c>
      <c r="K352" s="661"/>
      <c r="L352" s="661">
        <v>4857.7763425708472</v>
      </c>
      <c r="M352" s="664"/>
      <c r="N352" s="664"/>
      <c r="O352" s="677"/>
      <c r="P352" s="665"/>
    </row>
    <row r="353" spans="1:16" ht="14.4" customHeight="1" x14ac:dyDescent="0.3">
      <c r="A353" s="660" t="s">
        <v>6119</v>
      </c>
      <c r="B353" s="661" t="s">
        <v>5805</v>
      </c>
      <c r="C353" s="661" t="s">
        <v>6014</v>
      </c>
      <c r="D353" s="661"/>
      <c r="E353" s="664"/>
      <c r="F353" s="664"/>
      <c r="G353" s="661"/>
      <c r="H353" s="661"/>
      <c r="I353" s="664">
        <v>24.07</v>
      </c>
      <c r="J353" s="664">
        <v>57506.83</v>
      </c>
      <c r="K353" s="661"/>
      <c r="L353" s="661">
        <v>2389.1495637723306</v>
      </c>
      <c r="M353" s="664"/>
      <c r="N353" s="664"/>
      <c r="O353" s="677"/>
      <c r="P353" s="665"/>
    </row>
    <row r="354" spans="1:16" ht="14.4" customHeight="1" x14ac:dyDescent="0.3">
      <c r="A354" s="660" t="s">
        <v>6119</v>
      </c>
      <c r="B354" s="661" t="s">
        <v>5805</v>
      </c>
      <c r="C354" s="661" t="s">
        <v>6015</v>
      </c>
      <c r="D354" s="661"/>
      <c r="E354" s="664"/>
      <c r="F354" s="664"/>
      <c r="G354" s="661"/>
      <c r="H354" s="661"/>
      <c r="I354" s="664">
        <v>56.94</v>
      </c>
      <c r="J354" s="664">
        <v>39166.720000000001</v>
      </c>
      <c r="K354" s="661"/>
      <c r="L354" s="661">
        <v>687.85950122936424</v>
      </c>
      <c r="M354" s="664"/>
      <c r="N354" s="664"/>
      <c r="O354" s="677"/>
      <c r="P354" s="665"/>
    </row>
    <row r="355" spans="1:16" ht="14.4" customHeight="1" x14ac:dyDescent="0.3">
      <c r="A355" s="660" t="s">
        <v>6119</v>
      </c>
      <c r="B355" s="661" t="s">
        <v>5805</v>
      </c>
      <c r="C355" s="661" t="s">
        <v>6016</v>
      </c>
      <c r="D355" s="661" t="s">
        <v>6013</v>
      </c>
      <c r="E355" s="664"/>
      <c r="F355" s="664"/>
      <c r="G355" s="661"/>
      <c r="H355" s="661"/>
      <c r="I355" s="664">
        <v>188.96</v>
      </c>
      <c r="J355" s="664">
        <v>2753513.79</v>
      </c>
      <c r="K355" s="661"/>
      <c r="L355" s="661">
        <v>14571.940040220152</v>
      </c>
      <c r="M355" s="664"/>
      <c r="N355" s="664"/>
      <c r="O355" s="677"/>
      <c r="P355" s="665"/>
    </row>
    <row r="356" spans="1:16" ht="14.4" customHeight="1" x14ac:dyDescent="0.3">
      <c r="A356" s="660" t="s">
        <v>6119</v>
      </c>
      <c r="B356" s="661" t="s">
        <v>5805</v>
      </c>
      <c r="C356" s="661" t="s">
        <v>6017</v>
      </c>
      <c r="D356" s="661" t="s">
        <v>6013</v>
      </c>
      <c r="E356" s="664"/>
      <c r="F356" s="664"/>
      <c r="G356" s="661"/>
      <c r="H356" s="661"/>
      <c r="I356" s="664">
        <v>132.82000000000002</v>
      </c>
      <c r="J356" s="664">
        <v>193559.36</v>
      </c>
      <c r="K356" s="661"/>
      <c r="L356" s="661">
        <v>1457.3058274356267</v>
      </c>
      <c r="M356" s="664"/>
      <c r="N356" s="664"/>
      <c r="O356" s="677"/>
      <c r="P356" s="665"/>
    </row>
    <row r="357" spans="1:16" ht="14.4" customHeight="1" x14ac:dyDescent="0.3">
      <c r="A357" s="660" t="s">
        <v>6119</v>
      </c>
      <c r="B357" s="661" t="s">
        <v>5805</v>
      </c>
      <c r="C357" s="661" t="s">
        <v>6018</v>
      </c>
      <c r="D357" s="661" t="s">
        <v>1563</v>
      </c>
      <c r="E357" s="664"/>
      <c r="F357" s="664"/>
      <c r="G357" s="661"/>
      <c r="H357" s="661"/>
      <c r="I357" s="664">
        <v>28.18</v>
      </c>
      <c r="J357" s="664">
        <v>41266.700000000004</v>
      </c>
      <c r="K357" s="661"/>
      <c r="L357" s="661">
        <v>1464.3967352732436</v>
      </c>
      <c r="M357" s="664">
        <v>14.45</v>
      </c>
      <c r="N357" s="664">
        <v>19021.41</v>
      </c>
      <c r="O357" s="677"/>
      <c r="P357" s="665">
        <v>1316.3605536332182</v>
      </c>
    </row>
    <row r="358" spans="1:16" ht="14.4" customHeight="1" x14ac:dyDescent="0.3">
      <c r="A358" s="660" t="s">
        <v>6119</v>
      </c>
      <c r="B358" s="661" t="s">
        <v>5805</v>
      </c>
      <c r="C358" s="661" t="s">
        <v>6019</v>
      </c>
      <c r="D358" s="661" t="s">
        <v>1563</v>
      </c>
      <c r="E358" s="664"/>
      <c r="F358" s="664"/>
      <c r="G358" s="661"/>
      <c r="H358" s="661"/>
      <c r="I358" s="664">
        <v>121.71</v>
      </c>
      <c r="J358" s="664">
        <v>59411.06</v>
      </c>
      <c r="K358" s="661"/>
      <c r="L358" s="661">
        <v>488.13622545394793</v>
      </c>
      <c r="M358" s="664">
        <v>116.00999999999999</v>
      </c>
      <c r="N358" s="664">
        <v>51979.040000000001</v>
      </c>
      <c r="O358" s="677"/>
      <c r="P358" s="665">
        <v>448.05654684940959</v>
      </c>
    </row>
    <row r="359" spans="1:16" ht="14.4" customHeight="1" x14ac:dyDescent="0.3">
      <c r="A359" s="660" t="s">
        <v>6119</v>
      </c>
      <c r="B359" s="661" t="s">
        <v>5805</v>
      </c>
      <c r="C359" s="661" t="s">
        <v>6020</v>
      </c>
      <c r="D359" s="661" t="s">
        <v>1563</v>
      </c>
      <c r="E359" s="664"/>
      <c r="F359" s="664"/>
      <c r="G359" s="661"/>
      <c r="H359" s="661"/>
      <c r="I359" s="664">
        <v>82.36999999999999</v>
      </c>
      <c r="J359" s="664">
        <v>13584.999999999996</v>
      </c>
      <c r="K359" s="661"/>
      <c r="L359" s="661">
        <v>164.92655092873616</v>
      </c>
      <c r="M359" s="664">
        <v>101.17999999999999</v>
      </c>
      <c r="N359" s="664">
        <v>15552.469999999998</v>
      </c>
      <c r="O359" s="677"/>
      <c r="P359" s="665">
        <v>153.71091124728207</v>
      </c>
    </row>
    <row r="360" spans="1:16" ht="14.4" customHeight="1" x14ac:dyDescent="0.3">
      <c r="A360" s="660" t="s">
        <v>6119</v>
      </c>
      <c r="B360" s="661" t="s">
        <v>5805</v>
      </c>
      <c r="C360" s="661" t="s">
        <v>6021</v>
      </c>
      <c r="D360" s="661" t="s">
        <v>1563</v>
      </c>
      <c r="E360" s="664"/>
      <c r="F360" s="664"/>
      <c r="G360" s="661"/>
      <c r="H360" s="661"/>
      <c r="I360" s="664">
        <v>4.2200000000000006</v>
      </c>
      <c r="J360" s="664">
        <v>8351.83</v>
      </c>
      <c r="K360" s="661"/>
      <c r="L360" s="661">
        <v>1979.1066350710898</v>
      </c>
      <c r="M360" s="664">
        <v>3.75</v>
      </c>
      <c r="N360" s="664">
        <v>5756.2</v>
      </c>
      <c r="O360" s="677"/>
      <c r="P360" s="665">
        <v>1534.9866666666667</v>
      </c>
    </row>
    <row r="361" spans="1:16" ht="14.4" customHeight="1" x14ac:dyDescent="0.3">
      <c r="A361" s="660" t="s">
        <v>6119</v>
      </c>
      <c r="B361" s="661" t="s">
        <v>5805</v>
      </c>
      <c r="C361" s="661" t="s">
        <v>6022</v>
      </c>
      <c r="D361" s="661" t="s">
        <v>6023</v>
      </c>
      <c r="E361" s="664"/>
      <c r="F361" s="664"/>
      <c r="G361" s="661"/>
      <c r="H361" s="661"/>
      <c r="I361" s="664">
        <v>47.85</v>
      </c>
      <c r="J361" s="664">
        <v>35801.699999999997</v>
      </c>
      <c r="K361" s="661"/>
      <c r="L361" s="661">
        <v>748.20689655172407</v>
      </c>
      <c r="M361" s="664"/>
      <c r="N361" s="664"/>
      <c r="O361" s="677"/>
      <c r="P361" s="665"/>
    </row>
    <row r="362" spans="1:16" ht="14.4" customHeight="1" x14ac:dyDescent="0.3">
      <c r="A362" s="660" t="s">
        <v>6119</v>
      </c>
      <c r="B362" s="661" t="s">
        <v>5805</v>
      </c>
      <c r="C362" s="661" t="s">
        <v>6024</v>
      </c>
      <c r="D362" s="661" t="s">
        <v>1591</v>
      </c>
      <c r="E362" s="664"/>
      <c r="F362" s="664"/>
      <c r="G362" s="661"/>
      <c r="H362" s="661"/>
      <c r="I362" s="664">
        <v>57.3</v>
      </c>
      <c r="J362" s="664">
        <v>123349.10999999999</v>
      </c>
      <c r="K362" s="661"/>
      <c r="L362" s="661">
        <v>2152.6895287958114</v>
      </c>
      <c r="M362" s="664"/>
      <c r="N362" s="664"/>
      <c r="O362" s="677"/>
      <c r="P362" s="665"/>
    </row>
    <row r="363" spans="1:16" ht="14.4" customHeight="1" x14ac:dyDescent="0.3">
      <c r="A363" s="660" t="s">
        <v>6119</v>
      </c>
      <c r="B363" s="661" t="s">
        <v>5805</v>
      </c>
      <c r="C363" s="661" t="s">
        <v>6025</v>
      </c>
      <c r="D363" s="661" t="s">
        <v>6023</v>
      </c>
      <c r="E363" s="664"/>
      <c r="F363" s="664"/>
      <c r="G363" s="661"/>
      <c r="H363" s="661"/>
      <c r="I363" s="664">
        <v>173.20999999999998</v>
      </c>
      <c r="J363" s="664">
        <v>259192.86000000004</v>
      </c>
      <c r="K363" s="661"/>
      <c r="L363" s="661">
        <v>1496.4081750476305</v>
      </c>
      <c r="M363" s="664"/>
      <c r="N363" s="664"/>
      <c r="O363" s="677"/>
      <c r="P363" s="665"/>
    </row>
    <row r="364" spans="1:16" ht="14.4" customHeight="1" x14ac:dyDescent="0.3">
      <c r="A364" s="660" t="s">
        <v>6119</v>
      </c>
      <c r="B364" s="661" t="s">
        <v>5805</v>
      </c>
      <c r="C364" s="661" t="s">
        <v>6027</v>
      </c>
      <c r="D364" s="661" t="s">
        <v>6028</v>
      </c>
      <c r="E364" s="664"/>
      <c r="F364" s="664"/>
      <c r="G364" s="661"/>
      <c r="H364" s="661"/>
      <c r="I364" s="664">
        <v>0</v>
      </c>
      <c r="J364" s="664">
        <v>0</v>
      </c>
      <c r="K364" s="661"/>
      <c r="L364" s="661"/>
      <c r="M364" s="664"/>
      <c r="N364" s="664"/>
      <c r="O364" s="677"/>
      <c r="P364" s="665"/>
    </row>
    <row r="365" spans="1:16" ht="14.4" customHeight="1" x14ac:dyDescent="0.3">
      <c r="A365" s="660" t="s">
        <v>6119</v>
      </c>
      <c r="B365" s="661" t="s">
        <v>5805</v>
      </c>
      <c r="C365" s="661" t="s">
        <v>6027</v>
      </c>
      <c r="D365" s="661" t="s">
        <v>6029</v>
      </c>
      <c r="E365" s="664"/>
      <c r="F365" s="664"/>
      <c r="G365" s="661"/>
      <c r="H365" s="661"/>
      <c r="I365" s="664">
        <v>5.6</v>
      </c>
      <c r="J365" s="664">
        <v>58346.62</v>
      </c>
      <c r="K365" s="661"/>
      <c r="L365" s="661">
        <v>10419.039285714287</v>
      </c>
      <c r="M365" s="664"/>
      <c r="N365" s="664"/>
      <c r="O365" s="677"/>
      <c r="P365" s="665"/>
    </row>
    <row r="366" spans="1:16" ht="14.4" customHeight="1" x14ac:dyDescent="0.3">
      <c r="A366" s="660" t="s">
        <v>6119</v>
      </c>
      <c r="B366" s="661" t="s">
        <v>5805</v>
      </c>
      <c r="C366" s="661" t="s">
        <v>6130</v>
      </c>
      <c r="D366" s="661" t="s">
        <v>6131</v>
      </c>
      <c r="E366" s="664"/>
      <c r="F366" s="664"/>
      <c r="G366" s="661"/>
      <c r="H366" s="661"/>
      <c r="I366" s="664">
        <v>2</v>
      </c>
      <c r="J366" s="664">
        <v>692.32</v>
      </c>
      <c r="K366" s="661"/>
      <c r="L366" s="661">
        <v>346.16</v>
      </c>
      <c r="M366" s="664"/>
      <c r="N366" s="664"/>
      <c r="O366" s="677"/>
      <c r="P366" s="665"/>
    </row>
    <row r="367" spans="1:16" ht="14.4" customHeight="1" x14ac:dyDescent="0.3">
      <c r="A367" s="660" t="s">
        <v>6119</v>
      </c>
      <c r="B367" s="661" t="s">
        <v>5805</v>
      </c>
      <c r="C367" s="661" t="s">
        <v>6030</v>
      </c>
      <c r="D367" s="661" t="s">
        <v>604</v>
      </c>
      <c r="E367" s="664"/>
      <c r="F367" s="664"/>
      <c r="G367" s="661"/>
      <c r="H367" s="661"/>
      <c r="I367" s="664">
        <v>0.38</v>
      </c>
      <c r="J367" s="664">
        <v>2503.91</v>
      </c>
      <c r="K367" s="661"/>
      <c r="L367" s="661">
        <v>6589.2368421052624</v>
      </c>
      <c r="M367" s="664"/>
      <c r="N367" s="664"/>
      <c r="O367" s="677"/>
      <c r="P367" s="665"/>
    </row>
    <row r="368" spans="1:16" ht="14.4" customHeight="1" x14ac:dyDescent="0.3">
      <c r="A368" s="660" t="s">
        <v>6119</v>
      </c>
      <c r="B368" s="661" t="s">
        <v>5805</v>
      </c>
      <c r="C368" s="661" t="s">
        <v>6031</v>
      </c>
      <c r="D368" s="661" t="s">
        <v>1645</v>
      </c>
      <c r="E368" s="664">
        <v>3.19</v>
      </c>
      <c r="F368" s="664">
        <v>15496.02</v>
      </c>
      <c r="G368" s="661">
        <v>1</v>
      </c>
      <c r="H368" s="661">
        <v>4857.6865203761754</v>
      </c>
      <c r="I368" s="664"/>
      <c r="J368" s="664"/>
      <c r="K368" s="661"/>
      <c r="L368" s="661"/>
      <c r="M368" s="664">
        <v>125.38000000000002</v>
      </c>
      <c r="N368" s="664">
        <v>294513.48</v>
      </c>
      <c r="O368" s="677">
        <v>19.005749863513341</v>
      </c>
      <c r="P368" s="665">
        <v>2348.9669803796451</v>
      </c>
    </row>
    <row r="369" spans="1:16" ht="14.4" customHeight="1" x14ac:dyDescent="0.3">
      <c r="A369" s="660" t="s">
        <v>6119</v>
      </c>
      <c r="B369" s="661" t="s">
        <v>5805</v>
      </c>
      <c r="C369" s="661" t="s">
        <v>6033</v>
      </c>
      <c r="D369" s="661" t="s">
        <v>604</v>
      </c>
      <c r="E369" s="664"/>
      <c r="F369" s="664"/>
      <c r="G369" s="661"/>
      <c r="H369" s="661"/>
      <c r="I369" s="664">
        <v>2</v>
      </c>
      <c r="J369" s="664">
        <v>3294.64</v>
      </c>
      <c r="K369" s="661"/>
      <c r="L369" s="661">
        <v>1647.32</v>
      </c>
      <c r="M369" s="664"/>
      <c r="N369" s="664"/>
      <c r="O369" s="677"/>
      <c r="P369" s="665"/>
    </row>
    <row r="370" spans="1:16" ht="14.4" customHeight="1" x14ac:dyDescent="0.3">
      <c r="A370" s="660" t="s">
        <v>6119</v>
      </c>
      <c r="B370" s="661" t="s">
        <v>5805</v>
      </c>
      <c r="C370" s="661" t="s">
        <v>6034</v>
      </c>
      <c r="D370" s="661" t="s">
        <v>3411</v>
      </c>
      <c r="E370" s="664"/>
      <c r="F370" s="664"/>
      <c r="G370" s="661"/>
      <c r="H370" s="661"/>
      <c r="I370" s="664"/>
      <c r="J370" s="664"/>
      <c r="K370" s="661"/>
      <c r="L370" s="661"/>
      <c r="M370" s="664">
        <v>22.59</v>
      </c>
      <c r="N370" s="664">
        <v>6941.4000000000015</v>
      </c>
      <c r="O370" s="677"/>
      <c r="P370" s="665">
        <v>307.27755644090314</v>
      </c>
    </row>
    <row r="371" spans="1:16" ht="14.4" customHeight="1" x14ac:dyDescent="0.3">
      <c r="A371" s="660" t="s">
        <v>6119</v>
      </c>
      <c r="B371" s="661" t="s">
        <v>5805</v>
      </c>
      <c r="C371" s="661" t="s">
        <v>6035</v>
      </c>
      <c r="D371" s="661" t="s">
        <v>3411</v>
      </c>
      <c r="E371" s="664"/>
      <c r="F371" s="664"/>
      <c r="G371" s="661"/>
      <c r="H371" s="661"/>
      <c r="I371" s="664"/>
      <c r="J371" s="664"/>
      <c r="K371" s="661"/>
      <c r="L371" s="661"/>
      <c r="M371" s="664">
        <v>25.93</v>
      </c>
      <c r="N371" s="664">
        <v>19919.39</v>
      </c>
      <c r="O371" s="677"/>
      <c r="P371" s="665">
        <v>768.19861164674126</v>
      </c>
    </row>
    <row r="372" spans="1:16" ht="14.4" customHeight="1" x14ac:dyDescent="0.3">
      <c r="A372" s="660" t="s">
        <v>6119</v>
      </c>
      <c r="B372" s="661" t="s">
        <v>5805</v>
      </c>
      <c r="C372" s="661" t="s">
        <v>6038</v>
      </c>
      <c r="D372" s="661" t="s">
        <v>1612</v>
      </c>
      <c r="E372" s="664"/>
      <c r="F372" s="664"/>
      <c r="G372" s="661"/>
      <c r="H372" s="661"/>
      <c r="I372" s="664"/>
      <c r="J372" s="664"/>
      <c r="K372" s="661"/>
      <c r="L372" s="661"/>
      <c r="M372" s="664">
        <v>123.78000000000002</v>
      </c>
      <c r="N372" s="664">
        <v>93581.69</v>
      </c>
      <c r="O372" s="677"/>
      <c r="P372" s="665">
        <v>756.03239618678288</v>
      </c>
    </row>
    <row r="373" spans="1:16" ht="14.4" customHeight="1" x14ac:dyDescent="0.3">
      <c r="A373" s="660" t="s">
        <v>6119</v>
      </c>
      <c r="B373" s="661" t="s">
        <v>5805</v>
      </c>
      <c r="C373" s="661" t="s">
        <v>6039</v>
      </c>
      <c r="D373" s="661" t="s">
        <v>1612</v>
      </c>
      <c r="E373" s="664"/>
      <c r="F373" s="664"/>
      <c r="G373" s="661"/>
      <c r="H373" s="661"/>
      <c r="I373" s="664"/>
      <c r="J373" s="664"/>
      <c r="K373" s="661"/>
      <c r="L373" s="661"/>
      <c r="M373" s="664">
        <v>1.74</v>
      </c>
      <c r="N373" s="664">
        <v>263.08999999999997</v>
      </c>
      <c r="O373" s="677"/>
      <c r="P373" s="665">
        <v>151.20114942528735</v>
      </c>
    </row>
    <row r="374" spans="1:16" ht="14.4" customHeight="1" x14ac:dyDescent="0.3">
      <c r="A374" s="660" t="s">
        <v>6119</v>
      </c>
      <c r="B374" s="661" t="s">
        <v>5805</v>
      </c>
      <c r="C374" s="661" t="s">
        <v>6042</v>
      </c>
      <c r="D374" s="661" t="s">
        <v>1612</v>
      </c>
      <c r="E374" s="664"/>
      <c r="F374" s="664"/>
      <c r="G374" s="661"/>
      <c r="H374" s="661"/>
      <c r="I374" s="664"/>
      <c r="J374" s="664"/>
      <c r="K374" s="661"/>
      <c r="L374" s="661"/>
      <c r="M374" s="664">
        <v>8.4600000000000009</v>
      </c>
      <c r="N374" s="664">
        <v>639.54000000000008</v>
      </c>
      <c r="O374" s="677"/>
      <c r="P374" s="665">
        <v>75.59574468085107</v>
      </c>
    </row>
    <row r="375" spans="1:16" ht="14.4" customHeight="1" x14ac:dyDescent="0.3">
      <c r="A375" s="660" t="s">
        <v>6119</v>
      </c>
      <c r="B375" s="661" t="s">
        <v>5805</v>
      </c>
      <c r="C375" s="661" t="s">
        <v>6043</v>
      </c>
      <c r="D375" s="661" t="s">
        <v>2709</v>
      </c>
      <c r="E375" s="664"/>
      <c r="F375" s="664"/>
      <c r="G375" s="661"/>
      <c r="H375" s="661"/>
      <c r="I375" s="664"/>
      <c r="J375" s="664"/>
      <c r="K375" s="661"/>
      <c r="L375" s="661"/>
      <c r="M375" s="664">
        <v>112</v>
      </c>
      <c r="N375" s="664">
        <v>179457.59999999998</v>
      </c>
      <c r="O375" s="677"/>
      <c r="P375" s="665">
        <v>1602.2999999999997</v>
      </c>
    </row>
    <row r="376" spans="1:16" ht="14.4" customHeight="1" x14ac:dyDescent="0.3">
      <c r="A376" s="660" t="s">
        <v>6119</v>
      </c>
      <c r="B376" s="661" t="s">
        <v>5805</v>
      </c>
      <c r="C376" s="661" t="s">
        <v>6044</v>
      </c>
      <c r="D376" s="661" t="s">
        <v>1645</v>
      </c>
      <c r="E376" s="664"/>
      <c r="F376" s="664"/>
      <c r="G376" s="661"/>
      <c r="H376" s="661"/>
      <c r="I376" s="664"/>
      <c r="J376" s="664"/>
      <c r="K376" s="661"/>
      <c r="L376" s="661"/>
      <c r="M376" s="664">
        <v>80.12</v>
      </c>
      <c r="N376" s="664">
        <v>56459.409999999996</v>
      </c>
      <c r="O376" s="677"/>
      <c r="P376" s="665">
        <v>704.68559660509231</v>
      </c>
    </row>
    <row r="377" spans="1:16" ht="14.4" customHeight="1" x14ac:dyDescent="0.3">
      <c r="A377" s="660" t="s">
        <v>6119</v>
      </c>
      <c r="B377" s="661" t="s">
        <v>5805</v>
      </c>
      <c r="C377" s="661" t="s">
        <v>6047</v>
      </c>
      <c r="D377" s="661" t="s">
        <v>1645</v>
      </c>
      <c r="E377" s="664"/>
      <c r="F377" s="664"/>
      <c r="G377" s="661"/>
      <c r="H377" s="661"/>
      <c r="I377" s="664"/>
      <c r="J377" s="664"/>
      <c r="K377" s="661"/>
      <c r="L377" s="661"/>
      <c r="M377" s="664">
        <v>56.33</v>
      </c>
      <c r="N377" s="664">
        <v>198475.75999999998</v>
      </c>
      <c r="O377" s="677"/>
      <c r="P377" s="665">
        <v>3523.4468311734418</v>
      </c>
    </row>
    <row r="378" spans="1:16" ht="14.4" customHeight="1" x14ac:dyDescent="0.3">
      <c r="A378" s="660" t="s">
        <v>6119</v>
      </c>
      <c r="B378" s="661" t="s">
        <v>5805</v>
      </c>
      <c r="C378" s="661" t="s">
        <v>6052</v>
      </c>
      <c r="D378" s="661" t="s">
        <v>3113</v>
      </c>
      <c r="E378" s="664"/>
      <c r="F378" s="664"/>
      <c r="G378" s="661"/>
      <c r="H378" s="661"/>
      <c r="I378" s="664"/>
      <c r="J378" s="664"/>
      <c r="K378" s="661"/>
      <c r="L378" s="661"/>
      <c r="M378" s="664">
        <v>2</v>
      </c>
      <c r="N378" s="664">
        <v>167044.35999999999</v>
      </c>
      <c r="O378" s="677"/>
      <c r="P378" s="665">
        <v>83522.179999999993</v>
      </c>
    </row>
    <row r="379" spans="1:16" ht="14.4" customHeight="1" x14ac:dyDescent="0.3">
      <c r="A379" s="660" t="s">
        <v>6119</v>
      </c>
      <c r="B379" s="661" t="s">
        <v>5805</v>
      </c>
      <c r="C379" s="661" t="s">
        <v>6054</v>
      </c>
      <c r="D379" s="661" t="s">
        <v>1678</v>
      </c>
      <c r="E379" s="664"/>
      <c r="F379" s="664"/>
      <c r="G379" s="661"/>
      <c r="H379" s="661"/>
      <c r="I379" s="664"/>
      <c r="J379" s="664"/>
      <c r="K379" s="661"/>
      <c r="L379" s="661"/>
      <c r="M379" s="664">
        <v>21.939999999999998</v>
      </c>
      <c r="N379" s="664">
        <v>15080.279999999999</v>
      </c>
      <c r="O379" s="677"/>
      <c r="P379" s="665">
        <v>687.34184138559715</v>
      </c>
    </row>
    <row r="380" spans="1:16" ht="14.4" customHeight="1" x14ac:dyDescent="0.3">
      <c r="A380" s="660" t="s">
        <v>6119</v>
      </c>
      <c r="B380" s="661" t="s">
        <v>5805</v>
      </c>
      <c r="C380" s="661" t="s">
        <v>6132</v>
      </c>
      <c r="D380" s="661" t="s">
        <v>3134</v>
      </c>
      <c r="E380" s="664"/>
      <c r="F380" s="664"/>
      <c r="G380" s="661"/>
      <c r="H380" s="661"/>
      <c r="I380" s="664"/>
      <c r="J380" s="664"/>
      <c r="K380" s="661"/>
      <c r="L380" s="661"/>
      <c r="M380" s="664">
        <v>2</v>
      </c>
      <c r="N380" s="664">
        <v>27380.98</v>
      </c>
      <c r="O380" s="677"/>
      <c r="P380" s="665">
        <v>13690.49</v>
      </c>
    </row>
    <row r="381" spans="1:16" ht="14.4" customHeight="1" x14ac:dyDescent="0.3">
      <c r="A381" s="660" t="s">
        <v>6119</v>
      </c>
      <c r="B381" s="661" t="s">
        <v>5805</v>
      </c>
      <c r="C381" s="661" t="s">
        <v>6133</v>
      </c>
      <c r="D381" s="661" t="s">
        <v>3137</v>
      </c>
      <c r="E381" s="664"/>
      <c r="F381" s="664"/>
      <c r="G381" s="661"/>
      <c r="H381" s="661"/>
      <c r="I381" s="664"/>
      <c r="J381" s="664"/>
      <c r="K381" s="661"/>
      <c r="L381" s="661"/>
      <c r="M381" s="664">
        <v>2</v>
      </c>
      <c r="N381" s="664">
        <v>4563.5</v>
      </c>
      <c r="O381" s="677"/>
      <c r="P381" s="665">
        <v>2281.75</v>
      </c>
    </row>
    <row r="382" spans="1:16" ht="14.4" customHeight="1" x14ac:dyDescent="0.3">
      <c r="A382" s="660" t="s">
        <v>6119</v>
      </c>
      <c r="B382" s="661" t="s">
        <v>6060</v>
      </c>
      <c r="C382" s="661" t="s">
        <v>6134</v>
      </c>
      <c r="D382" s="661" t="s">
        <v>6135</v>
      </c>
      <c r="E382" s="664">
        <v>39</v>
      </c>
      <c r="F382" s="664">
        <v>27713.399999999994</v>
      </c>
      <c r="G382" s="661">
        <v>1</v>
      </c>
      <c r="H382" s="661">
        <v>710.5999999999998</v>
      </c>
      <c r="I382" s="664">
        <v>37</v>
      </c>
      <c r="J382" s="664">
        <v>24870.999999999996</v>
      </c>
      <c r="K382" s="661">
        <v>0.89743589743589747</v>
      </c>
      <c r="L382" s="661">
        <v>672.18918918918905</v>
      </c>
      <c r="M382" s="664">
        <v>25</v>
      </c>
      <c r="N382" s="664">
        <v>17765.000000000004</v>
      </c>
      <c r="O382" s="677">
        <v>0.6410256410256413</v>
      </c>
      <c r="P382" s="665">
        <v>710.60000000000014</v>
      </c>
    </row>
    <row r="383" spans="1:16" ht="14.4" customHeight="1" x14ac:dyDescent="0.3">
      <c r="A383" s="660" t="s">
        <v>6119</v>
      </c>
      <c r="B383" s="661" t="s">
        <v>6060</v>
      </c>
      <c r="C383" s="661" t="s">
        <v>6136</v>
      </c>
      <c r="D383" s="661" t="s">
        <v>6137</v>
      </c>
      <c r="E383" s="664">
        <v>3</v>
      </c>
      <c r="F383" s="664">
        <v>2239.1999999999998</v>
      </c>
      <c r="G383" s="661">
        <v>1</v>
      </c>
      <c r="H383" s="661">
        <v>746.4</v>
      </c>
      <c r="I383" s="664"/>
      <c r="J383" s="664"/>
      <c r="K383" s="661"/>
      <c r="L383" s="661"/>
      <c r="M383" s="664"/>
      <c r="N383" s="664"/>
      <c r="O383" s="677"/>
      <c r="P383" s="665"/>
    </row>
    <row r="384" spans="1:16" ht="14.4" customHeight="1" x14ac:dyDescent="0.3">
      <c r="A384" s="660" t="s">
        <v>6119</v>
      </c>
      <c r="B384" s="661" t="s">
        <v>6060</v>
      </c>
      <c r="C384" s="661" t="s">
        <v>6138</v>
      </c>
      <c r="D384" s="661" t="s">
        <v>6139</v>
      </c>
      <c r="E384" s="664">
        <v>33</v>
      </c>
      <c r="F384" s="664">
        <v>66376.2</v>
      </c>
      <c r="G384" s="661">
        <v>1</v>
      </c>
      <c r="H384" s="661">
        <v>2011.3999999999999</v>
      </c>
      <c r="I384" s="664">
        <v>24</v>
      </c>
      <c r="J384" s="664">
        <v>48273.600000000013</v>
      </c>
      <c r="K384" s="661">
        <v>0.72727272727272751</v>
      </c>
      <c r="L384" s="661">
        <v>2011.4000000000005</v>
      </c>
      <c r="M384" s="664">
        <v>22</v>
      </c>
      <c r="N384" s="664">
        <v>44250.80000000001</v>
      </c>
      <c r="O384" s="677">
        <v>0.66666666666666685</v>
      </c>
      <c r="P384" s="665">
        <v>2011.4000000000005</v>
      </c>
    </row>
    <row r="385" spans="1:16" ht="14.4" customHeight="1" x14ac:dyDescent="0.3">
      <c r="A385" s="660" t="s">
        <v>6119</v>
      </c>
      <c r="B385" s="661" t="s">
        <v>6060</v>
      </c>
      <c r="C385" s="661" t="s">
        <v>6061</v>
      </c>
      <c r="D385" s="661" t="s">
        <v>6062</v>
      </c>
      <c r="E385" s="664">
        <v>7</v>
      </c>
      <c r="F385" s="664">
        <v>6069</v>
      </c>
      <c r="G385" s="661">
        <v>1</v>
      </c>
      <c r="H385" s="661">
        <v>867</v>
      </c>
      <c r="I385" s="664">
        <v>6</v>
      </c>
      <c r="J385" s="664">
        <v>5202</v>
      </c>
      <c r="K385" s="661">
        <v>0.8571428571428571</v>
      </c>
      <c r="L385" s="661">
        <v>867</v>
      </c>
      <c r="M385" s="664">
        <v>4</v>
      </c>
      <c r="N385" s="664">
        <v>3468</v>
      </c>
      <c r="O385" s="677">
        <v>0.5714285714285714</v>
      </c>
      <c r="P385" s="665">
        <v>867</v>
      </c>
    </row>
    <row r="386" spans="1:16" ht="14.4" customHeight="1" x14ac:dyDescent="0.3">
      <c r="A386" s="660" t="s">
        <v>6119</v>
      </c>
      <c r="B386" s="661" t="s">
        <v>6060</v>
      </c>
      <c r="C386" s="661" t="s">
        <v>6063</v>
      </c>
      <c r="D386" s="661" t="s">
        <v>6064</v>
      </c>
      <c r="E386" s="664">
        <v>216</v>
      </c>
      <c r="F386" s="664">
        <v>187272</v>
      </c>
      <c r="G386" s="661">
        <v>1</v>
      </c>
      <c r="H386" s="661">
        <v>867</v>
      </c>
      <c r="I386" s="664">
        <v>252</v>
      </c>
      <c r="J386" s="664">
        <v>218484</v>
      </c>
      <c r="K386" s="661">
        <v>1.1666666666666667</v>
      </c>
      <c r="L386" s="661">
        <v>867</v>
      </c>
      <c r="M386" s="664">
        <v>153</v>
      </c>
      <c r="N386" s="664">
        <v>132651</v>
      </c>
      <c r="O386" s="677">
        <v>0.70833333333333337</v>
      </c>
      <c r="P386" s="665">
        <v>867</v>
      </c>
    </row>
    <row r="387" spans="1:16" ht="14.4" customHeight="1" x14ac:dyDescent="0.3">
      <c r="A387" s="660" t="s">
        <v>6119</v>
      </c>
      <c r="B387" s="661" t="s">
        <v>6060</v>
      </c>
      <c r="C387" s="661" t="s">
        <v>6065</v>
      </c>
      <c r="D387" s="661" t="s">
        <v>6066</v>
      </c>
      <c r="E387" s="664"/>
      <c r="F387" s="664"/>
      <c r="G387" s="661"/>
      <c r="H387" s="661"/>
      <c r="I387" s="664">
        <v>1</v>
      </c>
      <c r="J387" s="664">
        <v>4279</v>
      </c>
      <c r="K387" s="661"/>
      <c r="L387" s="661">
        <v>4279</v>
      </c>
      <c r="M387" s="664"/>
      <c r="N387" s="664"/>
      <c r="O387" s="677"/>
      <c r="P387" s="665"/>
    </row>
    <row r="388" spans="1:16" ht="14.4" customHeight="1" x14ac:dyDescent="0.3">
      <c r="A388" s="660" t="s">
        <v>6119</v>
      </c>
      <c r="B388" s="661" t="s">
        <v>6060</v>
      </c>
      <c r="C388" s="661" t="s">
        <v>6067</v>
      </c>
      <c r="D388" s="661" t="s">
        <v>6068</v>
      </c>
      <c r="E388" s="664"/>
      <c r="F388" s="664"/>
      <c r="G388" s="661"/>
      <c r="H388" s="661"/>
      <c r="I388" s="664">
        <v>2</v>
      </c>
      <c r="J388" s="664">
        <v>1928</v>
      </c>
      <c r="K388" s="661"/>
      <c r="L388" s="661">
        <v>964</v>
      </c>
      <c r="M388" s="664"/>
      <c r="N388" s="664"/>
      <c r="O388" s="677"/>
      <c r="P388" s="665"/>
    </row>
    <row r="389" spans="1:16" ht="14.4" customHeight="1" x14ac:dyDescent="0.3">
      <c r="A389" s="660" t="s">
        <v>6119</v>
      </c>
      <c r="B389" s="661" t="s">
        <v>6060</v>
      </c>
      <c r="C389" s="661" t="s">
        <v>6069</v>
      </c>
      <c r="D389" s="661" t="s">
        <v>6070</v>
      </c>
      <c r="E389" s="664">
        <v>39</v>
      </c>
      <c r="F389" s="664">
        <v>36372.180000000008</v>
      </c>
      <c r="G389" s="661">
        <v>1</v>
      </c>
      <c r="H389" s="661">
        <v>932.62000000000023</v>
      </c>
      <c r="I389" s="664"/>
      <c r="J389" s="664"/>
      <c r="K389" s="661"/>
      <c r="L389" s="661"/>
      <c r="M389" s="664">
        <v>12</v>
      </c>
      <c r="N389" s="664">
        <v>11191.44</v>
      </c>
      <c r="O389" s="677">
        <v>0.30769230769230765</v>
      </c>
      <c r="P389" s="665">
        <v>932.62</v>
      </c>
    </row>
    <row r="390" spans="1:16" ht="14.4" customHeight="1" x14ac:dyDescent="0.3">
      <c r="A390" s="660" t="s">
        <v>6119</v>
      </c>
      <c r="B390" s="661" t="s">
        <v>6060</v>
      </c>
      <c r="C390" s="661" t="s">
        <v>5956</v>
      </c>
      <c r="D390" s="661" t="s">
        <v>6140</v>
      </c>
      <c r="E390" s="664"/>
      <c r="F390" s="664"/>
      <c r="G390" s="661"/>
      <c r="H390" s="661"/>
      <c r="I390" s="664">
        <v>0.5</v>
      </c>
      <c r="J390" s="664">
        <v>1031.7</v>
      </c>
      <c r="K390" s="661"/>
      <c r="L390" s="661">
        <v>2063.4</v>
      </c>
      <c r="M390" s="664"/>
      <c r="N390" s="664"/>
      <c r="O390" s="677"/>
      <c r="P390" s="665"/>
    </row>
    <row r="391" spans="1:16" ht="14.4" customHeight="1" x14ac:dyDescent="0.3">
      <c r="A391" s="660" t="s">
        <v>6119</v>
      </c>
      <c r="B391" s="661" t="s">
        <v>6060</v>
      </c>
      <c r="C391" s="661" t="s">
        <v>6071</v>
      </c>
      <c r="D391" s="661" t="s">
        <v>6070</v>
      </c>
      <c r="E391" s="664">
        <v>50</v>
      </c>
      <c r="F391" s="664">
        <v>45994.000000000007</v>
      </c>
      <c r="G391" s="661">
        <v>1</v>
      </c>
      <c r="H391" s="661">
        <v>919.88000000000011</v>
      </c>
      <c r="I391" s="664"/>
      <c r="J391" s="664"/>
      <c r="K391" s="661"/>
      <c r="L391" s="661"/>
      <c r="M391" s="664"/>
      <c r="N391" s="664"/>
      <c r="O391" s="677"/>
      <c r="P391" s="665"/>
    </row>
    <row r="392" spans="1:16" ht="14.4" customHeight="1" x14ac:dyDescent="0.3">
      <c r="A392" s="660" t="s">
        <v>6119</v>
      </c>
      <c r="B392" s="661" t="s">
        <v>6072</v>
      </c>
      <c r="C392" s="661" t="s">
        <v>6073</v>
      </c>
      <c r="D392" s="661" t="s">
        <v>6074</v>
      </c>
      <c r="E392" s="664">
        <v>8</v>
      </c>
      <c r="F392" s="664">
        <v>2216</v>
      </c>
      <c r="G392" s="661">
        <v>1</v>
      </c>
      <c r="H392" s="661">
        <v>277</v>
      </c>
      <c r="I392" s="664">
        <v>13</v>
      </c>
      <c r="J392" s="664">
        <v>3607</v>
      </c>
      <c r="K392" s="661">
        <v>1.6277075812274369</v>
      </c>
      <c r="L392" s="661">
        <v>277.46153846153845</v>
      </c>
      <c r="M392" s="664"/>
      <c r="N392" s="664"/>
      <c r="O392" s="677"/>
      <c r="P392" s="665"/>
    </row>
    <row r="393" spans="1:16" ht="14.4" customHeight="1" x14ac:dyDescent="0.3">
      <c r="A393" s="660" t="s">
        <v>6119</v>
      </c>
      <c r="B393" s="661" t="s">
        <v>6072</v>
      </c>
      <c r="C393" s="661" t="s">
        <v>6075</v>
      </c>
      <c r="D393" s="661" t="s">
        <v>6076</v>
      </c>
      <c r="E393" s="664">
        <v>30</v>
      </c>
      <c r="F393" s="664">
        <v>3360</v>
      </c>
      <c r="G393" s="661">
        <v>1</v>
      </c>
      <c r="H393" s="661">
        <v>112</v>
      </c>
      <c r="I393" s="664"/>
      <c r="J393" s="664"/>
      <c r="K393" s="661"/>
      <c r="L393" s="661"/>
      <c r="M393" s="664"/>
      <c r="N393" s="664"/>
      <c r="O393" s="677"/>
      <c r="P393" s="665"/>
    </row>
    <row r="394" spans="1:16" ht="14.4" customHeight="1" x14ac:dyDescent="0.3">
      <c r="A394" s="660" t="s">
        <v>6119</v>
      </c>
      <c r="B394" s="661" t="s">
        <v>6072</v>
      </c>
      <c r="C394" s="661" t="s">
        <v>6077</v>
      </c>
      <c r="D394" s="661" t="s">
        <v>6078</v>
      </c>
      <c r="E394" s="664"/>
      <c r="F394" s="664"/>
      <c r="G394" s="661"/>
      <c r="H394" s="661"/>
      <c r="I394" s="664"/>
      <c r="J394" s="664"/>
      <c r="K394" s="661"/>
      <c r="L394" s="661"/>
      <c r="M394" s="664">
        <v>16</v>
      </c>
      <c r="N394" s="664">
        <v>2304</v>
      </c>
      <c r="O394" s="677"/>
      <c r="P394" s="665">
        <v>144</v>
      </c>
    </row>
    <row r="395" spans="1:16" ht="14.4" customHeight="1" x14ac:dyDescent="0.3">
      <c r="A395" s="660" t="s">
        <v>6119</v>
      </c>
      <c r="B395" s="661" t="s">
        <v>6072</v>
      </c>
      <c r="C395" s="661" t="s">
        <v>6081</v>
      </c>
      <c r="D395" s="661" t="s">
        <v>6082</v>
      </c>
      <c r="E395" s="664">
        <v>5352</v>
      </c>
      <c r="F395" s="664">
        <v>181968</v>
      </c>
      <c r="G395" s="661">
        <v>1</v>
      </c>
      <c r="H395" s="661">
        <v>34</v>
      </c>
      <c r="I395" s="664">
        <v>5610</v>
      </c>
      <c r="J395" s="664">
        <v>193058</v>
      </c>
      <c r="K395" s="661">
        <v>1.0609447815000439</v>
      </c>
      <c r="L395" s="661">
        <v>34.41319073083779</v>
      </c>
      <c r="M395" s="664">
        <v>3241</v>
      </c>
      <c r="N395" s="664">
        <v>113435</v>
      </c>
      <c r="O395" s="677">
        <v>0.62337883583926845</v>
      </c>
      <c r="P395" s="665">
        <v>35</v>
      </c>
    </row>
    <row r="396" spans="1:16" ht="14.4" customHeight="1" x14ac:dyDescent="0.3">
      <c r="A396" s="660" t="s">
        <v>6119</v>
      </c>
      <c r="B396" s="661" t="s">
        <v>6072</v>
      </c>
      <c r="C396" s="661" t="s">
        <v>6083</v>
      </c>
      <c r="D396" s="661" t="s">
        <v>6084</v>
      </c>
      <c r="E396" s="664"/>
      <c r="F396" s="664"/>
      <c r="G396" s="661"/>
      <c r="H396" s="661"/>
      <c r="I396" s="664">
        <v>1</v>
      </c>
      <c r="J396" s="664">
        <v>5</v>
      </c>
      <c r="K396" s="661"/>
      <c r="L396" s="661">
        <v>5</v>
      </c>
      <c r="M396" s="664">
        <v>1</v>
      </c>
      <c r="N396" s="664">
        <v>5</v>
      </c>
      <c r="O396" s="677"/>
      <c r="P396" s="665">
        <v>5</v>
      </c>
    </row>
    <row r="397" spans="1:16" ht="14.4" customHeight="1" x14ac:dyDescent="0.3">
      <c r="A397" s="660" t="s">
        <v>6119</v>
      </c>
      <c r="B397" s="661" t="s">
        <v>6072</v>
      </c>
      <c r="C397" s="661" t="s">
        <v>6085</v>
      </c>
      <c r="D397" s="661" t="s">
        <v>6086</v>
      </c>
      <c r="E397" s="664"/>
      <c r="F397" s="664"/>
      <c r="G397" s="661"/>
      <c r="H397" s="661"/>
      <c r="I397" s="664">
        <v>1</v>
      </c>
      <c r="J397" s="664">
        <v>5</v>
      </c>
      <c r="K397" s="661"/>
      <c r="L397" s="661">
        <v>5</v>
      </c>
      <c r="M397" s="664"/>
      <c r="N397" s="664"/>
      <c r="O397" s="677"/>
      <c r="P397" s="665"/>
    </row>
    <row r="398" spans="1:16" ht="14.4" customHeight="1" x14ac:dyDescent="0.3">
      <c r="A398" s="660" t="s">
        <v>6119</v>
      </c>
      <c r="B398" s="661" t="s">
        <v>6072</v>
      </c>
      <c r="C398" s="661" t="s">
        <v>6141</v>
      </c>
      <c r="D398" s="661" t="s">
        <v>6142</v>
      </c>
      <c r="E398" s="664">
        <v>2182</v>
      </c>
      <c r="F398" s="664">
        <v>355666</v>
      </c>
      <c r="G398" s="661">
        <v>1</v>
      </c>
      <c r="H398" s="661">
        <v>163</v>
      </c>
      <c r="I398" s="664">
        <v>2382</v>
      </c>
      <c r="J398" s="664">
        <v>389203</v>
      </c>
      <c r="K398" s="661">
        <v>1.0942935225745503</v>
      </c>
      <c r="L398" s="661">
        <v>163.39336691855584</v>
      </c>
      <c r="M398" s="664">
        <v>4045</v>
      </c>
      <c r="N398" s="664">
        <v>667425</v>
      </c>
      <c r="O398" s="677">
        <v>1.8765499091844595</v>
      </c>
      <c r="P398" s="665">
        <v>165</v>
      </c>
    </row>
    <row r="399" spans="1:16" ht="14.4" customHeight="1" x14ac:dyDescent="0.3">
      <c r="A399" s="660" t="s">
        <v>6119</v>
      </c>
      <c r="B399" s="661" t="s">
        <v>6072</v>
      </c>
      <c r="C399" s="661" t="s">
        <v>6143</v>
      </c>
      <c r="D399" s="661" t="s">
        <v>6144</v>
      </c>
      <c r="E399" s="664">
        <v>233</v>
      </c>
      <c r="F399" s="664">
        <v>276338</v>
      </c>
      <c r="G399" s="661">
        <v>1</v>
      </c>
      <c r="H399" s="661">
        <v>1186</v>
      </c>
      <c r="I399" s="664">
        <v>272</v>
      </c>
      <c r="J399" s="664">
        <v>323246</v>
      </c>
      <c r="K399" s="661">
        <v>1.1697486411568441</v>
      </c>
      <c r="L399" s="661">
        <v>1188.4044117647059</v>
      </c>
      <c r="M399" s="664">
        <v>227</v>
      </c>
      <c r="N399" s="664">
        <v>271038</v>
      </c>
      <c r="O399" s="677">
        <v>0.98082058927834748</v>
      </c>
      <c r="P399" s="665">
        <v>1194</v>
      </c>
    </row>
    <row r="400" spans="1:16" ht="14.4" customHeight="1" x14ac:dyDescent="0.3">
      <c r="A400" s="660" t="s">
        <v>6119</v>
      </c>
      <c r="B400" s="661" t="s">
        <v>6072</v>
      </c>
      <c r="C400" s="661" t="s">
        <v>6145</v>
      </c>
      <c r="D400" s="661" t="s">
        <v>6146</v>
      </c>
      <c r="E400" s="664">
        <v>17453</v>
      </c>
      <c r="F400" s="664">
        <v>12321818</v>
      </c>
      <c r="G400" s="661">
        <v>1</v>
      </c>
      <c r="H400" s="661">
        <v>706</v>
      </c>
      <c r="I400" s="664">
        <v>20847</v>
      </c>
      <c r="J400" s="664">
        <v>14713060</v>
      </c>
      <c r="K400" s="661">
        <v>1.194065680892219</v>
      </c>
      <c r="L400" s="661">
        <v>705.76389888233314</v>
      </c>
      <c r="M400" s="664">
        <v>16654</v>
      </c>
      <c r="N400" s="664">
        <v>11774378</v>
      </c>
      <c r="O400" s="677">
        <v>0.95557149115495776</v>
      </c>
      <c r="P400" s="665">
        <v>707</v>
      </c>
    </row>
    <row r="401" spans="1:16" ht="14.4" customHeight="1" x14ac:dyDescent="0.3">
      <c r="A401" s="660" t="s">
        <v>6119</v>
      </c>
      <c r="B401" s="661" t="s">
        <v>6072</v>
      </c>
      <c r="C401" s="661" t="s">
        <v>6147</v>
      </c>
      <c r="D401" s="661" t="s">
        <v>6148</v>
      </c>
      <c r="E401" s="664">
        <v>816</v>
      </c>
      <c r="F401" s="664">
        <v>503472</v>
      </c>
      <c r="G401" s="661">
        <v>1</v>
      </c>
      <c r="H401" s="661">
        <v>617</v>
      </c>
      <c r="I401" s="664">
        <v>492</v>
      </c>
      <c r="J401" s="664">
        <v>303676</v>
      </c>
      <c r="K401" s="661">
        <v>0.60316363174118914</v>
      </c>
      <c r="L401" s="661">
        <v>617.22764227642278</v>
      </c>
      <c r="M401" s="664">
        <v>312</v>
      </c>
      <c r="N401" s="664">
        <v>193128</v>
      </c>
      <c r="O401" s="677">
        <v>0.38359233482696159</v>
      </c>
      <c r="P401" s="665">
        <v>619</v>
      </c>
    </row>
    <row r="402" spans="1:16" ht="14.4" customHeight="1" x14ac:dyDescent="0.3">
      <c r="A402" s="660" t="s">
        <v>6119</v>
      </c>
      <c r="B402" s="661" t="s">
        <v>6072</v>
      </c>
      <c r="C402" s="661" t="s">
        <v>6149</v>
      </c>
      <c r="D402" s="661" t="s">
        <v>6150</v>
      </c>
      <c r="E402" s="664">
        <v>26</v>
      </c>
      <c r="F402" s="664">
        <v>156988</v>
      </c>
      <c r="G402" s="661">
        <v>1</v>
      </c>
      <c r="H402" s="661">
        <v>6038</v>
      </c>
      <c r="I402" s="664">
        <v>25</v>
      </c>
      <c r="J402" s="664">
        <v>151071</v>
      </c>
      <c r="K402" s="661">
        <v>0.96230922108696204</v>
      </c>
      <c r="L402" s="661">
        <v>6042.84</v>
      </c>
      <c r="M402" s="664">
        <v>22</v>
      </c>
      <c r="N402" s="664">
        <v>133188</v>
      </c>
      <c r="O402" s="677">
        <v>0.84839605574948407</v>
      </c>
      <c r="P402" s="665">
        <v>6054</v>
      </c>
    </row>
    <row r="403" spans="1:16" ht="14.4" customHeight="1" x14ac:dyDescent="0.3">
      <c r="A403" s="660" t="s">
        <v>6119</v>
      </c>
      <c r="B403" s="661" t="s">
        <v>6072</v>
      </c>
      <c r="C403" s="661" t="s">
        <v>6151</v>
      </c>
      <c r="D403" s="661" t="s">
        <v>6152</v>
      </c>
      <c r="E403" s="664">
        <v>50</v>
      </c>
      <c r="F403" s="664">
        <v>327850</v>
      </c>
      <c r="G403" s="661">
        <v>1</v>
      </c>
      <c r="H403" s="661">
        <v>6557</v>
      </c>
      <c r="I403" s="664">
        <v>43</v>
      </c>
      <c r="J403" s="664">
        <v>282342</v>
      </c>
      <c r="K403" s="661">
        <v>0.86119261857556806</v>
      </c>
      <c r="L403" s="661">
        <v>6566.0930232558139</v>
      </c>
      <c r="M403" s="664">
        <v>51</v>
      </c>
      <c r="N403" s="664">
        <v>335631</v>
      </c>
      <c r="O403" s="677">
        <v>1.0237334146713437</v>
      </c>
      <c r="P403" s="665">
        <v>6581</v>
      </c>
    </row>
    <row r="404" spans="1:16" ht="14.4" customHeight="1" x14ac:dyDescent="0.3">
      <c r="A404" s="660" t="s">
        <v>6119</v>
      </c>
      <c r="B404" s="661" t="s">
        <v>6072</v>
      </c>
      <c r="C404" s="661" t="s">
        <v>6153</v>
      </c>
      <c r="D404" s="661" t="s">
        <v>6154</v>
      </c>
      <c r="E404" s="664">
        <v>662</v>
      </c>
      <c r="F404" s="664">
        <v>82088</v>
      </c>
      <c r="G404" s="661">
        <v>1</v>
      </c>
      <c r="H404" s="661">
        <v>124</v>
      </c>
      <c r="I404" s="664">
        <v>653</v>
      </c>
      <c r="J404" s="664">
        <v>81243</v>
      </c>
      <c r="K404" s="661">
        <v>0.98970616898937724</v>
      </c>
      <c r="L404" s="661">
        <v>124.41500765696784</v>
      </c>
      <c r="M404" s="664">
        <v>639</v>
      </c>
      <c r="N404" s="664">
        <v>79875</v>
      </c>
      <c r="O404" s="677">
        <v>0.9730411265958484</v>
      </c>
      <c r="P404" s="665">
        <v>125</v>
      </c>
    </row>
    <row r="405" spans="1:16" ht="14.4" customHeight="1" x14ac:dyDescent="0.3">
      <c r="A405" s="660" t="s">
        <v>6119</v>
      </c>
      <c r="B405" s="661" t="s">
        <v>6072</v>
      </c>
      <c r="C405" s="661" t="s">
        <v>6155</v>
      </c>
      <c r="D405" s="661" t="s">
        <v>6156</v>
      </c>
      <c r="E405" s="664">
        <v>5</v>
      </c>
      <c r="F405" s="664">
        <v>13780</v>
      </c>
      <c r="G405" s="661">
        <v>1</v>
      </c>
      <c r="H405" s="661">
        <v>2756</v>
      </c>
      <c r="I405" s="664">
        <v>11</v>
      </c>
      <c r="J405" s="664">
        <v>30332</v>
      </c>
      <c r="K405" s="661">
        <v>2.2011611030478955</v>
      </c>
      <c r="L405" s="661">
        <v>2757.4545454545455</v>
      </c>
      <c r="M405" s="664"/>
      <c r="N405" s="664"/>
      <c r="O405" s="677"/>
      <c r="P405" s="665"/>
    </row>
    <row r="406" spans="1:16" ht="14.4" customHeight="1" x14ac:dyDescent="0.3">
      <c r="A406" s="660" t="s">
        <v>6119</v>
      </c>
      <c r="B406" s="661" t="s">
        <v>6072</v>
      </c>
      <c r="C406" s="661" t="s">
        <v>6157</v>
      </c>
      <c r="D406" s="661" t="s">
        <v>6158</v>
      </c>
      <c r="E406" s="664">
        <v>76</v>
      </c>
      <c r="F406" s="664">
        <v>51224</v>
      </c>
      <c r="G406" s="661">
        <v>1</v>
      </c>
      <c r="H406" s="661">
        <v>674</v>
      </c>
      <c r="I406" s="664">
        <v>72</v>
      </c>
      <c r="J406" s="664">
        <v>48803</v>
      </c>
      <c r="K406" s="661">
        <v>0.95273699828205527</v>
      </c>
      <c r="L406" s="661">
        <v>677.81944444444446</v>
      </c>
      <c r="M406" s="664">
        <v>53</v>
      </c>
      <c r="N406" s="664">
        <v>36570</v>
      </c>
      <c r="O406" s="677">
        <v>0.71392316101827269</v>
      </c>
      <c r="P406" s="665">
        <v>690</v>
      </c>
    </row>
    <row r="407" spans="1:16" ht="14.4" customHeight="1" x14ac:dyDescent="0.3">
      <c r="A407" s="660" t="s">
        <v>6119</v>
      </c>
      <c r="B407" s="661" t="s">
        <v>6072</v>
      </c>
      <c r="C407" s="661" t="s">
        <v>6159</v>
      </c>
      <c r="D407" s="661" t="s">
        <v>6160</v>
      </c>
      <c r="E407" s="664">
        <v>19172</v>
      </c>
      <c r="F407" s="664">
        <v>16641296</v>
      </c>
      <c r="G407" s="661">
        <v>1</v>
      </c>
      <c r="H407" s="661">
        <v>868</v>
      </c>
      <c r="I407" s="664">
        <v>23784</v>
      </c>
      <c r="J407" s="664">
        <v>20663234</v>
      </c>
      <c r="K407" s="661">
        <v>1.2416841813281849</v>
      </c>
      <c r="L407" s="661">
        <v>868.78716784392873</v>
      </c>
      <c r="M407" s="664">
        <v>25214</v>
      </c>
      <c r="N407" s="664">
        <v>21936180</v>
      </c>
      <c r="O407" s="677">
        <v>1.318177382338491</v>
      </c>
      <c r="P407" s="665">
        <v>870</v>
      </c>
    </row>
    <row r="408" spans="1:16" ht="14.4" customHeight="1" x14ac:dyDescent="0.3">
      <c r="A408" s="660" t="s">
        <v>6119</v>
      </c>
      <c r="B408" s="661" t="s">
        <v>6072</v>
      </c>
      <c r="C408" s="661" t="s">
        <v>6089</v>
      </c>
      <c r="D408" s="661" t="s">
        <v>6090</v>
      </c>
      <c r="E408" s="664">
        <v>5</v>
      </c>
      <c r="F408" s="664">
        <v>0</v>
      </c>
      <c r="G408" s="661"/>
      <c r="H408" s="661">
        <v>0</v>
      </c>
      <c r="I408" s="664">
        <v>7</v>
      </c>
      <c r="J408" s="664">
        <v>0</v>
      </c>
      <c r="K408" s="661"/>
      <c r="L408" s="661">
        <v>0</v>
      </c>
      <c r="M408" s="664"/>
      <c r="N408" s="664"/>
      <c r="O408" s="677"/>
      <c r="P408" s="665"/>
    </row>
    <row r="409" spans="1:16" ht="14.4" customHeight="1" x14ac:dyDescent="0.3">
      <c r="A409" s="660" t="s">
        <v>6119</v>
      </c>
      <c r="B409" s="661" t="s">
        <v>6072</v>
      </c>
      <c r="C409" s="661" t="s">
        <v>6093</v>
      </c>
      <c r="D409" s="661" t="s">
        <v>6094</v>
      </c>
      <c r="E409" s="664">
        <v>2287</v>
      </c>
      <c r="F409" s="664">
        <v>237848</v>
      </c>
      <c r="G409" s="661">
        <v>1</v>
      </c>
      <c r="H409" s="661">
        <v>104</v>
      </c>
      <c r="I409" s="664">
        <v>2277</v>
      </c>
      <c r="J409" s="664">
        <v>237752</v>
      </c>
      <c r="K409" s="661">
        <v>0.99959638088190772</v>
      </c>
      <c r="L409" s="661">
        <v>104.41458058849364</v>
      </c>
      <c r="M409" s="664">
        <v>1467</v>
      </c>
      <c r="N409" s="664">
        <v>155502</v>
      </c>
      <c r="O409" s="677">
        <v>0.65378729272476543</v>
      </c>
      <c r="P409" s="665">
        <v>106</v>
      </c>
    </row>
    <row r="410" spans="1:16" ht="14.4" customHeight="1" x14ac:dyDescent="0.3">
      <c r="A410" s="660" t="s">
        <v>6119</v>
      </c>
      <c r="B410" s="661" t="s">
        <v>6072</v>
      </c>
      <c r="C410" s="661" t="s">
        <v>6095</v>
      </c>
      <c r="D410" s="661" t="s">
        <v>6096</v>
      </c>
      <c r="E410" s="664">
        <v>3481</v>
      </c>
      <c r="F410" s="664">
        <v>0</v>
      </c>
      <c r="G410" s="661"/>
      <c r="H410" s="661">
        <v>0</v>
      </c>
      <c r="I410" s="664">
        <v>3218</v>
      </c>
      <c r="J410" s="664">
        <v>0</v>
      </c>
      <c r="K410" s="661"/>
      <c r="L410" s="661">
        <v>0</v>
      </c>
      <c r="M410" s="664">
        <v>6506</v>
      </c>
      <c r="N410" s="664">
        <v>104133.18000000007</v>
      </c>
      <c r="O410" s="677"/>
      <c r="P410" s="665">
        <v>16.00571472486936</v>
      </c>
    </row>
    <row r="411" spans="1:16" ht="14.4" customHeight="1" x14ac:dyDescent="0.3">
      <c r="A411" s="660" t="s">
        <v>6119</v>
      </c>
      <c r="B411" s="661" t="s">
        <v>6072</v>
      </c>
      <c r="C411" s="661" t="s">
        <v>6161</v>
      </c>
      <c r="D411" s="661" t="s">
        <v>6162</v>
      </c>
      <c r="E411" s="664">
        <v>133</v>
      </c>
      <c r="F411" s="664">
        <v>121163</v>
      </c>
      <c r="G411" s="661">
        <v>1</v>
      </c>
      <c r="H411" s="661">
        <v>911</v>
      </c>
      <c r="I411" s="664">
        <v>124</v>
      </c>
      <c r="J411" s="664">
        <v>113114</v>
      </c>
      <c r="K411" s="661">
        <v>0.93356882876785818</v>
      </c>
      <c r="L411" s="661">
        <v>912.20967741935488</v>
      </c>
      <c r="M411" s="664">
        <v>100</v>
      </c>
      <c r="N411" s="664">
        <v>91500</v>
      </c>
      <c r="O411" s="677">
        <v>0.75518103711529094</v>
      </c>
      <c r="P411" s="665">
        <v>915</v>
      </c>
    </row>
    <row r="412" spans="1:16" ht="14.4" customHeight="1" x14ac:dyDescent="0.3">
      <c r="A412" s="660" t="s">
        <v>6119</v>
      </c>
      <c r="B412" s="661" t="s">
        <v>6072</v>
      </c>
      <c r="C412" s="661" t="s">
        <v>6097</v>
      </c>
      <c r="D412" s="661" t="s">
        <v>6098</v>
      </c>
      <c r="E412" s="664">
        <v>2224</v>
      </c>
      <c r="F412" s="664">
        <v>77840</v>
      </c>
      <c r="G412" s="661">
        <v>1</v>
      </c>
      <c r="H412" s="661">
        <v>35</v>
      </c>
      <c r="I412" s="664">
        <v>2520</v>
      </c>
      <c r="J412" s="664">
        <v>89215</v>
      </c>
      <c r="K412" s="661">
        <v>1.1461330935251799</v>
      </c>
      <c r="L412" s="661">
        <v>35.402777777777779</v>
      </c>
      <c r="M412" s="664">
        <v>1717</v>
      </c>
      <c r="N412" s="664">
        <v>61812</v>
      </c>
      <c r="O412" s="677">
        <v>0.7940904419321686</v>
      </c>
      <c r="P412" s="665">
        <v>36</v>
      </c>
    </row>
    <row r="413" spans="1:16" ht="14.4" customHeight="1" x14ac:dyDescent="0.3">
      <c r="A413" s="660" t="s">
        <v>6119</v>
      </c>
      <c r="B413" s="661" t="s">
        <v>6072</v>
      </c>
      <c r="C413" s="661" t="s">
        <v>6099</v>
      </c>
      <c r="D413" s="661" t="s">
        <v>6100</v>
      </c>
      <c r="E413" s="664">
        <v>5</v>
      </c>
      <c r="F413" s="664">
        <v>405</v>
      </c>
      <c r="G413" s="661">
        <v>1</v>
      </c>
      <c r="H413" s="661">
        <v>81</v>
      </c>
      <c r="I413" s="664">
        <v>5</v>
      </c>
      <c r="J413" s="664">
        <v>407</v>
      </c>
      <c r="K413" s="661">
        <v>1.0049382716049382</v>
      </c>
      <c r="L413" s="661">
        <v>81.400000000000006</v>
      </c>
      <c r="M413" s="664"/>
      <c r="N413" s="664"/>
      <c r="O413" s="677"/>
      <c r="P413" s="665"/>
    </row>
    <row r="414" spans="1:16" ht="14.4" customHeight="1" x14ac:dyDescent="0.3">
      <c r="A414" s="660" t="s">
        <v>6119</v>
      </c>
      <c r="B414" s="661" t="s">
        <v>6072</v>
      </c>
      <c r="C414" s="661" t="s">
        <v>6101</v>
      </c>
      <c r="D414" s="661" t="s">
        <v>6102</v>
      </c>
      <c r="E414" s="664">
        <v>428</v>
      </c>
      <c r="F414" s="664">
        <v>12840</v>
      </c>
      <c r="G414" s="661">
        <v>1</v>
      </c>
      <c r="H414" s="661">
        <v>30</v>
      </c>
      <c r="I414" s="664">
        <v>445</v>
      </c>
      <c r="J414" s="664">
        <v>13525</v>
      </c>
      <c r="K414" s="661">
        <v>1.053348909657321</v>
      </c>
      <c r="L414" s="661">
        <v>30.393258426966291</v>
      </c>
      <c r="M414" s="664">
        <v>636</v>
      </c>
      <c r="N414" s="664">
        <v>19716</v>
      </c>
      <c r="O414" s="677">
        <v>1.5355140186915888</v>
      </c>
      <c r="P414" s="665">
        <v>31</v>
      </c>
    </row>
    <row r="415" spans="1:16" ht="14.4" customHeight="1" x14ac:dyDescent="0.3">
      <c r="A415" s="660" t="s">
        <v>6119</v>
      </c>
      <c r="B415" s="661" t="s">
        <v>6072</v>
      </c>
      <c r="C415" s="661" t="s">
        <v>6163</v>
      </c>
      <c r="D415" s="661" t="s">
        <v>6164</v>
      </c>
      <c r="E415" s="664">
        <v>2372</v>
      </c>
      <c r="F415" s="664">
        <v>775644</v>
      </c>
      <c r="G415" s="661">
        <v>1</v>
      </c>
      <c r="H415" s="661">
        <v>327</v>
      </c>
      <c r="I415" s="664">
        <v>2170</v>
      </c>
      <c r="J415" s="664">
        <v>712593</v>
      </c>
      <c r="K415" s="661">
        <v>0.9187114191562108</v>
      </c>
      <c r="L415" s="661">
        <v>328.38387096774193</v>
      </c>
      <c r="M415" s="664">
        <v>2479</v>
      </c>
      <c r="N415" s="664">
        <v>820549</v>
      </c>
      <c r="O415" s="677">
        <v>1.0578938275806942</v>
      </c>
      <c r="P415" s="665">
        <v>331</v>
      </c>
    </row>
    <row r="416" spans="1:16" ht="14.4" customHeight="1" x14ac:dyDescent="0.3">
      <c r="A416" s="660" t="s">
        <v>6119</v>
      </c>
      <c r="B416" s="661" t="s">
        <v>6072</v>
      </c>
      <c r="C416" s="661" t="s">
        <v>6103</v>
      </c>
      <c r="D416" s="661" t="s">
        <v>6104</v>
      </c>
      <c r="E416" s="664">
        <v>1573</v>
      </c>
      <c r="F416" s="664">
        <v>221793</v>
      </c>
      <c r="G416" s="661">
        <v>1</v>
      </c>
      <c r="H416" s="661">
        <v>141</v>
      </c>
      <c r="I416" s="664">
        <v>1706</v>
      </c>
      <c r="J416" s="664">
        <v>230705</v>
      </c>
      <c r="K416" s="661">
        <v>1.0401816107812238</v>
      </c>
      <c r="L416" s="661">
        <v>135.23153575615476</v>
      </c>
      <c r="M416" s="664">
        <v>1173</v>
      </c>
      <c r="N416" s="664">
        <v>151317</v>
      </c>
      <c r="O416" s="677">
        <v>0.68224425477810391</v>
      </c>
      <c r="P416" s="665">
        <v>129</v>
      </c>
    </row>
    <row r="417" spans="1:16" ht="14.4" customHeight="1" x14ac:dyDescent="0.3">
      <c r="A417" s="660" t="s">
        <v>6119</v>
      </c>
      <c r="B417" s="661" t="s">
        <v>6072</v>
      </c>
      <c r="C417" s="661" t="s">
        <v>6165</v>
      </c>
      <c r="D417" s="661" t="s">
        <v>6166</v>
      </c>
      <c r="E417" s="664">
        <v>1</v>
      </c>
      <c r="F417" s="664">
        <v>645</v>
      </c>
      <c r="G417" s="661">
        <v>1</v>
      </c>
      <c r="H417" s="661">
        <v>645</v>
      </c>
      <c r="I417" s="664">
        <v>1</v>
      </c>
      <c r="J417" s="664">
        <v>651</v>
      </c>
      <c r="K417" s="661">
        <v>1.0093023255813953</v>
      </c>
      <c r="L417" s="661">
        <v>651</v>
      </c>
      <c r="M417" s="664"/>
      <c r="N417" s="664"/>
      <c r="O417" s="677"/>
      <c r="P417" s="665"/>
    </row>
    <row r="418" spans="1:16" ht="14.4" customHeight="1" x14ac:dyDescent="0.3">
      <c r="A418" s="660" t="s">
        <v>6119</v>
      </c>
      <c r="B418" s="661" t="s">
        <v>6072</v>
      </c>
      <c r="C418" s="661" t="s">
        <v>6167</v>
      </c>
      <c r="D418" s="661" t="s">
        <v>6168</v>
      </c>
      <c r="E418" s="664">
        <v>84</v>
      </c>
      <c r="F418" s="664">
        <v>41748</v>
      </c>
      <c r="G418" s="661">
        <v>1</v>
      </c>
      <c r="H418" s="661">
        <v>497</v>
      </c>
      <c r="I418" s="664">
        <v>87</v>
      </c>
      <c r="J418" s="664">
        <v>43323</v>
      </c>
      <c r="K418" s="661">
        <v>1.0377263581488934</v>
      </c>
      <c r="L418" s="661">
        <v>497.9655172413793</v>
      </c>
      <c r="M418" s="664">
        <v>77</v>
      </c>
      <c r="N418" s="664">
        <v>38731</v>
      </c>
      <c r="O418" s="677">
        <v>0.9277330650570087</v>
      </c>
      <c r="P418" s="665">
        <v>503</v>
      </c>
    </row>
    <row r="419" spans="1:16" ht="14.4" customHeight="1" x14ac:dyDescent="0.3">
      <c r="A419" s="660" t="s">
        <v>6119</v>
      </c>
      <c r="B419" s="661" t="s">
        <v>6072</v>
      </c>
      <c r="C419" s="661" t="s">
        <v>6105</v>
      </c>
      <c r="D419" s="661" t="s">
        <v>6106</v>
      </c>
      <c r="E419" s="664"/>
      <c r="F419" s="664"/>
      <c r="G419" s="661"/>
      <c r="H419" s="661"/>
      <c r="I419" s="664">
        <v>0</v>
      </c>
      <c r="J419" s="664">
        <v>0</v>
      </c>
      <c r="K419" s="661"/>
      <c r="L419" s="661"/>
      <c r="M419" s="664">
        <v>2</v>
      </c>
      <c r="N419" s="664">
        <v>0</v>
      </c>
      <c r="O419" s="677"/>
      <c r="P419" s="665">
        <v>0</v>
      </c>
    </row>
    <row r="420" spans="1:16" ht="14.4" customHeight="1" x14ac:dyDescent="0.3">
      <c r="A420" s="660" t="s">
        <v>6119</v>
      </c>
      <c r="B420" s="661" t="s">
        <v>6072</v>
      </c>
      <c r="C420" s="661" t="s">
        <v>6109</v>
      </c>
      <c r="D420" s="661" t="s">
        <v>6110</v>
      </c>
      <c r="E420" s="664">
        <v>1559</v>
      </c>
      <c r="F420" s="664">
        <v>87304</v>
      </c>
      <c r="G420" s="661">
        <v>1</v>
      </c>
      <c r="H420" s="661">
        <v>56</v>
      </c>
      <c r="I420" s="664">
        <v>1732</v>
      </c>
      <c r="J420" s="664">
        <v>97758</v>
      </c>
      <c r="K420" s="661">
        <v>1.1197425089342985</v>
      </c>
      <c r="L420" s="661">
        <v>56.442263279445726</v>
      </c>
      <c r="M420" s="664">
        <v>1204</v>
      </c>
      <c r="N420" s="664">
        <v>68628</v>
      </c>
      <c r="O420" s="677">
        <v>0.78608082103912769</v>
      </c>
      <c r="P420" s="665">
        <v>57</v>
      </c>
    </row>
    <row r="421" spans="1:16" ht="14.4" customHeight="1" x14ac:dyDescent="0.3">
      <c r="A421" s="660" t="s">
        <v>6119</v>
      </c>
      <c r="B421" s="661" t="s">
        <v>6072</v>
      </c>
      <c r="C421" s="661" t="s">
        <v>6113</v>
      </c>
      <c r="D421" s="661" t="s">
        <v>6114</v>
      </c>
      <c r="E421" s="664">
        <v>1</v>
      </c>
      <c r="F421" s="664">
        <v>56</v>
      </c>
      <c r="G421" s="661">
        <v>1</v>
      </c>
      <c r="H421" s="661">
        <v>56</v>
      </c>
      <c r="I421" s="664"/>
      <c r="J421" s="664"/>
      <c r="K421" s="661"/>
      <c r="L421" s="661"/>
      <c r="M421" s="664">
        <v>1</v>
      </c>
      <c r="N421" s="664">
        <v>57</v>
      </c>
      <c r="O421" s="677">
        <v>1.0178571428571428</v>
      </c>
      <c r="P421" s="665">
        <v>57</v>
      </c>
    </row>
    <row r="422" spans="1:16" ht="14.4" customHeight="1" x14ac:dyDescent="0.3">
      <c r="A422" s="660" t="s">
        <v>6119</v>
      </c>
      <c r="B422" s="661" t="s">
        <v>6072</v>
      </c>
      <c r="C422" s="661" t="s">
        <v>6115</v>
      </c>
      <c r="D422" s="661" t="s">
        <v>6116</v>
      </c>
      <c r="E422" s="664">
        <v>1</v>
      </c>
      <c r="F422" s="664">
        <v>112</v>
      </c>
      <c r="G422" s="661">
        <v>1</v>
      </c>
      <c r="H422" s="661">
        <v>112</v>
      </c>
      <c r="I422" s="664">
        <v>10</v>
      </c>
      <c r="J422" s="664">
        <v>1132</v>
      </c>
      <c r="K422" s="661">
        <v>10.107142857142858</v>
      </c>
      <c r="L422" s="661">
        <v>113.2</v>
      </c>
      <c r="M422" s="664">
        <v>32</v>
      </c>
      <c r="N422" s="664">
        <v>3648</v>
      </c>
      <c r="O422" s="677">
        <v>32.571428571428569</v>
      </c>
      <c r="P422" s="665">
        <v>114</v>
      </c>
    </row>
    <row r="423" spans="1:16" ht="14.4" customHeight="1" x14ac:dyDescent="0.3">
      <c r="A423" s="660" t="s">
        <v>6119</v>
      </c>
      <c r="B423" s="661" t="s">
        <v>6072</v>
      </c>
      <c r="C423" s="661" t="s">
        <v>6169</v>
      </c>
      <c r="D423" s="661" t="s">
        <v>6170</v>
      </c>
      <c r="E423" s="664">
        <v>165</v>
      </c>
      <c r="F423" s="664">
        <v>609840</v>
      </c>
      <c r="G423" s="661">
        <v>1</v>
      </c>
      <c r="H423" s="661">
        <v>3696</v>
      </c>
      <c r="I423" s="664">
        <v>176</v>
      </c>
      <c r="J423" s="664">
        <v>651064</v>
      </c>
      <c r="K423" s="661">
        <v>1.0675980585071494</v>
      </c>
      <c r="L423" s="661">
        <v>3699.2272727272725</v>
      </c>
      <c r="M423" s="664">
        <v>148</v>
      </c>
      <c r="N423" s="664">
        <v>548784</v>
      </c>
      <c r="O423" s="677">
        <v>0.89988193624557256</v>
      </c>
      <c r="P423" s="665">
        <v>3708</v>
      </c>
    </row>
    <row r="424" spans="1:16" ht="14.4" customHeight="1" x14ac:dyDescent="0.3">
      <c r="A424" s="660" t="s">
        <v>6119</v>
      </c>
      <c r="B424" s="661" t="s">
        <v>6072</v>
      </c>
      <c r="C424" s="661" t="s">
        <v>6171</v>
      </c>
      <c r="D424" s="661" t="s">
        <v>6172</v>
      </c>
      <c r="E424" s="664">
        <v>1560</v>
      </c>
      <c r="F424" s="664">
        <v>2945280</v>
      </c>
      <c r="G424" s="661">
        <v>1</v>
      </c>
      <c r="H424" s="661">
        <v>1888</v>
      </c>
      <c r="I424" s="664">
        <v>1526</v>
      </c>
      <c r="J424" s="664">
        <v>2884736</v>
      </c>
      <c r="K424" s="661">
        <v>0.97944372012168623</v>
      </c>
      <c r="L424" s="661">
        <v>1890.3905635648755</v>
      </c>
      <c r="M424" s="664">
        <v>1540</v>
      </c>
      <c r="N424" s="664">
        <v>2919840</v>
      </c>
      <c r="O424" s="677">
        <v>0.99136245110821386</v>
      </c>
      <c r="P424" s="665">
        <v>1896</v>
      </c>
    </row>
    <row r="425" spans="1:16" ht="14.4" customHeight="1" x14ac:dyDescent="0.3">
      <c r="A425" s="660" t="s">
        <v>6119</v>
      </c>
      <c r="B425" s="661" t="s">
        <v>6072</v>
      </c>
      <c r="C425" s="661" t="s">
        <v>6173</v>
      </c>
      <c r="D425" s="661" t="s">
        <v>6174</v>
      </c>
      <c r="E425" s="664">
        <v>66</v>
      </c>
      <c r="F425" s="664">
        <v>23232</v>
      </c>
      <c r="G425" s="661">
        <v>1</v>
      </c>
      <c r="H425" s="661">
        <v>352</v>
      </c>
      <c r="I425" s="664">
        <v>32</v>
      </c>
      <c r="J425" s="664">
        <v>11284</v>
      </c>
      <c r="K425" s="661">
        <v>0.48570936639118456</v>
      </c>
      <c r="L425" s="661">
        <v>352.625</v>
      </c>
      <c r="M425" s="664">
        <v>18</v>
      </c>
      <c r="N425" s="664">
        <v>6354</v>
      </c>
      <c r="O425" s="677">
        <v>0.27350206611570249</v>
      </c>
      <c r="P425" s="665">
        <v>353</v>
      </c>
    </row>
    <row r="426" spans="1:16" ht="14.4" customHeight="1" x14ac:dyDescent="0.3">
      <c r="A426" s="660" t="s">
        <v>6119</v>
      </c>
      <c r="B426" s="661" t="s">
        <v>6072</v>
      </c>
      <c r="C426" s="661" t="s">
        <v>6175</v>
      </c>
      <c r="D426" s="661" t="s">
        <v>6176</v>
      </c>
      <c r="E426" s="664"/>
      <c r="F426" s="664"/>
      <c r="G426" s="661"/>
      <c r="H426" s="661"/>
      <c r="I426" s="664"/>
      <c r="J426" s="664"/>
      <c r="K426" s="661"/>
      <c r="L426" s="661"/>
      <c r="M426" s="664">
        <v>9</v>
      </c>
      <c r="N426" s="664">
        <v>72225</v>
      </c>
      <c r="O426" s="677"/>
      <c r="P426" s="665">
        <v>8025</v>
      </c>
    </row>
    <row r="427" spans="1:16" ht="14.4" customHeight="1" x14ac:dyDescent="0.3">
      <c r="A427" s="660" t="s">
        <v>6119</v>
      </c>
      <c r="B427" s="661" t="s">
        <v>6072</v>
      </c>
      <c r="C427" s="661" t="s">
        <v>6177</v>
      </c>
      <c r="D427" s="661" t="s">
        <v>6178</v>
      </c>
      <c r="E427" s="664"/>
      <c r="F427" s="664"/>
      <c r="G427" s="661"/>
      <c r="H427" s="661"/>
      <c r="I427" s="664"/>
      <c r="J427" s="664"/>
      <c r="K427" s="661"/>
      <c r="L427" s="661"/>
      <c r="M427" s="664">
        <v>35</v>
      </c>
      <c r="N427" s="664">
        <v>514640</v>
      </c>
      <c r="O427" s="677"/>
      <c r="P427" s="665">
        <v>14704</v>
      </c>
    </row>
    <row r="428" spans="1:16" ht="14.4" customHeight="1" x14ac:dyDescent="0.3">
      <c r="A428" s="660" t="s">
        <v>6119</v>
      </c>
      <c r="B428" s="661" t="s">
        <v>6072</v>
      </c>
      <c r="C428" s="661" t="s">
        <v>6179</v>
      </c>
      <c r="D428" s="661" t="s">
        <v>6180</v>
      </c>
      <c r="E428" s="664"/>
      <c r="F428" s="664"/>
      <c r="G428" s="661"/>
      <c r="H428" s="661"/>
      <c r="I428" s="664"/>
      <c r="J428" s="664"/>
      <c r="K428" s="661"/>
      <c r="L428" s="661"/>
      <c r="M428" s="664">
        <v>164</v>
      </c>
      <c r="N428" s="664">
        <v>47232</v>
      </c>
      <c r="O428" s="677"/>
      <c r="P428" s="665">
        <v>288</v>
      </c>
    </row>
    <row r="429" spans="1:16" ht="14.4" customHeight="1" x14ac:dyDescent="0.3">
      <c r="A429" s="660" t="s">
        <v>6119</v>
      </c>
      <c r="B429" s="661" t="s">
        <v>6072</v>
      </c>
      <c r="C429" s="661" t="s">
        <v>6181</v>
      </c>
      <c r="D429" s="661" t="s">
        <v>6182</v>
      </c>
      <c r="E429" s="664"/>
      <c r="F429" s="664"/>
      <c r="G429" s="661"/>
      <c r="H429" s="661"/>
      <c r="I429" s="664"/>
      <c r="J429" s="664"/>
      <c r="K429" s="661"/>
      <c r="L429" s="661"/>
      <c r="M429" s="664">
        <v>792</v>
      </c>
      <c r="N429" s="664">
        <v>125136</v>
      </c>
      <c r="O429" s="677"/>
      <c r="P429" s="665">
        <v>158</v>
      </c>
    </row>
    <row r="430" spans="1:16" ht="14.4" customHeight="1" thickBot="1" x14ac:dyDescent="0.35">
      <c r="A430" s="666" t="s">
        <v>6183</v>
      </c>
      <c r="B430" s="667" t="s">
        <v>5805</v>
      </c>
      <c r="C430" s="667" t="s">
        <v>6002</v>
      </c>
      <c r="D430" s="667" t="s">
        <v>6003</v>
      </c>
      <c r="E430" s="670"/>
      <c r="F430" s="670"/>
      <c r="G430" s="667"/>
      <c r="H430" s="667"/>
      <c r="I430" s="670">
        <v>0</v>
      </c>
      <c r="J430" s="670">
        <v>2.9103830456733704E-11</v>
      </c>
      <c r="K430" s="667"/>
      <c r="L430" s="667"/>
      <c r="M430" s="670">
        <v>0</v>
      </c>
      <c r="N430" s="670">
        <v>0</v>
      </c>
      <c r="O430" s="678"/>
      <c r="P430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17491564</v>
      </c>
      <c r="C3" s="352">
        <f t="shared" ref="C3:R3" si="0">SUBTOTAL(9,C6:C1048576)</f>
        <v>19</v>
      </c>
      <c r="D3" s="352">
        <f t="shared" si="0"/>
        <v>23539671</v>
      </c>
      <c r="E3" s="352">
        <f t="shared" si="0"/>
        <v>330.67417159507448</v>
      </c>
      <c r="F3" s="352">
        <f t="shared" si="0"/>
        <v>19274511.629999999</v>
      </c>
      <c r="G3" s="355">
        <f>IF(B3&lt;&gt;0,F3/B3,"")</f>
        <v>1.1019318586948541</v>
      </c>
      <c r="H3" s="351">
        <f t="shared" si="0"/>
        <v>4094709.7000000011</v>
      </c>
      <c r="I3" s="352">
        <f t="shared" si="0"/>
        <v>4</v>
      </c>
      <c r="J3" s="352">
        <f t="shared" si="0"/>
        <v>3375518.330000001</v>
      </c>
      <c r="K3" s="352">
        <f t="shared" si="0"/>
        <v>7.850578435520454</v>
      </c>
      <c r="L3" s="352">
        <f t="shared" si="0"/>
        <v>3227025.4900000039</v>
      </c>
      <c r="M3" s="353">
        <f>IF(H3&lt;&gt;0,L3/H3,"")</f>
        <v>0.78809628189270731</v>
      </c>
      <c r="N3" s="354">
        <f t="shared" si="0"/>
        <v>2555416.6300000004</v>
      </c>
      <c r="O3" s="352">
        <f t="shared" si="0"/>
        <v>3</v>
      </c>
      <c r="P3" s="352">
        <f t="shared" si="0"/>
        <v>2589581.35</v>
      </c>
      <c r="Q3" s="352">
        <f t="shared" si="0"/>
        <v>1.053318627766991</v>
      </c>
      <c r="R3" s="352">
        <f t="shared" si="0"/>
        <v>3659186.2400000012</v>
      </c>
      <c r="S3" s="353">
        <f>IF(N3&lt;&gt;0,R3/N3,"")</f>
        <v>1.4319333282260125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6185</v>
      </c>
      <c r="B6" s="789">
        <v>58806</v>
      </c>
      <c r="C6" s="736">
        <v>1</v>
      </c>
      <c r="D6" s="789">
        <v>2228</v>
      </c>
      <c r="E6" s="736">
        <v>3.7887290412542934E-2</v>
      </c>
      <c r="F6" s="789">
        <v>1246.33</v>
      </c>
      <c r="G6" s="741">
        <v>2.1193925789885385E-2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6186</v>
      </c>
      <c r="B7" s="790">
        <v>1822</v>
      </c>
      <c r="C7" s="661">
        <v>1</v>
      </c>
      <c r="D7" s="790">
        <v>1650</v>
      </c>
      <c r="E7" s="661">
        <v>0.9055982436882547</v>
      </c>
      <c r="F7" s="790">
        <v>5455</v>
      </c>
      <c r="G7" s="677">
        <v>2.9939626783754116</v>
      </c>
      <c r="H7" s="790">
        <v>0</v>
      </c>
      <c r="I7" s="661"/>
      <c r="J7" s="790"/>
      <c r="K7" s="661"/>
      <c r="L7" s="790">
        <v>710.6</v>
      </c>
      <c r="M7" s="677"/>
      <c r="N7" s="790">
        <v>18866.93</v>
      </c>
      <c r="O7" s="661">
        <v>1</v>
      </c>
      <c r="P7" s="790"/>
      <c r="Q7" s="661"/>
      <c r="R7" s="790"/>
      <c r="S7" s="700"/>
    </row>
    <row r="8" spans="1:19" ht="14.4" customHeight="1" x14ac:dyDescent="0.3">
      <c r="A8" s="687" t="s">
        <v>6187</v>
      </c>
      <c r="B8" s="790">
        <v>141187</v>
      </c>
      <c r="C8" s="661">
        <v>1</v>
      </c>
      <c r="D8" s="790">
        <v>97729</v>
      </c>
      <c r="E8" s="661">
        <v>0.69219545708882546</v>
      </c>
      <c r="F8" s="790">
        <v>995</v>
      </c>
      <c r="G8" s="677">
        <v>7.0473910487509469E-3</v>
      </c>
      <c r="H8" s="790"/>
      <c r="I8" s="661"/>
      <c r="J8" s="790">
        <v>710.6</v>
      </c>
      <c r="K8" s="661"/>
      <c r="L8" s="790"/>
      <c r="M8" s="677"/>
      <c r="N8" s="790"/>
      <c r="O8" s="661"/>
      <c r="P8" s="790"/>
      <c r="Q8" s="661"/>
      <c r="R8" s="790"/>
      <c r="S8" s="700"/>
    </row>
    <row r="9" spans="1:19" ht="14.4" customHeight="1" x14ac:dyDescent="0.3">
      <c r="A9" s="687" t="s">
        <v>6188</v>
      </c>
      <c r="B9" s="790">
        <v>8567</v>
      </c>
      <c r="C9" s="661">
        <v>1</v>
      </c>
      <c r="D9" s="790">
        <v>18333</v>
      </c>
      <c r="E9" s="661">
        <v>2.1399556437492704</v>
      </c>
      <c r="F9" s="790">
        <v>18909.66</v>
      </c>
      <c r="G9" s="677">
        <v>2.207267421501109</v>
      </c>
      <c r="H9" s="790"/>
      <c r="I9" s="661"/>
      <c r="J9" s="790">
        <v>2011.4</v>
      </c>
      <c r="K9" s="661"/>
      <c r="L9" s="790"/>
      <c r="M9" s="677"/>
      <c r="N9" s="790"/>
      <c r="O9" s="661"/>
      <c r="P9" s="790"/>
      <c r="Q9" s="661"/>
      <c r="R9" s="790"/>
      <c r="S9" s="700"/>
    </row>
    <row r="10" spans="1:19" ht="14.4" customHeight="1" x14ac:dyDescent="0.3">
      <c r="A10" s="687" t="s">
        <v>6189</v>
      </c>
      <c r="B10" s="790"/>
      <c r="C10" s="661"/>
      <c r="D10" s="790"/>
      <c r="E10" s="661"/>
      <c r="F10" s="790">
        <v>35</v>
      </c>
      <c r="G10" s="677"/>
      <c r="H10" s="790"/>
      <c r="I10" s="661"/>
      <c r="J10" s="790"/>
      <c r="K10" s="661"/>
      <c r="L10" s="790"/>
      <c r="M10" s="677"/>
      <c r="N10" s="790"/>
      <c r="O10" s="661"/>
      <c r="P10" s="790"/>
      <c r="Q10" s="661"/>
      <c r="R10" s="790"/>
      <c r="S10" s="700"/>
    </row>
    <row r="11" spans="1:19" ht="14.4" customHeight="1" x14ac:dyDescent="0.3">
      <c r="A11" s="687" t="s">
        <v>6190</v>
      </c>
      <c r="B11" s="790">
        <v>523</v>
      </c>
      <c r="C11" s="661">
        <v>1</v>
      </c>
      <c r="D11" s="790">
        <v>1740</v>
      </c>
      <c r="E11" s="661">
        <v>3.3269598470363291</v>
      </c>
      <c r="F11" s="790">
        <v>1754.33</v>
      </c>
      <c r="G11" s="677">
        <v>3.3543594646271511</v>
      </c>
      <c r="H11" s="790"/>
      <c r="I11" s="661"/>
      <c r="J11" s="790"/>
      <c r="K11" s="661"/>
      <c r="L11" s="790"/>
      <c r="M11" s="677"/>
      <c r="N11" s="790"/>
      <c r="O11" s="661"/>
      <c r="P11" s="790"/>
      <c r="Q11" s="661"/>
      <c r="R11" s="790"/>
      <c r="S11" s="700"/>
    </row>
    <row r="12" spans="1:19" ht="14.4" customHeight="1" x14ac:dyDescent="0.3">
      <c r="A12" s="687" t="s">
        <v>6191</v>
      </c>
      <c r="B12" s="790">
        <v>112</v>
      </c>
      <c r="C12" s="661">
        <v>1</v>
      </c>
      <c r="D12" s="790">
        <v>224</v>
      </c>
      <c r="E12" s="661">
        <v>2</v>
      </c>
      <c r="F12" s="790"/>
      <c r="G12" s="677"/>
      <c r="H12" s="790"/>
      <c r="I12" s="661"/>
      <c r="J12" s="790"/>
      <c r="K12" s="661"/>
      <c r="L12" s="790"/>
      <c r="M12" s="677"/>
      <c r="N12" s="790"/>
      <c r="O12" s="661"/>
      <c r="P12" s="790"/>
      <c r="Q12" s="661"/>
      <c r="R12" s="790"/>
      <c r="S12" s="700"/>
    </row>
    <row r="13" spans="1:19" ht="14.4" customHeight="1" x14ac:dyDescent="0.3">
      <c r="A13" s="687" t="s">
        <v>6192</v>
      </c>
      <c r="B13" s="790">
        <v>428</v>
      </c>
      <c r="C13" s="661">
        <v>1</v>
      </c>
      <c r="D13" s="790">
        <v>3644</v>
      </c>
      <c r="E13" s="661">
        <v>8.5140186915887845</v>
      </c>
      <c r="F13" s="790">
        <v>13595.33</v>
      </c>
      <c r="G13" s="677">
        <v>31.764789719626169</v>
      </c>
      <c r="H13" s="790"/>
      <c r="I13" s="661"/>
      <c r="J13" s="790"/>
      <c r="K13" s="661"/>
      <c r="L13" s="790"/>
      <c r="M13" s="677"/>
      <c r="N13" s="790"/>
      <c r="O13" s="661"/>
      <c r="P13" s="790"/>
      <c r="Q13" s="661"/>
      <c r="R13" s="790"/>
      <c r="S13" s="700"/>
    </row>
    <row r="14" spans="1:19" ht="14.4" customHeight="1" x14ac:dyDescent="0.3">
      <c r="A14" s="687" t="s">
        <v>6193</v>
      </c>
      <c r="B14" s="790"/>
      <c r="C14" s="661"/>
      <c r="D14" s="790">
        <v>645</v>
      </c>
      <c r="E14" s="661"/>
      <c r="F14" s="790">
        <v>35</v>
      </c>
      <c r="G14" s="677"/>
      <c r="H14" s="790"/>
      <c r="I14" s="661"/>
      <c r="J14" s="790"/>
      <c r="K14" s="661"/>
      <c r="L14" s="790"/>
      <c r="M14" s="677"/>
      <c r="N14" s="790"/>
      <c r="O14" s="661"/>
      <c r="P14" s="790"/>
      <c r="Q14" s="661"/>
      <c r="R14" s="790"/>
      <c r="S14" s="700"/>
    </row>
    <row r="15" spans="1:19" ht="14.4" customHeight="1" x14ac:dyDescent="0.3">
      <c r="A15" s="687" t="s">
        <v>6194</v>
      </c>
      <c r="B15" s="790">
        <v>34</v>
      </c>
      <c r="C15" s="661">
        <v>1</v>
      </c>
      <c r="D15" s="790"/>
      <c r="E15" s="661"/>
      <c r="F15" s="790">
        <v>347.33</v>
      </c>
      <c r="G15" s="677">
        <v>10.215588235294117</v>
      </c>
      <c r="H15" s="790"/>
      <c r="I15" s="661"/>
      <c r="J15" s="790"/>
      <c r="K15" s="661"/>
      <c r="L15" s="790"/>
      <c r="M15" s="677"/>
      <c r="N15" s="790"/>
      <c r="O15" s="661"/>
      <c r="P15" s="790"/>
      <c r="Q15" s="661"/>
      <c r="R15" s="790"/>
      <c r="S15" s="700"/>
    </row>
    <row r="16" spans="1:19" ht="14.4" customHeight="1" x14ac:dyDescent="0.3">
      <c r="A16" s="687" t="s">
        <v>6195</v>
      </c>
      <c r="B16" s="790">
        <v>840</v>
      </c>
      <c r="C16" s="661">
        <v>1</v>
      </c>
      <c r="D16" s="790">
        <v>8033</v>
      </c>
      <c r="E16" s="661">
        <v>9.5630952380952383</v>
      </c>
      <c r="F16" s="790">
        <v>23606</v>
      </c>
      <c r="G16" s="677">
        <v>28.102380952380951</v>
      </c>
      <c r="H16" s="790"/>
      <c r="I16" s="661"/>
      <c r="J16" s="790"/>
      <c r="K16" s="661"/>
      <c r="L16" s="790"/>
      <c r="M16" s="677"/>
      <c r="N16" s="790"/>
      <c r="O16" s="661"/>
      <c r="P16" s="790"/>
      <c r="Q16" s="661"/>
      <c r="R16" s="790"/>
      <c r="S16" s="700"/>
    </row>
    <row r="17" spans="1:19" ht="14.4" customHeight="1" x14ac:dyDescent="0.3">
      <c r="A17" s="687" t="s">
        <v>6196</v>
      </c>
      <c r="B17" s="790">
        <v>1220</v>
      </c>
      <c r="C17" s="661">
        <v>1</v>
      </c>
      <c r="D17" s="790">
        <v>145658</v>
      </c>
      <c r="E17" s="661">
        <v>119.39180327868853</v>
      </c>
      <c r="F17" s="790">
        <v>7227.33</v>
      </c>
      <c r="G17" s="677">
        <v>5.9240409836065577</v>
      </c>
      <c r="H17" s="790"/>
      <c r="I17" s="661"/>
      <c r="J17" s="790"/>
      <c r="K17" s="661"/>
      <c r="L17" s="790">
        <v>710.6</v>
      </c>
      <c r="M17" s="677"/>
      <c r="N17" s="790"/>
      <c r="O17" s="661"/>
      <c r="P17" s="790"/>
      <c r="Q17" s="661"/>
      <c r="R17" s="790"/>
      <c r="S17" s="700"/>
    </row>
    <row r="18" spans="1:19" ht="14.4" customHeight="1" x14ac:dyDescent="0.3">
      <c r="A18" s="687" t="s">
        <v>6197</v>
      </c>
      <c r="B18" s="790"/>
      <c r="C18" s="661"/>
      <c r="D18" s="790">
        <v>164</v>
      </c>
      <c r="E18" s="661"/>
      <c r="F18" s="790">
        <v>818</v>
      </c>
      <c r="G18" s="677"/>
      <c r="H18" s="790"/>
      <c r="I18" s="661"/>
      <c r="J18" s="790"/>
      <c r="K18" s="661"/>
      <c r="L18" s="790"/>
      <c r="M18" s="677"/>
      <c r="N18" s="790"/>
      <c r="O18" s="661"/>
      <c r="P18" s="790"/>
      <c r="Q18" s="661"/>
      <c r="R18" s="790"/>
      <c r="S18" s="700"/>
    </row>
    <row r="19" spans="1:19" ht="14.4" customHeight="1" x14ac:dyDescent="0.3">
      <c r="A19" s="687" t="s">
        <v>6198</v>
      </c>
      <c r="B19" s="790">
        <v>935039</v>
      </c>
      <c r="C19" s="661">
        <v>1</v>
      </c>
      <c r="D19" s="790">
        <v>1169777</v>
      </c>
      <c r="E19" s="661">
        <v>1.251046213045659</v>
      </c>
      <c r="F19" s="790">
        <v>1642860.33</v>
      </c>
      <c r="G19" s="677">
        <v>1.7569965851691749</v>
      </c>
      <c r="H19" s="790">
        <v>7816.6000000000204</v>
      </c>
      <c r="I19" s="661">
        <v>1</v>
      </c>
      <c r="J19" s="790">
        <v>10694.800000000001</v>
      </c>
      <c r="K19" s="661">
        <v>1.3682163600542401</v>
      </c>
      <c r="L19" s="790">
        <v>14802.2</v>
      </c>
      <c r="M19" s="677">
        <v>1.8936877926464144</v>
      </c>
      <c r="N19" s="790">
        <v>78052.070000000007</v>
      </c>
      <c r="O19" s="661">
        <v>1</v>
      </c>
      <c r="P19" s="790"/>
      <c r="Q19" s="661"/>
      <c r="R19" s="790"/>
      <c r="S19" s="700"/>
    </row>
    <row r="20" spans="1:19" ht="14.4" customHeight="1" x14ac:dyDescent="0.3">
      <c r="A20" s="687" t="s">
        <v>6199</v>
      </c>
      <c r="B20" s="790">
        <v>558</v>
      </c>
      <c r="C20" s="661">
        <v>1</v>
      </c>
      <c r="D20" s="790">
        <v>11721</v>
      </c>
      <c r="E20" s="661">
        <v>21.00537634408602</v>
      </c>
      <c r="F20" s="790">
        <v>1230</v>
      </c>
      <c r="G20" s="677">
        <v>2.204301075268817</v>
      </c>
      <c r="H20" s="790"/>
      <c r="I20" s="661"/>
      <c r="J20" s="790">
        <v>7189.46</v>
      </c>
      <c r="K20" s="661"/>
      <c r="L20" s="790"/>
      <c r="M20" s="677"/>
      <c r="N20" s="790"/>
      <c r="O20" s="661"/>
      <c r="P20" s="790"/>
      <c r="Q20" s="661"/>
      <c r="R20" s="790"/>
      <c r="S20" s="700"/>
    </row>
    <row r="21" spans="1:19" ht="14.4" customHeight="1" x14ac:dyDescent="0.3">
      <c r="A21" s="687" t="s">
        <v>6200</v>
      </c>
      <c r="B21" s="790"/>
      <c r="C21" s="661"/>
      <c r="D21" s="790">
        <v>164</v>
      </c>
      <c r="E21" s="661"/>
      <c r="F21" s="790">
        <v>526</v>
      </c>
      <c r="G21" s="677"/>
      <c r="H21" s="790"/>
      <c r="I21" s="661"/>
      <c r="J21" s="790"/>
      <c r="K21" s="661"/>
      <c r="L21" s="790">
        <v>1165.7499999999998</v>
      </c>
      <c r="M21" s="677"/>
      <c r="N21" s="790"/>
      <c r="O21" s="661"/>
      <c r="P21" s="790"/>
      <c r="Q21" s="661"/>
      <c r="R21" s="790"/>
      <c r="S21" s="700"/>
    </row>
    <row r="22" spans="1:19" ht="14.4" customHeight="1" x14ac:dyDescent="0.3">
      <c r="A22" s="687" t="s">
        <v>6201</v>
      </c>
      <c r="B22" s="790">
        <v>327</v>
      </c>
      <c r="C22" s="661">
        <v>1</v>
      </c>
      <c r="D22" s="790">
        <v>17400</v>
      </c>
      <c r="E22" s="661">
        <v>53.211009174311926</v>
      </c>
      <c r="F22" s="790"/>
      <c r="G22" s="677"/>
      <c r="H22" s="790"/>
      <c r="I22" s="661"/>
      <c r="J22" s="790"/>
      <c r="K22" s="661"/>
      <c r="L22" s="790"/>
      <c r="M22" s="677"/>
      <c r="N22" s="790"/>
      <c r="O22" s="661"/>
      <c r="P22" s="790"/>
      <c r="Q22" s="661"/>
      <c r="R22" s="790"/>
      <c r="S22" s="700"/>
    </row>
    <row r="23" spans="1:19" ht="14.4" customHeight="1" x14ac:dyDescent="0.3">
      <c r="A23" s="687" t="s">
        <v>3526</v>
      </c>
      <c r="B23" s="790">
        <v>16132327</v>
      </c>
      <c r="C23" s="661">
        <v>1</v>
      </c>
      <c r="D23" s="790">
        <v>21894083</v>
      </c>
      <c r="E23" s="661">
        <v>1.3571559143327556</v>
      </c>
      <c r="F23" s="790">
        <v>17464523.66</v>
      </c>
      <c r="G23" s="677">
        <v>1.0825793241111465</v>
      </c>
      <c r="H23" s="790">
        <v>4077455.6600000011</v>
      </c>
      <c r="I23" s="661">
        <v>1</v>
      </c>
      <c r="J23" s="790">
        <v>3348531.5100000016</v>
      </c>
      <c r="K23" s="661">
        <v>0.82123063724499235</v>
      </c>
      <c r="L23" s="790">
        <v>3203481.7400000039</v>
      </c>
      <c r="M23" s="677">
        <v>0.78565703887997718</v>
      </c>
      <c r="N23" s="790">
        <v>2458497.6300000004</v>
      </c>
      <c r="O23" s="661">
        <v>1</v>
      </c>
      <c r="P23" s="790">
        <v>2589581.35</v>
      </c>
      <c r="Q23" s="661">
        <v>1.053318627766991</v>
      </c>
      <c r="R23" s="790">
        <v>3629789.3900000011</v>
      </c>
      <c r="S23" s="700">
        <v>1.4764258243356536</v>
      </c>
    </row>
    <row r="24" spans="1:19" ht="14.4" customHeight="1" x14ac:dyDescent="0.3">
      <c r="A24" s="687" t="s">
        <v>6202</v>
      </c>
      <c r="B24" s="790"/>
      <c r="C24" s="661"/>
      <c r="D24" s="790">
        <v>68</v>
      </c>
      <c r="E24" s="661"/>
      <c r="F24" s="790"/>
      <c r="G24" s="677"/>
      <c r="H24" s="790"/>
      <c r="I24" s="661"/>
      <c r="J24" s="790"/>
      <c r="K24" s="661"/>
      <c r="L24" s="790"/>
      <c r="M24" s="677"/>
      <c r="N24" s="790"/>
      <c r="O24" s="661"/>
      <c r="P24" s="790"/>
      <c r="Q24" s="661"/>
      <c r="R24" s="790"/>
      <c r="S24" s="700"/>
    </row>
    <row r="25" spans="1:19" ht="14.4" customHeight="1" x14ac:dyDescent="0.3">
      <c r="A25" s="687" t="s">
        <v>6203</v>
      </c>
      <c r="B25" s="790">
        <v>401</v>
      </c>
      <c r="C25" s="661">
        <v>1</v>
      </c>
      <c r="D25" s="790">
        <v>40426</v>
      </c>
      <c r="E25" s="661">
        <v>100.81296758104739</v>
      </c>
      <c r="F25" s="790">
        <v>6854</v>
      </c>
      <c r="G25" s="677">
        <v>17.09226932668329</v>
      </c>
      <c r="H25" s="790"/>
      <c r="I25" s="661"/>
      <c r="J25" s="790">
        <v>2357.7600000000002</v>
      </c>
      <c r="K25" s="661"/>
      <c r="L25" s="790">
        <v>4022.8000000000015</v>
      </c>
      <c r="M25" s="677"/>
      <c r="N25" s="790"/>
      <c r="O25" s="661"/>
      <c r="P25" s="790"/>
      <c r="Q25" s="661"/>
      <c r="R25" s="790">
        <v>29396.85</v>
      </c>
      <c r="S25" s="700"/>
    </row>
    <row r="26" spans="1:19" ht="14.4" customHeight="1" x14ac:dyDescent="0.3">
      <c r="A26" s="687" t="s">
        <v>6204</v>
      </c>
      <c r="B26" s="790"/>
      <c r="C26" s="661"/>
      <c r="D26" s="790">
        <v>326</v>
      </c>
      <c r="E26" s="661"/>
      <c r="F26" s="790">
        <v>3082</v>
      </c>
      <c r="G26" s="677"/>
      <c r="H26" s="790"/>
      <c r="I26" s="661"/>
      <c r="J26" s="790"/>
      <c r="K26" s="661"/>
      <c r="L26" s="790">
        <v>710.6</v>
      </c>
      <c r="M26" s="677"/>
      <c r="N26" s="790"/>
      <c r="O26" s="661"/>
      <c r="P26" s="790"/>
      <c r="Q26" s="661"/>
      <c r="R26" s="790"/>
      <c r="S26" s="700"/>
    </row>
    <row r="27" spans="1:19" ht="14.4" customHeight="1" x14ac:dyDescent="0.3">
      <c r="A27" s="687" t="s">
        <v>6205</v>
      </c>
      <c r="B27" s="790">
        <v>764</v>
      </c>
      <c r="C27" s="661">
        <v>1</v>
      </c>
      <c r="D27" s="790">
        <v>1442</v>
      </c>
      <c r="E27" s="661">
        <v>1.8874345549738221</v>
      </c>
      <c r="F27" s="790">
        <v>35</v>
      </c>
      <c r="G27" s="677">
        <v>4.581151832460733E-2</v>
      </c>
      <c r="H27" s="790"/>
      <c r="I27" s="661"/>
      <c r="J27" s="790"/>
      <c r="K27" s="661"/>
      <c r="L27" s="790"/>
      <c r="M27" s="677"/>
      <c r="N27" s="790"/>
      <c r="O27" s="661"/>
      <c r="P27" s="790"/>
      <c r="Q27" s="661"/>
      <c r="R27" s="790"/>
      <c r="S27" s="700"/>
    </row>
    <row r="28" spans="1:19" ht="14.4" customHeight="1" x14ac:dyDescent="0.3">
      <c r="A28" s="687" t="s">
        <v>6206</v>
      </c>
      <c r="B28" s="790">
        <v>5347</v>
      </c>
      <c r="C28" s="661">
        <v>1</v>
      </c>
      <c r="D28" s="790">
        <v>70</v>
      </c>
      <c r="E28" s="661">
        <v>1.3091453151299795E-2</v>
      </c>
      <c r="F28" s="790"/>
      <c r="G28" s="677"/>
      <c r="H28" s="790">
        <v>8726.84</v>
      </c>
      <c r="I28" s="661">
        <v>1</v>
      </c>
      <c r="J28" s="790"/>
      <c r="K28" s="661"/>
      <c r="L28" s="790"/>
      <c r="M28" s="677"/>
      <c r="N28" s="790"/>
      <c r="O28" s="661"/>
      <c r="P28" s="790"/>
      <c r="Q28" s="661"/>
      <c r="R28" s="790"/>
      <c r="S28" s="700"/>
    </row>
    <row r="29" spans="1:19" ht="14.4" customHeight="1" x14ac:dyDescent="0.3">
      <c r="A29" s="687" t="s">
        <v>6207</v>
      </c>
      <c r="B29" s="790">
        <v>203099</v>
      </c>
      <c r="C29" s="661">
        <v>1</v>
      </c>
      <c r="D29" s="790">
        <v>123387</v>
      </c>
      <c r="E29" s="661">
        <v>0.60752145505393917</v>
      </c>
      <c r="F29" s="790">
        <v>80896.33</v>
      </c>
      <c r="G29" s="677">
        <v>0.39830983904401301</v>
      </c>
      <c r="H29" s="790">
        <v>710.6</v>
      </c>
      <c r="I29" s="661">
        <v>1</v>
      </c>
      <c r="J29" s="790">
        <v>4022.8</v>
      </c>
      <c r="K29" s="661">
        <v>5.6611314382212212</v>
      </c>
      <c r="L29" s="790">
        <v>1421.2</v>
      </c>
      <c r="M29" s="677">
        <v>2</v>
      </c>
      <c r="N29" s="790"/>
      <c r="O29" s="661"/>
      <c r="P29" s="790"/>
      <c r="Q29" s="661"/>
      <c r="R29" s="790"/>
      <c r="S29" s="700"/>
    </row>
    <row r="30" spans="1:19" ht="14.4" customHeight="1" x14ac:dyDescent="0.3">
      <c r="A30" s="687" t="s">
        <v>6208</v>
      </c>
      <c r="B30" s="790"/>
      <c r="C30" s="661"/>
      <c r="D30" s="790">
        <v>114</v>
      </c>
      <c r="E30" s="661"/>
      <c r="F30" s="790">
        <v>114</v>
      </c>
      <c r="G30" s="677"/>
      <c r="H30" s="790"/>
      <c r="I30" s="661"/>
      <c r="J30" s="790"/>
      <c r="K30" s="661"/>
      <c r="L30" s="790"/>
      <c r="M30" s="677"/>
      <c r="N30" s="790"/>
      <c r="O30" s="661"/>
      <c r="P30" s="790"/>
      <c r="Q30" s="661"/>
      <c r="R30" s="790"/>
      <c r="S30" s="700"/>
    </row>
    <row r="31" spans="1:19" ht="14.4" customHeight="1" thickBot="1" x14ac:dyDescent="0.35">
      <c r="A31" s="792" t="s">
        <v>6209</v>
      </c>
      <c r="B31" s="791">
        <v>163</v>
      </c>
      <c r="C31" s="667">
        <v>1</v>
      </c>
      <c r="D31" s="791">
        <v>645</v>
      </c>
      <c r="E31" s="667">
        <v>3.9570552147239262</v>
      </c>
      <c r="F31" s="791">
        <v>366</v>
      </c>
      <c r="G31" s="678">
        <v>2.2453987730061349</v>
      </c>
      <c r="H31" s="791"/>
      <c r="I31" s="667"/>
      <c r="J31" s="791"/>
      <c r="K31" s="667"/>
      <c r="L31" s="791"/>
      <c r="M31" s="678"/>
      <c r="N31" s="791"/>
      <c r="O31" s="667"/>
      <c r="P31" s="791"/>
      <c r="Q31" s="667"/>
      <c r="R31" s="791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6300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40712.989999999991</v>
      </c>
      <c r="G3" s="212">
        <f t="shared" si="0"/>
        <v>24141690.330000006</v>
      </c>
      <c r="H3" s="212"/>
      <c r="I3" s="212"/>
      <c r="J3" s="212">
        <f t="shared" si="0"/>
        <v>44680.600000000013</v>
      </c>
      <c r="K3" s="212">
        <f t="shared" si="0"/>
        <v>29504770.68</v>
      </c>
      <c r="L3" s="212"/>
      <c r="M3" s="212"/>
      <c r="N3" s="212">
        <f t="shared" si="0"/>
        <v>38738.06</v>
      </c>
      <c r="O3" s="212">
        <f t="shared" si="0"/>
        <v>26160723.360000003</v>
      </c>
      <c r="P3" s="79">
        <f>IF(G3=0,0,O3/G3)</f>
        <v>1.0836326289667886</v>
      </c>
      <c r="Q3" s="213">
        <f>IF(N3=0,0,O3/N3)</f>
        <v>675.32352833363382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6210</v>
      </c>
      <c r="B6" s="736" t="s">
        <v>5804</v>
      </c>
      <c r="C6" s="736" t="s">
        <v>6072</v>
      </c>
      <c r="D6" s="736" t="s">
        <v>6081</v>
      </c>
      <c r="E6" s="736" t="s">
        <v>6082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>
        <v>4</v>
      </c>
      <c r="O6" s="229">
        <v>140</v>
      </c>
      <c r="P6" s="741"/>
      <c r="Q6" s="749">
        <v>35</v>
      </c>
    </row>
    <row r="7" spans="1:17" ht="14.4" customHeight="1" x14ac:dyDescent="0.3">
      <c r="A7" s="660" t="s">
        <v>6210</v>
      </c>
      <c r="B7" s="661" t="s">
        <v>5804</v>
      </c>
      <c r="C7" s="661" t="s">
        <v>6072</v>
      </c>
      <c r="D7" s="661" t="s">
        <v>6107</v>
      </c>
      <c r="E7" s="661" t="s">
        <v>6108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331</v>
      </c>
      <c r="P7" s="677"/>
      <c r="Q7" s="665">
        <v>331</v>
      </c>
    </row>
    <row r="8" spans="1:17" ht="14.4" customHeight="1" x14ac:dyDescent="0.3">
      <c r="A8" s="660" t="s">
        <v>6210</v>
      </c>
      <c r="B8" s="661" t="s">
        <v>5804</v>
      </c>
      <c r="C8" s="661" t="s">
        <v>6072</v>
      </c>
      <c r="D8" s="661" t="s">
        <v>6111</v>
      </c>
      <c r="E8" s="661" t="s">
        <v>6112</v>
      </c>
      <c r="F8" s="664">
        <v>1</v>
      </c>
      <c r="G8" s="664">
        <v>645</v>
      </c>
      <c r="H8" s="664">
        <v>1</v>
      </c>
      <c r="I8" s="664">
        <v>645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6210</v>
      </c>
      <c r="B9" s="661" t="s">
        <v>5804</v>
      </c>
      <c r="C9" s="661" t="s">
        <v>6072</v>
      </c>
      <c r="D9" s="661" t="s">
        <v>6115</v>
      </c>
      <c r="E9" s="661" t="s">
        <v>6116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114</v>
      </c>
      <c r="P9" s="677"/>
      <c r="Q9" s="665">
        <v>114</v>
      </c>
    </row>
    <row r="10" spans="1:17" ht="14.4" customHeight="1" x14ac:dyDescent="0.3">
      <c r="A10" s="660" t="s">
        <v>6210</v>
      </c>
      <c r="B10" s="661" t="s">
        <v>6119</v>
      </c>
      <c r="C10" s="661" t="s">
        <v>6072</v>
      </c>
      <c r="D10" s="661" t="s">
        <v>6081</v>
      </c>
      <c r="E10" s="661" t="s">
        <v>6082</v>
      </c>
      <c r="F10" s="664">
        <v>5</v>
      </c>
      <c r="G10" s="664">
        <v>170</v>
      </c>
      <c r="H10" s="664">
        <v>1</v>
      </c>
      <c r="I10" s="664">
        <v>34</v>
      </c>
      <c r="J10" s="664">
        <v>4</v>
      </c>
      <c r="K10" s="664">
        <v>139</v>
      </c>
      <c r="L10" s="664">
        <v>0.81764705882352939</v>
      </c>
      <c r="M10" s="664">
        <v>34.75</v>
      </c>
      <c r="N10" s="664">
        <v>5</v>
      </c>
      <c r="O10" s="664">
        <v>175</v>
      </c>
      <c r="P10" s="677">
        <v>1.0294117647058822</v>
      </c>
      <c r="Q10" s="665">
        <v>35</v>
      </c>
    </row>
    <row r="11" spans="1:17" ht="14.4" customHeight="1" x14ac:dyDescent="0.3">
      <c r="A11" s="660" t="s">
        <v>6210</v>
      </c>
      <c r="B11" s="661" t="s">
        <v>6119</v>
      </c>
      <c r="C11" s="661" t="s">
        <v>6072</v>
      </c>
      <c r="D11" s="661" t="s">
        <v>6141</v>
      </c>
      <c r="E11" s="661" t="s">
        <v>6142</v>
      </c>
      <c r="F11" s="664"/>
      <c r="G11" s="664"/>
      <c r="H11" s="664"/>
      <c r="I11" s="664"/>
      <c r="J11" s="664">
        <v>1</v>
      </c>
      <c r="K11" s="664">
        <v>163</v>
      </c>
      <c r="L11" s="664"/>
      <c r="M11" s="664">
        <v>163</v>
      </c>
      <c r="N11" s="664">
        <v>1</v>
      </c>
      <c r="O11" s="664">
        <v>165</v>
      </c>
      <c r="P11" s="677"/>
      <c r="Q11" s="665">
        <v>165</v>
      </c>
    </row>
    <row r="12" spans="1:17" ht="14.4" customHeight="1" x14ac:dyDescent="0.3">
      <c r="A12" s="660" t="s">
        <v>6210</v>
      </c>
      <c r="B12" s="661" t="s">
        <v>6119</v>
      </c>
      <c r="C12" s="661" t="s">
        <v>6072</v>
      </c>
      <c r="D12" s="661" t="s">
        <v>6143</v>
      </c>
      <c r="E12" s="661" t="s">
        <v>6144</v>
      </c>
      <c r="F12" s="664"/>
      <c r="G12" s="664"/>
      <c r="H12" s="664"/>
      <c r="I12" s="664"/>
      <c r="J12" s="664">
        <v>1</v>
      </c>
      <c r="K12" s="664">
        <v>1186</v>
      </c>
      <c r="L12" s="664"/>
      <c r="M12" s="664">
        <v>1186</v>
      </c>
      <c r="N12" s="664"/>
      <c r="O12" s="664"/>
      <c r="P12" s="677"/>
      <c r="Q12" s="665"/>
    </row>
    <row r="13" spans="1:17" ht="14.4" customHeight="1" x14ac:dyDescent="0.3">
      <c r="A13" s="660" t="s">
        <v>6210</v>
      </c>
      <c r="B13" s="661" t="s">
        <v>6119</v>
      </c>
      <c r="C13" s="661" t="s">
        <v>6072</v>
      </c>
      <c r="D13" s="661" t="s">
        <v>6145</v>
      </c>
      <c r="E13" s="661" t="s">
        <v>6146</v>
      </c>
      <c r="F13" s="664"/>
      <c r="G13" s="664"/>
      <c r="H13" s="664"/>
      <c r="I13" s="664"/>
      <c r="J13" s="664">
        <v>1</v>
      </c>
      <c r="K13" s="664">
        <v>706</v>
      </c>
      <c r="L13" s="664"/>
      <c r="M13" s="664">
        <v>706</v>
      </c>
      <c r="N13" s="664"/>
      <c r="O13" s="664"/>
      <c r="P13" s="677"/>
      <c r="Q13" s="665"/>
    </row>
    <row r="14" spans="1:17" ht="14.4" customHeight="1" x14ac:dyDescent="0.3">
      <c r="A14" s="660" t="s">
        <v>6210</v>
      </c>
      <c r="B14" s="661" t="s">
        <v>6119</v>
      </c>
      <c r="C14" s="661" t="s">
        <v>6072</v>
      </c>
      <c r="D14" s="661" t="s">
        <v>6159</v>
      </c>
      <c r="E14" s="661" t="s">
        <v>6160</v>
      </c>
      <c r="F14" s="664">
        <v>60</v>
      </c>
      <c r="G14" s="664">
        <v>52080</v>
      </c>
      <c r="H14" s="664">
        <v>1</v>
      </c>
      <c r="I14" s="664">
        <v>868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6210</v>
      </c>
      <c r="B15" s="661" t="s">
        <v>6119</v>
      </c>
      <c r="C15" s="661" t="s">
        <v>6072</v>
      </c>
      <c r="D15" s="661" t="s">
        <v>6095</v>
      </c>
      <c r="E15" s="661" t="s">
        <v>6096</v>
      </c>
      <c r="F15" s="664"/>
      <c r="G15" s="664"/>
      <c r="H15" s="664"/>
      <c r="I15" s="664"/>
      <c r="J15" s="664"/>
      <c r="K15" s="664"/>
      <c r="L15" s="664"/>
      <c r="M15" s="664"/>
      <c r="N15" s="664">
        <v>1</v>
      </c>
      <c r="O15" s="664">
        <v>33.33</v>
      </c>
      <c r="P15" s="677"/>
      <c r="Q15" s="665">
        <v>33.33</v>
      </c>
    </row>
    <row r="16" spans="1:17" ht="14.4" customHeight="1" x14ac:dyDescent="0.3">
      <c r="A16" s="660" t="s">
        <v>6210</v>
      </c>
      <c r="B16" s="661" t="s">
        <v>6119</v>
      </c>
      <c r="C16" s="661" t="s">
        <v>6072</v>
      </c>
      <c r="D16" s="661" t="s">
        <v>6163</v>
      </c>
      <c r="E16" s="661" t="s">
        <v>6164</v>
      </c>
      <c r="F16" s="664">
        <v>1</v>
      </c>
      <c r="G16" s="664">
        <v>327</v>
      </c>
      <c r="H16" s="664">
        <v>1</v>
      </c>
      <c r="I16" s="664">
        <v>327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6210</v>
      </c>
      <c r="B17" s="661" t="s">
        <v>6119</v>
      </c>
      <c r="C17" s="661" t="s">
        <v>6072</v>
      </c>
      <c r="D17" s="661" t="s">
        <v>6169</v>
      </c>
      <c r="E17" s="661" t="s">
        <v>6170</v>
      </c>
      <c r="F17" s="664">
        <v>1</v>
      </c>
      <c r="G17" s="664">
        <v>3696</v>
      </c>
      <c r="H17" s="664">
        <v>1</v>
      </c>
      <c r="I17" s="664">
        <v>3696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6210</v>
      </c>
      <c r="B18" s="661" t="s">
        <v>6119</v>
      </c>
      <c r="C18" s="661" t="s">
        <v>6072</v>
      </c>
      <c r="D18" s="661" t="s">
        <v>6171</v>
      </c>
      <c r="E18" s="661" t="s">
        <v>6172</v>
      </c>
      <c r="F18" s="664">
        <v>1</v>
      </c>
      <c r="G18" s="664">
        <v>1888</v>
      </c>
      <c r="H18" s="664">
        <v>1</v>
      </c>
      <c r="I18" s="664">
        <v>1888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6210</v>
      </c>
      <c r="B19" s="661" t="s">
        <v>6119</v>
      </c>
      <c r="C19" s="661" t="s">
        <v>6072</v>
      </c>
      <c r="D19" s="661" t="s">
        <v>6179</v>
      </c>
      <c r="E19" s="661" t="s">
        <v>6180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288</v>
      </c>
      <c r="P19" s="677"/>
      <c r="Q19" s="665">
        <v>288</v>
      </c>
    </row>
    <row r="20" spans="1:17" ht="14.4" customHeight="1" x14ac:dyDescent="0.3">
      <c r="A20" s="660" t="s">
        <v>6211</v>
      </c>
      <c r="B20" s="661" t="s">
        <v>5804</v>
      </c>
      <c r="C20" s="661" t="s">
        <v>5805</v>
      </c>
      <c r="D20" s="661" t="s">
        <v>5845</v>
      </c>
      <c r="E20" s="661" t="s">
        <v>5846</v>
      </c>
      <c r="F20" s="664">
        <v>0</v>
      </c>
      <c r="G20" s="664">
        <v>0</v>
      </c>
      <c r="H20" s="664"/>
      <c r="I20" s="664"/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6211</v>
      </c>
      <c r="B21" s="661" t="s">
        <v>5804</v>
      </c>
      <c r="C21" s="661" t="s">
        <v>5805</v>
      </c>
      <c r="D21" s="661" t="s">
        <v>5845</v>
      </c>
      <c r="E21" s="661" t="s">
        <v>3188</v>
      </c>
      <c r="F21" s="664">
        <v>1.25</v>
      </c>
      <c r="G21" s="664">
        <v>18866.93</v>
      </c>
      <c r="H21" s="664">
        <v>1</v>
      </c>
      <c r="I21" s="664">
        <v>15093.544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6211</v>
      </c>
      <c r="B22" s="661" t="s">
        <v>5804</v>
      </c>
      <c r="C22" s="661" t="s">
        <v>6072</v>
      </c>
      <c r="D22" s="661" t="s">
        <v>6081</v>
      </c>
      <c r="E22" s="661" t="s">
        <v>6082</v>
      </c>
      <c r="F22" s="664">
        <v>6</v>
      </c>
      <c r="G22" s="664">
        <v>204</v>
      </c>
      <c r="H22" s="664">
        <v>1</v>
      </c>
      <c r="I22" s="664">
        <v>34</v>
      </c>
      <c r="J22" s="664">
        <v>4</v>
      </c>
      <c r="K22" s="664">
        <v>136</v>
      </c>
      <c r="L22" s="664">
        <v>0.66666666666666663</v>
      </c>
      <c r="M22" s="664">
        <v>34</v>
      </c>
      <c r="N22" s="664">
        <v>4</v>
      </c>
      <c r="O22" s="664">
        <v>140</v>
      </c>
      <c r="P22" s="677">
        <v>0.68627450980392157</v>
      </c>
      <c r="Q22" s="665">
        <v>35</v>
      </c>
    </row>
    <row r="23" spans="1:17" ht="14.4" customHeight="1" x14ac:dyDescent="0.3">
      <c r="A23" s="660" t="s">
        <v>6211</v>
      </c>
      <c r="B23" s="661" t="s">
        <v>5804</v>
      </c>
      <c r="C23" s="661" t="s">
        <v>6072</v>
      </c>
      <c r="D23" s="661" t="s">
        <v>6087</v>
      </c>
      <c r="E23" s="661" t="s">
        <v>6088</v>
      </c>
      <c r="F23" s="664">
        <v>1</v>
      </c>
      <c r="G23" s="664">
        <v>163</v>
      </c>
      <c r="H23" s="664">
        <v>1</v>
      </c>
      <c r="I23" s="664">
        <v>163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6211</v>
      </c>
      <c r="B24" s="661" t="s">
        <v>5804</v>
      </c>
      <c r="C24" s="661" t="s">
        <v>6072</v>
      </c>
      <c r="D24" s="661" t="s">
        <v>6091</v>
      </c>
      <c r="E24" s="661" t="s">
        <v>6092</v>
      </c>
      <c r="F24" s="664">
        <v>1</v>
      </c>
      <c r="G24" s="664">
        <v>0</v>
      </c>
      <c r="H24" s="664"/>
      <c r="I24" s="664">
        <v>0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6211</v>
      </c>
      <c r="B25" s="661" t="s">
        <v>5804</v>
      </c>
      <c r="C25" s="661" t="s">
        <v>6072</v>
      </c>
      <c r="D25" s="661" t="s">
        <v>6093</v>
      </c>
      <c r="E25" s="661" t="s">
        <v>6094</v>
      </c>
      <c r="F25" s="664">
        <v>1</v>
      </c>
      <c r="G25" s="664">
        <v>104</v>
      </c>
      <c r="H25" s="664">
        <v>1</v>
      </c>
      <c r="I25" s="664">
        <v>104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6211</v>
      </c>
      <c r="B26" s="661" t="s">
        <v>5804</v>
      </c>
      <c r="C26" s="661" t="s">
        <v>6072</v>
      </c>
      <c r="D26" s="661" t="s">
        <v>6095</v>
      </c>
      <c r="E26" s="661" t="s">
        <v>6096</v>
      </c>
      <c r="F26" s="664"/>
      <c r="G26" s="664"/>
      <c r="H26" s="664"/>
      <c r="I26" s="664"/>
      <c r="J26" s="664"/>
      <c r="K26" s="664"/>
      <c r="L26" s="664"/>
      <c r="M26" s="664"/>
      <c r="N26" s="664">
        <v>1</v>
      </c>
      <c r="O26" s="664">
        <v>0</v>
      </c>
      <c r="P26" s="677"/>
      <c r="Q26" s="665">
        <v>0</v>
      </c>
    </row>
    <row r="27" spans="1:17" ht="14.4" customHeight="1" x14ac:dyDescent="0.3">
      <c r="A27" s="660" t="s">
        <v>6211</v>
      </c>
      <c r="B27" s="661" t="s">
        <v>5804</v>
      </c>
      <c r="C27" s="661" t="s">
        <v>6072</v>
      </c>
      <c r="D27" s="661" t="s">
        <v>6107</v>
      </c>
      <c r="E27" s="661" t="s">
        <v>6108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331</v>
      </c>
      <c r="P27" s="677"/>
      <c r="Q27" s="665">
        <v>331</v>
      </c>
    </row>
    <row r="28" spans="1:17" ht="14.4" customHeight="1" x14ac:dyDescent="0.3">
      <c r="A28" s="660" t="s">
        <v>6211</v>
      </c>
      <c r="B28" s="661" t="s">
        <v>5804</v>
      </c>
      <c r="C28" s="661" t="s">
        <v>6072</v>
      </c>
      <c r="D28" s="661" t="s">
        <v>6111</v>
      </c>
      <c r="E28" s="661" t="s">
        <v>6112</v>
      </c>
      <c r="F28" s="664">
        <v>1</v>
      </c>
      <c r="G28" s="664">
        <v>645</v>
      </c>
      <c r="H28" s="664">
        <v>1</v>
      </c>
      <c r="I28" s="664">
        <v>645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6211</v>
      </c>
      <c r="B29" s="661" t="s">
        <v>5804</v>
      </c>
      <c r="C29" s="661" t="s">
        <v>6072</v>
      </c>
      <c r="D29" s="661" t="s">
        <v>6115</v>
      </c>
      <c r="E29" s="661" t="s">
        <v>6116</v>
      </c>
      <c r="F29" s="664">
        <v>6</v>
      </c>
      <c r="G29" s="664">
        <v>672</v>
      </c>
      <c r="H29" s="664">
        <v>1</v>
      </c>
      <c r="I29" s="664">
        <v>112</v>
      </c>
      <c r="J29" s="664">
        <v>9</v>
      </c>
      <c r="K29" s="664">
        <v>1012</v>
      </c>
      <c r="L29" s="664">
        <v>1.5059523809523809</v>
      </c>
      <c r="M29" s="664">
        <v>112.44444444444444</v>
      </c>
      <c r="N29" s="664">
        <v>7</v>
      </c>
      <c r="O29" s="664">
        <v>798</v>
      </c>
      <c r="P29" s="677">
        <v>1.1875</v>
      </c>
      <c r="Q29" s="665">
        <v>114</v>
      </c>
    </row>
    <row r="30" spans="1:17" ht="14.4" customHeight="1" x14ac:dyDescent="0.3">
      <c r="A30" s="660" t="s">
        <v>6211</v>
      </c>
      <c r="B30" s="661" t="s">
        <v>6119</v>
      </c>
      <c r="C30" s="661" t="s">
        <v>6060</v>
      </c>
      <c r="D30" s="661" t="s">
        <v>6134</v>
      </c>
      <c r="E30" s="661" t="s">
        <v>6135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710.6</v>
      </c>
      <c r="P30" s="677"/>
      <c r="Q30" s="665">
        <v>710.6</v>
      </c>
    </row>
    <row r="31" spans="1:17" ht="14.4" customHeight="1" x14ac:dyDescent="0.3">
      <c r="A31" s="660" t="s">
        <v>6211</v>
      </c>
      <c r="B31" s="661" t="s">
        <v>6119</v>
      </c>
      <c r="C31" s="661" t="s">
        <v>6072</v>
      </c>
      <c r="D31" s="661" t="s">
        <v>6081</v>
      </c>
      <c r="E31" s="661" t="s">
        <v>6082</v>
      </c>
      <c r="F31" s="664">
        <v>1</v>
      </c>
      <c r="G31" s="664">
        <v>34</v>
      </c>
      <c r="H31" s="664">
        <v>1</v>
      </c>
      <c r="I31" s="664">
        <v>34</v>
      </c>
      <c r="J31" s="664">
        <v>5</v>
      </c>
      <c r="K31" s="664">
        <v>172</v>
      </c>
      <c r="L31" s="664">
        <v>5.0588235294117645</v>
      </c>
      <c r="M31" s="664">
        <v>34.4</v>
      </c>
      <c r="N31" s="664">
        <v>3</v>
      </c>
      <c r="O31" s="664">
        <v>105</v>
      </c>
      <c r="P31" s="677">
        <v>3.0882352941176472</v>
      </c>
      <c r="Q31" s="665">
        <v>35</v>
      </c>
    </row>
    <row r="32" spans="1:17" ht="14.4" customHeight="1" x14ac:dyDescent="0.3">
      <c r="A32" s="660" t="s">
        <v>6211</v>
      </c>
      <c r="B32" s="661" t="s">
        <v>6119</v>
      </c>
      <c r="C32" s="661" t="s">
        <v>6072</v>
      </c>
      <c r="D32" s="661" t="s">
        <v>6141</v>
      </c>
      <c r="E32" s="661" t="s">
        <v>6142</v>
      </c>
      <c r="F32" s="664"/>
      <c r="G32" s="664"/>
      <c r="H32" s="664"/>
      <c r="I32" s="664"/>
      <c r="J32" s="664"/>
      <c r="K32" s="664"/>
      <c r="L32" s="664"/>
      <c r="M32" s="664"/>
      <c r="N32" s="664">
        <v>2</v>
      </c>
      <c r="O32" s="664">
        <v>330</v>
      </c>
      <c r="P32" s="677"/>
      <c r="Q32" s="665">
        <v>165</v>
      </c>
    </row>
    <row r="33" spans="1:17" ht="14.4" customHeight="1" x14ac:dyDescent="0.3">
      <c r="A33" s="660" t="s">
        <v>6211</v>
      </c>
      <c r="B33" s="661" t="s">
        <v>6119</v>
      </c>
      <c r="C33" s="661" t="s">
        <v>6072</v>
      </c>
      <c r="D33" s="661" t="s">
        <v>6157</v>
      </c>
      <c r="E33" s="661" t="s">
        <v>6158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690</v>
      </c>
      <c r="P33" s="677"/>
      <c r="Q33" s="665">
        <v>690</v>
      </c>
    </row>
    <row r="34" spans="1:17" ht="14.4" customHeight="1" x14ac:dyDescent="0.3">
      <c r="A34" s="660" t="s">
        <v>6211</v>
      </c>
      <c r="B34" s="661" t="s">
        <v>6119</v>
      </c>
      <c r="C34" s="661" t="s">
        <v>6072</v>
      </c>
      <c r="D34" s="661" t="s">
        <v>6163</v>
      </c>
      <c r="E34" s="661" t="s">
        <v>6164</v>
      </c>
      <c r="F34" s="664"/>
      <c r="G34" s="664"/>
      <c r="H34" s="664"/>
      <c r="I34" s="664"/>
      <c r="J34" s="664">
        <v>1</v>
      </c>
      <c r="K34" s="664">
        <v>330</v>
      </c>
      <c r="L34" s="664"/>
      <c r="M34" s="664">
        <v>330</v>
      </c>
      <c r="N34" s="664">
        <v>2</v>
      </c>
      <c r="O34" s="664">
        <v>662</v>
      </c>
      <c r="P34" s="677"/>
      <c r="Q34" s="665">
        <v>331</v>
      </c>
    </row>
    <row r="35" spans="1:17" ht="14.4" customHeight="1" x14ac:dyDescent="0.3">
      <c r="A35" s="660" t="s">
        <v>6211</v>
      </c>
      <c r="B35" s="661" t="s">
        <v>6119</v>
      </c>
      <c r="C35" s="661" t="s">
        <v>6072</v>
      </c>
      <c r="D35" s="661" t="s">
        <v>6167</v>
      </c>
      <c r="E35" s="661" t="s">
        <v>6168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503</v>
      </c>
      <c r="P35" s="677"/>
      <c r="Q35" s="665">
        <v>503</v>
      </c>
    </row>
    <row r="36" spans="1:17" ht="14.4" customHeight="1" x14ac:dyDescent="0.3">
      <c r="A36" s="660" t="s">
        <v>6211</v>
      </c>
      <c r="B36" s="661" t="s">
        <v>6119</v>
      </c>
      <c r="C36" s="661" t="s">
        <v>6072</v>
      </c>
      <c r="D36" s="661" t="s">
        <v>6171</v>
      </c>
      <c r="E36" s="661" t="s">
        <v>6172</v>
      </c>
      <c r="F36" s="664"/>
      <c r="G36" s="664"/>
      <c r="H36" s="664"/>
      <c r="I36" s="664"/>
      <c r="J36" s="664"/>
      <c r="K36" s="664"/>
      <c r="L36" s="664"/>
      <c r="M36" s="664"/>
      <c r="N36" s="664">
        <v>1</v>
      </c>
      <c r="O36" s="664">
        <v>1896</v>
      </c>
      <c r="P36" s="677"/>
      <c r="Q36" s="665">
        <v>1896</v>
      </c>
    </row>
    <row r="37" spans="1:17" ht="14.4" customHeight="1" x14ac:dyDescent="0.3">
      <c r="A37" s="660" t="s">
        <v>6212</v>
      </c>
      <c r="B37" s="661" t="s">
        <v>5804</v>
      </c>
      <c r="C37" s="661" t="s">
        <v>6072</v>
      </c>
      <c r="D37" s="661" t="s">
        <v>6081</v>
      </c>
      <c r="E37" s="661" t="s">
        <v>6082</v>
      </c>
      <c r="F37" s="664">
        <v>2</v>
      </c>
      <c r="G37" s="664">
        <v>68</v>
      </c>
      <c r="H37" s="664">
        <v>1</v>
      </c>
      <c r="I37" s="664">
        <v>34</v>
      </c>
      <c r="J37" s="664">
        <v>2</v>
      </c>
      <c r="K37" s="664">
        <v>69</v>
      </c>
      <c r="L37" s="664">
        <v>1.0147058823529411</v>
      </c>
      <c r="M37" s="664">
        <v>34.5</v>
      </c>
      <c r="N37" s="664">
        <v>2</v>
      </c>
      <c r="O37" s="664">
        <v>70</v>
      </c>
      <c r="P37" s="677">
        <v>1.0294117647058822</v>
      </c>
      <c r="Q37" s="665">
        <v>35</v>
      </c>
    </row>
    <row r="38" spans="1:17" ht="14.4" customHeight="1" x14ac:dyDescent="0.3">
      <c r="A38" s="660" t="s">
        <v>6212</v>
      </c>
      <c r="B38" s="661" t="s">
        <v>5804</v>
      </c>
      <c r="C38" s="661" t="s">
        <v>6072</v>
      </c>
      <c r="D38" s="661" t="s">
        <v>6095</v>
      </c>
      <c r="E38" s="661" t="s">
        <v>6096</v>
      </c>
      <c r="F38" s="664"/>
      <c r="G38" s="664"/>
      <c r="H38" s="664"/>
      <c r="I38" s="664"/>
      <c r="J38" s="664">
        <v>2</v>
      </c>
      <c r="K38" s="664">
        <v>0</v>
      </c>
      <c r="L38" s="664"/>
      <c r="M38" s="664">
        <v>0</v>
      </c>
      <c r="N38" s="664"/>
      <c r="O38" s="664"/>
      <c r="P38" s="677"/>
      <c r="Q38" s="665"/>
    </row>
    <row r="39" spans="1:17" ht="14.4" customHeight="1" x14ac:dyDescent="0.3">
      <c r="A39" s="660" t="s">
        <v>6212</v>
      </c>
      <c r="B39" s="661" t="s">
        <v>5804</v>
      </c>
      <c r="C39" s="661" t="s">
        <v>6072</v>
      </c>
      <c r="D39" s="661" t="s">
        <v>6107</v>
      </c>
      <c r="E39" s="661" t="s">
        <v>6108</v>
      </c>
      <c r="F39" s="664"/>
      <c r="G39" s="664"/>
      <c r="H39" s="664"/>
      <c r="I39" s="664"/>
      <c r="J39" s="664">
        <v>1</v>
      </c>
      <c r="K39" s="664">
        <v>330</v>
      </c>
      <c r="L39" s="664"/>
      <c r="M39" s="664">
        <v>330</v>
      </c>
      <c r="N39" s="664">
        <v>1</v>
      </c>
      <c r="O39" s="664">
        <v>331</v>
      </c>
      <c r="P39" s="677"/>
      <c r="Q39" s="665">
        <v>331</v>
      </c>
    </row>
    <row r="40" spans="1:17" ht="14.4" customHeight="1" x14ac:dyDescent="0.3">
      <c r="A40" s="660" t="s">
        <v>6212</v>
      </c>
      <c r="B40" s="661" t="s">
        <v>5804</v>
      </c>
      <c r="C40" s="661" t="s">
        <v>6072</v>
      </c>
      <c r="D40" s="661" t="s">
        <v>6111</v>
      </c>
      <c r="E40" s="661" t="s">
        <v>6112</v>
      </c>
      <c r="F40" s="664">
        <v>1</v>
      </c>
      <c r="G40" s="664">
        <v>645</v>
      </c>
      <c r="H40" s="664">
        <v>1</v>
      </c>
      <c r="I40" s="664">
        <v>645</v>
      </c>
      <c r="J40" s="664">
        <v>1</v>
      </c>
      <c r="K40" s="664">
        <v>651</v>
      </c>
      <c r="L40" s="664">
        <v>1.0093023255813953</v>
      </c>
      <c r="M40" s="664">
        <v>651</v>
      </c>
      <c r="N40" s="664"/>
      <c r="O40" s="664"/>
      <c r="P40" s="677"/>
      <c r="Q40" s="665"/>
    </row>
    <row r="41" spans="1:17" ht="14.4" customHeight="1" x14ac:dyDescent="0.3">
      <c r="A41" s="660" t="s">
        <v>6212</v>
      </c>
      <c r="B41" s="661" t="s">
        <v>5804</v>
      </c>
      <c r="C41" s="661" t="s">
        <v>6072</v>
      </c>
      <c r="D41" s="661" t="s">
        <v>6115</v>
      </c>
      <c r="E41" s="661" t="s">
        <v>6116</v>
      </c>
      <c r="F41" s="664">
        <v>4</v>
      </c>
      <c r="G41" s="664">
        <v>448</v>
      </c>
      <c r="H41" s="664">
        <v>1</v>
      </c>
      <c r="I41" s="664">
        <v>112</v>
      </c>
      <c r="J41" s="664">
        <v>2</v>
      </c>
      <c r="K41" s="664">
        <v>228</v>
      </c>
      <c r="L41" s="664">
        <v>0.5089285714285714</v>
      </c>
      <c r="M41" s="664">
        <v>114</v>
      </c>
      <c r="N41" s="664">
        <v>2</v>
      </c>
      <c r="O41" s="664">
        <v>228</v>
      </c>
      <c r="P41" s="677">
        <v>0.5089285714285714</v>
      </c>
      <c r="Q41" s="665">
        <v>114</v>
      </c>
    </row>
    <row r="42" spans="1:17" ht="14.4" customHeight="1" x14ac:dyDescent="0.3">
      <c r="A42" s="660" t="s">
        <v>6212</v>
      </c>
      <c r="B42" s="661" t="s">
        <v>6119</v>
      </c>
      <c r="C42" s="661" t="s">
        <v>6060</v>
      </c>
      <c r="D42" s="661" t="s">
        <v>6134</v>
      </c>
      <c r="E42" s="661" t="s">
        <v>6135</v>
      </c>
      <c r="F42" s="664"/>
      <c r="G42" s="664"/>
      <c r="H42" s="664"/>
      <c r="I42" s="664"/>
      <c r="J42" s="664">
        <v>1</v>
      </c>
      <c r="K42" s="664">
        <v>710.6</v>
      </c>
      <c r="L42" s="664"/>
      <c r="M42" s="664">
        <v>710.6</v>
      </c>
      <c r="N42" s="664"/>
      <c r="O42" s="664"/>
      <c r="P42" s="677"/>
      <c r="Q42" s="665"/>
    </row>
    <row r="43" spans="1:17" ht="14.4" customHeight="1" x14ac:dyDescent="0.3">
      <c r="A43" s="660" t="s">
        <v>6212</v>
      </c>
      <c r="B43" s="661" t="s">
        <v>6119</v>
      </c>
      <c r="C43" s="661" t="s">
        <v>6072</v>
      </c>
      <c r="D43" s="661" t="s">
        <v>6081</v>
      </c>
      <c r="E43" s="661" t="s">
        <v>6082</v>
      </c>
      <c r="F43" s="664">
        <v>10</v>
      </c>
      <c r="G43" s="664">
        <v>340</v>
      </c>
      <c r="H43" s="664">
        <v>1</v>
      </c>
      <c r="I43" s="664">
        <v>34</v>
      </c>
      <c r="J43" s="664">
        <v>13</v>
      </c>
      <c r="K43" s="664">
        <v>449</v>
      </c>
      <c r="L43" s="664">
        <v>1.3205882352941176</v>
      </c>
      <c r="M43" s="664">
        <v>34.53846153846154</v>
      </c>
      <c r="N43" s="664">
        <v>1</v>
      </c>
      <c r="O43" s="664">
        <v>35</v>
      </c>
      <c r="P43" s="677">
        <v>0.10294117647058823</v>
      </c>
      <c r="Q43" s="665">
        <v>35</v>
      </c>
    </row>
    <row r="44" spans="1:17" ht="14.4" customHeight="1" x14ac:dyDescent="0.3">
      <c r="A44" s="660" t="s">
        <v>6212</v>
      </c>
      <c r="B44" s="661" t="s">
        <v>6119</v>
      </c>
      <c r="C44" s="661" t="s">
        <v>6072</v>
      </c>
      <c r="D44" s="661" t="s">
        <v>6141</v>
      </c>
      <c r="E44" s="661" t="s">
        <v>6142</v>
      </c>
      <c r="F44" s="664">
        <v>7</v>
      </c>
      <c r="G44" s="664">
        <v>1141</v>
      </c>
      <c r="H44" s="664">
        <v>1</v>
      </c>
      <c r="I44" s="664">
        <v>163</v>
      </c>
      <c r="J44" s="664">
        <v>2</v>
      </c>
      <c r="K44" s="664">
        <v>328</v>
      </c>
      <c r="L44" s="664">
        <v>0.28746713409290098</v>
      </c>
      <c r="M44" s="664">
        <v>164</v>
      </c>
      <c r="N44" s="664"/>
      <c r="O44" s="664"/>
      <c r="P44" s="677"/>
      <c r="Q44" s="665"/>
    </row>
    <row r="45" spans="1:17" ht="14.4" customHeight="1" x14ac:dyDescent="0.3">
      <c r="A45" s="660" t="s">
        <v>6212</v>
      </c>
      <c r="B45" s="661" t="s">
        <v>6119</v>
      </c>
      <c r="C45" s="661" t="s">
        <v>6072</v>
      </c>
      <c r="D45" s="661" t="s">
        <v>6143</v>
      </c>
      <c r="E45" s="661" t="s">
        <v>6144</v>
      </c>
      <c r="F45" s="664"/>
      <c r="G45" s="664"/>
      <c r="H45" s="664"/>
      <c r="I45" s="664"/>
      <c r="J45" s="664">
        <v>1</v>
      </c>
      <c r="K45" s="664">
        <v>1186</v>
      </c>
      <c r="L45" s="664"/>
      <c r="M45" s="664">
        <v>1186</v>
      </c>
      <c r="N45" s="664"/>
      <c r="O45" s="664"/>
      <c r="P45" s="677"/>
      <c r="Q45" s="665"/>
    </row>
    <row r="46" spans="1:17" ht="14.4" customHeight="1" x14ac:dyDescent="0.3">
      <c r="A46" s="660" t="s">
        <v>6212</v>
      </c>
      <c r="B46" s="661" t="s">
        <v>6119</v>
      </c>
      <c r="C46" s="661" t="s">
        <v>6072</v>
      </c>
      <c r="D46" s="661" t="s">
        <v>6145</v>
      </c>
      <c r="E46" s="661" t="s">
        <v>6146</v>
      </c>
      <c r="F46" s="664">
        <v>154</v>
      </c>
      <c r="G46" s="664">
        <v>108724</v>
      </c>
      <c r="H46" s="664">
        <v>1</v>
      </c>
      <c r="I46" s="664">
        <v>706</v>
      </c>
      <c r="J46" s="664">
        <v>108</v>
      </c>
      <c r="K46" s="664">
        <v>76295</v>
      </c>
      <c r="L46" s="664">
        <v>0.70173098855818405</v>
      </c>
      <c r="M46" s="664">
        <v>706.43518518518522</v>
      </c>
      <c r="N46" s="664"/>
      <c r="O46" s="664"/>
      <c r="P46" s="677"/>
      <c r="Q46" s="665"/>
    </row>
    <row r="47" spans="1:17" ht="14.4" customHeight="1" x14ac:dyDescent="0.3">
      <c r="A47" s="660" t="s">
        <v>6212</v>
      </c>
      <c r="B47" s="661" t="s">
        <v>6119</v>
      </c>
      <c r="C47" s="661" t="s">
        <v>6072</v>
      </c>
      <c r="D47" s="661" t="s">
        <v>6153</v>
      </c>
      <c r="E47" s="661" t="s">
        <v>6154</v>
      </c>
      <c r="F47" s="664"/>
      <c r="G47" s="664"/>
      <c r="H47" s="664"/>
      <c r="I47" s="664"/>
      <c r="J47" s="664">
        <v>3</v>
      </c>
      <c r="K47" s="664">
        <v>374</v>
      </c>
      <c r="L47" s="664"/>
      <c r="M47" s="664">
        <v>124.66666666666667</v>
      </c>
      <c r="N47" s="664"/>
      <c r="O47" s="664"/>
      <c r="P47" s="677"/>
      <c r="Q47" s="665"/>
    </row>
    <row r="48" spans="1:17" ht="14.4" customHeight="1" x14ac:dyDescent="0.3">
      <c r="A48" s="660" t="s">
        <v>6212</v>
      </c>
      <c r="B48" s="661" t="s">
        <v>6119</v>
      </c>
      <c r="C48" s="661" t="s">
        <v>6072</v>
      </c>
      <c r="D48" s="661" t="s">
        <v>6157</v>
      </c>
      <c r="E48" s="661" t="s">
        <v>6158</v>
      </c>
      <c r="F48" s="664"/>
      <c r="G48" s="664"/>
      <c r="H48" s="664"/>
      <c r="I48" s="664"/>
      <c r="J48" s="664">
        <v>1</v>
      </c>
      <c r="K48" s="664">
        <v>685</v>
      </c>
      <c r="L48" s="664"/>
      <c r="M48" s="664">
        <v>685</v>
      </c>
      <c r="N48" s="664"/>
      <c r="O48" s="664"/>
      <c r="P48" s="677"/>
      <c r="Q48" s="665"/>
    </row>
    <row r="49" spans="1:17" ht="14.4" customHeight="1" x14ac:dyDescent="0.3">
      <c r="A49" s="660" t="s">
        <v>6212</v>
      </c>
      <c r="B49" s="661" t="s">
        <v>6119</v>
      </c>
      <c r="C49" s="661" t="s">
        <v>6072</v>
      </c>
      <c r="D49" s="661" t="s">
        <v>6163</v>
      </c>
      <c r="E49" s="661" t="s">
        <v>6164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331</v>
      </c>
      <c r="P49" s="677"/>
      <c r="Q49" s="665">
        <v>331</v>
      </c>
    </row>
    <row r="50" spans="1:17" ht="14.4" customHeight="1" x14ac:dyDescent="0.3">
      <c r="A50" s="660" t="s">
        <v>6212</v>
      </c>
      <c r="B50" s="661" t="s">
        <v>6119</v>
      </c>
      <c r="C50" s="661" t="s">
        <v>6072</v>
      </c>
      <c r="D50" s="661" t="s">
        <v>6167</v>
      </c>
      <c r="E50" s="661" t="s">
        <v>6168</v>
      </c>
      <c r="F50" s="664">
        <v>13</v>
      </c>
      <c r="G50" s="664">
        <v>6461</v>
      </c>
      <c r="H50" s="664">
        <v>1</v>
      </c>
      <c r="I50" s="664">
        <v>497</v>
      </c>
      <c r="J50" s="664">
        <v>4</v>
      </c>
      <c r="K50" s="664">
        <v>2000</v>
      </c>
      <c r="L50" s="664">
        <v>0.30954960532425319</v>
      </c>
      <c r="M50" s="664">
        <v>500</v>
      </c>
      <c r="N50" s="664"/>
      <c r="O50" s="664"/>
      <c r="P50" s="677"/>
      <c r="Q50" s="665"/>
    </row>
    <row r="51" spans="1:17" ht="14.4" customHeight="1" x14ac:dyDescent="0.3">
      <c r="A51" s="660" t="s">
        <v>6212</v>
      </c>
      <c r="B51" s="661" t="s">
        <v>6119</v>
      </c>
      <c r="C51" s="661" t="s">
        <v>6072</v>
      </c>
      <c r="D51" s="661" t="s">
        <v>6171</v>
      </c>
      <c r="E51" s="661" t="s">
        <v>6172</v>
      </c>
      <c r="F51" s="664">
        <v>12</v>
      </c>
      <c r="G51" s="664">
        <v>22656</v>
      </c>
      <c r="H51" s="664">
        <v>1</v>
      </c>
      <c r="I51" s="664">
        <v>1888</v>
      </c>
      <c r="J51" s="664">
        <v>8</v>
      </c>
      <c r="K51" s="664">
        <v>15134</v>
      </c>
      <c r="L51" s="664">
        <v>0.66799081920903958</v>
      </c>
      <c r="M51" s="664">
        <v>1891.75</v>
      </c>
      <c r="N51" s="664"/>
      <c r="O51" s="664"/>
      <c r="P51" s="677"/>
      <c r="Q51" s="665"/>
    </row>
    <row r="52" spans="1:17" ht="14.4" customHeight="1" x14ac:dyDescent="0.3">
      <c r="A52" s="660" t="s">
        <v>6212</v>
      </c>
      <c r="B52" s="661" t="s">
        <v>6119</v>
      </c>
      <c r="C52" s="661" t="s">
        <v>6072</v>
      </c>
      <c r="D52" s="661" t="s">
        <v>6173</v>
      </c>
      <c r="E52" s="661" t="s">
        <v>6174</v>
      </c>
      <c r="F52" s="664">
        <v>2</v>
      </c>
      <c r="G52" s="664">
        <v>704</v>
      </c>
      <c r="H52" s="664">
        <v>1</v>
      </c>
      <c r="I52" s="664">
        <v>352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6213</v>
      </c>
      <c r="B53" s="661" t="s">
        <v>5804</v>
      </c>
      <c r="C53" s="661" t="s">
        <v>6072</v>
      </c>
      <c r="D53" s="661" t="s">
        <v>6081</v>
      </c>
      <c r="E53" s="661" t="s">
        <v>6082</v>
      </c>
      <c r="F53" s="664">
        <v>20</v>
      </c>
      <c r="G53" s="664">
        <v>680</v>
      </c>
      <c r="H53" s="664">
        <v>1</v>
      </c>
      <c r="I53" s="664">
        <v>34</v>
      </c>
      <c r="J53" s="664">
        <v>25</v>
      </c>
      <c r="K53" s="664">
        <v>854</v>
      </c>
      <c r="L53" s="664">
        <v>1.2558823529411764</v>
      </c>
      <c r="M53" s="664">
        <v>34.159999999999997</v>
      </c>
      <c r="N53" s="664">
        <v>26</v>
      </c>
      <c r="O53" s="664">
        <v>910</v>
      </c>
      <c r="P53" s="677">
        <v>1.338235294117647</v>
      </c>
      <c r="Q53" s="665">
        <v>35</v>
      </c>
    </row>
    <row r="54" spans="1:17" ht="14.4" customHeight="1" x14ac:dyDescent="0.3">
      <c r="A54" s="660" t="s">
        <v>6213</v>
      </c>
      <c r="B54" s="661" t="s">
        <v>5804</v>
      </c>
      <c r="C54" s="661" t="s">
        <v>6072</v>
      </c>
      <c r="D54" s="661" t="s">
        <v>6087</v>
      </c>
      <c r="E54" s="661" t="s">
        <v>6088</v>
      </c>
      <c r="F54" s="664">
        <v>1</v>
      </c>
      <c r="G54" s="664">
        <v>163</v>
      </c>
      <c r="H54" s="664">
        <v>1</v>
      </c>
      <c r="I54" s="664">
        <v>163</v>
      </c>
      <c r="J54" s="664"/>
      <c r="K54" s="664"/>
      <c r="L54" s="664"/>
      <c r="M54" s="664"/>
      <c r="N54" s="664">
        <v>1</v>
      </c>
      <c r="O54" s="664">
        <v>165</v>
      </c>
      <c r="P54" s="677">
        <v>1.0122699386503067</v>
      </c>
      <c r="Q54" s="665">
        <v>165</v>
      </c>
    </row>
    <row r="55" spans="1:17" ht="14.4" customHeight="1" x14ac:dyDescent="0.3">
      <c r="A55" s="660" t="s">
        <v>6213</v>
      </c>
      <c r="B55" s="661" t="s">
        <v>5804</v>
      </c>
      <c r="C55" s="661" t="s">
        <v>6072</v>
      </c>
      <c r="D55" s="661" t="s">
        <v>6095</v>
      </c>
      <c r="E55" s="661" t="s">
        <v>6096</v>
      </c>
      <c r="F55" s="664">
        <v>1</v>
      </c>
      <c r="G55" s="664">
        <v>0</v>
      </c>
      <c r="H55" s="664"/>
      <c r="I55" s="664">
        <v>0</v>
      </c>
      <c r="J55" s="664">
        <v>1</v>
      </c>
      <c r="K55" s="664">
        <v>0</v>
      </c>
      <c r="L55" s="664"/>
      <c r="M55" s="664">
        <v>0</v>
      </c>
      <c r="N55" s="664"/>
      <c r="O55" s="664"/>
      <c r="P55" s="677"/>
      <c r="Q55" s="665"/>
    </row>
    <row r="56" spans="1:17" ht="14.4" customHeight="1" x14ac:dyDescent="0.3">
      <c r="A56" s="660" t="s">
        <v>6213</v>
      </c>
      <c r="B56" s="661" t="s">
        <v>5804</v>
      </c>
      <c r="C56" s="661" t="s">
        <v>6072</v>
      </c>
      <c r="D56" s="661" t="s">
        <v>6107</v>
      </c>
      <c r="E56" s="661" t="s">
        <v>6108</v>
      </c>
      <c r="F56" s="664"/>
      <c r="G56" s="664"/>
      <c r="H56" s="664"/>
      <c r="I56" s="664"/>
      <c r="J56" s="664">
        <v>3</v>
      </c>
      <c r="K56" s="664">
        <v>984</v>
      </c>
      <c r="L56" s="664"/>
      <c r="M56" s="664">
        <v>328</v>
      </c>
      <c r="N56" s="664">
        <v>2</v>
      </c>
      <c r="O56" s="664">
        <v>662</v>
      </c>
      <c r="P56" s="677"/>
      <c r="Q56" s="665">
        <v>331</v>
      </c>
    </row>
    <row r="57" spans="1:17" ht="14.4" customHeight="1" x14ac:dyDescent="0.3">
      <c r="A57" s="660" t="s">
        <v>6213</v>
      </c>
      <c r="B57" s="661" t="s">
        <v>5804</v>
      </c>
      <c r="C57" s="661" t="s">
        <v>6072</v>
      </c>
      <c r="D57" s="661" t="s">
        <v>6111</v>
      </c>
      <c r="E57" s="661" t="s">
        <v>6112</v>
      </c>
      <c r="F57" s="664">
        <v>3</v>
      </c>
      <c r="G57" s="664">
        <v>1935</v>
      </c>
      <c r="H57" s="664">
        <v>1</v>
      </c>
      <c r="I57" s="664">
        <v>645</v>
      </c>
      <c r="J57" s="664">
        <v>4</v>
      </c>
      <c r="K57" s="664">
        <v>2586</v>
      </c>
      <c r="L57" s="664">
        <v>1.3364341085271318</v>
      </c>
      <c r="M57" s="664">
        <v>646.5</v>
      </c>
      <c r="N57" s="664">
        <v>6</v>
      </c>
      <c r="O57" s="664">
        <v>3918</v>
      </c>
      <c r="P57" s="677">
        <v>2.0248062015503878</v>
      </c>
      <c r="Q57" s="665">
        <v>653</v>
      </c>
    </row>
    <row r="58" spans="1:17" ht="14.4" customHeight="1" x14ac:dyDescent="0.3">
      <c r="A58" s="660" t="s">
        <v>6213</v>
      </c>
      <c r="B58" s="661" t="s">
        <v>5804</v>
      </c>
      <c r="C58" s="661" t="s">
        <v>6072</v>
      </c>
      <c r="D58" s="661" t="s">
        <v>6115</v>
      </c>
      <c r="E58" s="661" t="s">
        <v>6116</v>
      </c>
      <c r="F58" s="664">
        <v>15</v>
      </c>
      <c r="G58" s="664">
        <v>1680</v>
      </c>
      <c r="H58" s="664">
        <v>1</v>
      </c>
      <c r="I58" s="664">
        <v>112</v>
      </c>
      <c r="J58" s="664">
        <v>24</v>
      </c>
      <c r="K58" s="664">
        <v>2714</v>
      </c>
      <c r="L58" s="664">
        <v>1.6154761904761905</v>
      </c>
      <c r="M58" s="664">
        <v>113.08333333333333</v>
      </c>
      <c r="N58" s="664">
        <v>23</v>
      </c>
      <c r="O58" s="664">
        <v>2622</v>
      </c>
      <c r="P58" s="677">
        <v>1.5607142857142857</v>
      </c>
      <c r="Q58" s="665">
        <v>114</v>
      </c>
    </row>
    <row r="59" spans="1:17" ht="14.4" customHeight="1" x14ac:dyDescent="0.3">
      <c r="A59" s="660" t="s">
        <v>6213</v>
      </c>
      <c r="B59" s="661" t="s">
        <v>6119</v>
      </c>
      <c r="C59" s="661" t="s">
        <v>6060</v>
      </c>
      <c r="D59" s="661" t="s">
        <v>6138</v>
      </c>
      <c r="E59" s="661" t="s">
        <v>6139</v>
      </c>
      <c r="F59" s="664"/>
      <c r="G59" s="664"/>
      <c r="H59" s="664"/>
      <c r="I59" s="664"/>
      <c r="J59" s="664">
        <v>1</v>
      </c>
      <c r="K59" s="664">
        <v>2011.4</v>
      </c>
      <c r="L59" s="664"/>
      <c r="M59" s="664">
        <v>2011.4</v>
      </c>
      <c r="N59" s="664"/>
      <c r="O59" s="664"/>
      <c r="P59" s="677"/>
      <c r="Q59" s="665"/>
    </row>
    <row r="60" spans="1:17" ht="14.4" customHeight="1" x14ac:dyDescent="0.3">
      <c r="A60" s="660" t="s">
        <v>6213</v>
      </c>
      <c r="B60" s="661" t="s">
        <v>6119</v>
      </c>
      <c r="C60" s="661" t="s">
        <v>6072</v>
      </c>
      <c r="D60" s="661" t="s">
        <v>6081</v>
      </c>
      <c r="E60" s="661" t="s">
        <v>6082</v>
      </c>
      <c r="F60" s="664">
        <v>68</v>
      </c>
      <c r="G60" s="664">
        <v>2312</v>
      </c>
      <c r="H60" s="664">
        <v>1</v>
      </c>
      <c r="I60" s="664">
        <v>34</v>
      </c>
      <c r="J60" s="664">
        <v>79</v>
      </c>
      <c r="K60" s="664">
        <v>2719</v>
      </c>
      <c r="L60" s="664">
        <v>1.176038062283737</v>
      </c>
      <c r="M60" s="664">
        <v>34.417721518987342</v>
      </c>
      <c r="N60" s="664">
        <v>57</v>
      </c>
      <c r="O60" s="664">
        <v>1995</v>
      </c>
      <c r="P60" s="677">
        <v>0.86288927335640142</v>
      </c>
      <c r="Q60" s="665">
        <v>35</v>
      </c>
    </row>
    <row r="61" spans="1:17" ht="14.4" customHeight="1" x14ac:dyDescent="0.3">
      <c r="A61" s="660" t="s">
        <v>6213</v>
      </c>
      <c r="B61" s="661" t="s">
        <v>6119</v>
      </c>
      <c r="C61" s="661" t="s">
        <v>6072</v>
      </c>
      <c r="D61" s="661" t="s">
        <v>6141</v>
      </c>
      <c r="E61" s="661" t="s">
        <v>6142</v>
      </c>
      <c r="F61" s="664">
        <v>3</v>
      </c>
      <c r="G61" s="664">
        <v>489</v>
      </c>
      <c r="H61" s="664">
        <v>1</v>
      </c>
      <c r="I61" s="664">
        <v>163</v>
      </c>
      <c r="J61" s="664">
        <v>3</v>
      </c>
      <c r="K61" s="664">
        <v>490</v>
      </c>
      <c r="L61" s="664">
        <v>1.0020449897750512</v>
      </c>
      <c r="M61" s="664">
        <v>163.33333333333334</v>
      </c>
      <c r="N61" s="664">
        <v>5</v>
      </c>
      <c r="O61" s="664">
        <v>825</v>
      </c>
      <c r="P61" s="677">
        <v>1.6871165644171779</v>
      </c>
      <c r="Q61" s="665">
        <v>165</v>
      </c>
    </row>
    <row r="62" spans="1:17" ht="14.4" customHeight="1" x14ac:dyDescent="0.3">
      <c r="A62" s="660" t="s">
        <v>6213</v>
      </c>
      <c r="B62" s="661" t="s">
        <v>6119</v>
      </c>
      <c r="C62" s="661" t="s">
        <v>6072</v>
      </c>
      <c r="D62" s="661" t="s">
        <v>6143</v>
      </c>
      <c r="E62" s="661" t="s">
        <v>6144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1194</v>
      </c>
      <c r="P62" s="677"/>
      <c r="Q62" s="665">
        <v>1194</v>
      </c>
    </row>
    <row r="63" spans="1:17" ht="14.4" customHeight="1" x14ac:dyDescent="0.3">
      <c r="A63" s="660" t="s">
        <v>6213</v>
      </c>
      <c r="B63" s="661" t="s">
        <v>6119</v>
      </c>
      <c r="C63" s="661" t="s">
        <v>6072</v>
      </c>
      <c r="D63" s="661" t="s">
        <v>6157</v>
      </c>
      <c r="E63" s="661" t="s">
        <v>6158</v>
      </c>
      <c r="F63" s="664"/>
      <c r="G63" s="664"/>
      <c r="H63" s="664"/>
      <c r="I63" s="664"/>
      <c r="J63" s="664">
        <v>1</v>
      </c>
      <c r="K63" s="664">
        <v>685</v>
      </c>
      <c r="L63" s="664"/>
      <c r="M63" s="664">
        <v>685</v>
      </c>
      <c r="N63" s="664"/>
      <c r="O63" s="664"/>
      <c r="P63" s="677"/>
      <c r="Q63" s="665"/>
    </row>
    <row r="64" spans="1:17" ht="14.4" customHeight="1" x14ac:dyDescent="0.3">
      <c r="A64" s="660" t="s">
        <v>6213</v>
      </c>
      <c r="B64" s="661" t="s">
        <v>6119</v>
      </c>
      <c r="C64" s="661" t="s">
        <v>6072</v>
      </c>
      <c r="D64" s="661" t="s">
        <v>6095</v>
      </c>
      <c r="E64" s="661" t="s">
        <v>6096</v>
      </c>
      <c r="F64" s="664"/>
      <c r="G64" s="664"/>
      <c r="H64" s="664"/>
      <c r="I64" s="664"/>
      <c r="J64" s="664"/>
      <c r="K64" s="664"/>
      <c r="L64" s="664"/>
      <c r="M64" s="664"/>
      <c r="N64" s="664">
        <v>3</v>
      </c>
      <c r="O64" s="664">
        <v>66.66</v>
      </c>
      <c r="P64" s="677"/>
      <c r="Q64" s="665">
        <v>22.22</v>
      </c>
    </row>
    <row r="65" spans="1:17" ht="14.4" customHeight="1" x14ac:dyDescent="0.3">
      <c r="A65" s="660" t="s">
        <v>6213</v>
      </c>
      <c r="B65" s="661" t="s">
        <v>6119</v>
      </c>
      <c r="C65" s="661" t="s">
        <v>6072</v>
      </c>
      <c r="D65" s="661" t="s">
        <v>6163</v>
      </c>
      <c r="E65" s="661" t="s">
        <v>6164</v>
      </c>
      <c r="F65" s="664">
        <v>4</v>
      </c>
      <c r="G65" s="664">
        <v>1308</v>
      </c>
      <c r="H65" s="664">
        <v>1</v>
      </c>
      <c r="I65" s="664">
        <v>327</v>
      </c>
      <c r="J65" s="664">
        <v>9</v>
      </c>
      <c r="K65" s="664">
        <v>2955</v>
      </c>
      <c r="L65" s="664">
        <v>2.2591743119266057</v>
      </c>
      <c r="M65" s="664">
        <v>328.33333333333331</v>
      </c>
      <c r="N65" s="664">
        <v>12</v>
      </c>
      <c r="O65" s="664">
        <v>3972</v>
      </c>
      <c r="P65" s="677">
        <v>3.0366972477064218</v>
      </c>
      <c r="Q65" s="665">
        <v>331</v>
      </c>
    </row>
    <row r="66" spans="1:17" ht="14.4" customHeight="1" x14ac:dyDescent="0.3">
      <c r="A66" s="660" t="s">
        <v>6213</v>
      </c>
      <c r="B66" s="661" t="s">
        <v>6119</v>
      </c>
      <c r="C66" s="661" t="s">
        <v>6072</v>
      </c>
      <c r="D66" s="661" t="s">
        <v>6115</v>
      </c>
      <c r="E66" s="661" t="s">
        <v>6116</v>
      </c>
      <c r="F66" s="664"/>
      <c r="G66" s="664"/>
      <c r="H66" s="664"/>
      <c r="I66" s="664"/>
      <c r="J66" s="664">
        <v>5</v>
      </c>
      <c r="K66" s="664">
        <v>564</v>
      </c>
      <c r="L66" s="664"/>
      <c r="M66" s="664">
        <v>112.8</v>
      </c>
      <c r="N66" s="664">
        <v>6</v>
      </c>
      <c r="O66" s="664">
        <v>684</v>
      </c>
      <c r="P66" s="677"/>
      <c r="Q66" s="665">
        <v>114</v>
      </c>
    </row>
    <row r="67" spans="1:17" ht="14.4" customHeight="1" x14ac:dyDescent="0.3">
      <c r="A67" s="660" t="s">
        <v>6213</v>
      </c>
      <c r="B67" s="661" t="s">
        <v>6119</v>
      </c>
      <c r="C67" s="661" t="s">
        <v>6072</v>
      </c>
      <c r="D67" s="661" t="s">
        <v>6171</v>
      </c>
      <c r="E67" s="661" t="s">
        <v>6172</v>
      </c>
      <c r="F67" s="664"/>
      <c r="G67" s="664"/>
      <c r="H67" s="664"/>
      <c r="I67" s="664"/>
      <c r="J67" s="664">
        <v>2</v>
      </c>
      <c r="K67" s="664">
        <v>3782</v>
      </c>
      <c r="L67" s="664"/>
      <c r="M67" s="664">
        <v>1891</v>
      </c>
      <c r="N67" s="664">
        <v>1</v>
      </c>
      <c r="O67" s="664">
        <v>1896</v>
      </c>
      <c r="P67" s="677"/>
      <c r="Q67" s="665">
        <v>1896</v>
      </c>
    </row>
    <row r="68" spans="1:17" ht="14.4" customHeight="1" x14ac:dyDescent="0.3">
      <c r="A68" s="660" t="s">
        <v>6214</v>
      </c>
      <c r="B68" s="661" t="s">
        <v>5804</v>
      </c>
      <c r="C68" s="661" t="s">
        <v>6072</v>
      </c>
      <c r="D68" s="661" t="s">
        <v>6081</v>
      </c>
      <c r="E68" s="661" t="s">
        <v>6082</v>
      </c>
      <c r="F68" s="664"/>
      <c r="G68" s="664"/>
      <c r="H68" s="664"/>
      <c r="I68" s="664"/>
      <c r="J68" s="664"/>
      <c r="K68" s="664"/>
      <c r="L68" s="664"/>
      <c r="M68" s="664"/>
      <c r="N68" s="664">
        <v>1</v>
      </c>
      <c r="O68" s="664">
        <v>35</v>
      </c>
      <c r="P68" s="677"/>
      <c r="Q68" s="665">
        <v>35</v>
      </c>
    </row>
    <row r="69" spans="1:17" ht="14.4" customHeight="1" x14ac:dyDescent="0.3">
      <c r="A69" s="660" t="s">
        <v>6215</v>
      </c>
      <c r="B69" s="661" t="s">
        <v>5804</v>
      </c>
      <c r="C69" s="661" t="s">
        <v>6072</v>
      </c>
      <c r="D69" s="661" t="s">
        <v>6081</v>
      </c>
      <c r="E69" s="661" t="s">
        <v>6082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35</v>
      </c>
      <c r="P69" s="677"/>
      <c r="Q69" s="665">
        <v>35</v>
      </c>
    </row>
    <row r="70" spans="1:17" ht="14.4" customHeight="1" x14ac:dyDescent="0.3">
      <c r="A70" s="660" t="s">
        <v>6215</v>
      </c>
      <c r="B70" s="661" t="s">
        <v>5804</v>
      </c>
      <c r="C70" s="661" t="s">
        <v>6072</v>
      </c>
      <c r="D70" s="661" t="s">
        <v>6087</v>
      </c>
      <c r="E70" s="661" t="s">
        <v>6088</v>
      </c>
      <c r="F70" s="664">
        <v>3</v>
      </c>
      <c r="G70" s="664">
        <v>489</v>
      </c>
      <c r="H70" s="664">
        <v>1</v>
      </c>
      <c r="I70" s="664">
        <v>163</v>
      </c>
      <c r="J70" s="664">
        <v>2</v>
      </c>
      <c r="K70" s="664">
        <v>326</v>
      </c>
      <c r="L70" s="664">
        <v>0.66666666666666663</v>
      </c>
      <c r="M70" s="664">
        <v>163</v>
      </c>
      <c r="N70" s="664">
        <v>8</v>
      </c>
      <c r="O70" s="664">
        <v>1320</v>
      </c>
      <c r="P70" s="677">
        <v>2.6993865030674846</v>
      </c>
      <c r="Q70" s="665">
        <v>165</v>
      </c>
    </row>
    <row r="71" spans="1:17" ht="14.4" customHeight="1" x14ac:dyDescent="0.3">
      <c r="A71" s="660" t="s">
        <v>6215</v>
      </c>
      <c r="B71" s="661" t="s">
        <v>5804</v>
      </c>
      <c r="C71" s="661" t="s">
        <v>6072</v>
      </c>
      <c r="D71" s="661" t="s">
        <v>6095</v>
      </c>
      <c r="E71" s="661" t="s">
        <v>6096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33.33</v>
      </c>
      <c r="P71" s="677"/>
      <c r="Q71" s="665">
        <v>33.33</v>
      </c>
    </row>
    <row r="72" spans="1:17" ht="14.4" customHeight="1" x14ac:dyDescent="0.3">
      <c r="A72" s="660" t="s">
        <v>6215</v>
      </c>
      <c r="B72" s="661" t="s">
        <v>6119</v>
      </c>
      <c r="C72" s="661" t="s">
        <v>6072</v>
      </c>
      <c r="D72" s="661" t="s">
        <v>6081</v>
      </c>
      <c r="E72" s="661" t="s">
        <v>6082</v>
      </c>
      <c r="F72" s="664">
        <v>1</v>
      </c>
      <c r="G72" s="664">
        <v>34</v>
      </c>
      <c r="H72" s="664">
        <v>1</v>
      </c>
      <c r="I72" s="664">
        <v>34</v>
      </c>
      <c r="J72" s="664"/>
      <c r="K72" s="664"/>
      <c r="L72" s="664"/>
      <c r="M72" s="664"/>
      <c r="N72" s="664">
        <v>1</v>
      </c>
      <c r="O72" s="664">
        <v>35</v>
      </c>
      <c r="P72" s="677">
        <v>1.0294117647058822</v>
      </c>
      <c r="Q72" s="665">
        <v>35</v>
      </c>
    </row>
    <row r="73" spans="1:17" ht="14.4" customHeight="1" x14ac:dyDescent="0.3">
      <c r="A73" s="660" t="s">
        <v>6215</v>
      </c>
      <c r="B73" s="661" t="s">
        <v>6119</v>
      </c>
      <c r="C73" s="661" t="s">
        <v>6072</v>
      </c>
      <c r="D73" s="661" t="s">
        <v>6145</v>
      </c>
      <c r="E73" s="661" t="s">
        <v>6146</v>
      </c>
      <c r="F73" s="664"/>
      <c r="G73" s="664"/>
      <c r="H73" s="664"/>
      <c r="I73" s="664"/>
      <c r="J73" s="664">
        <v>2</v>
      </c>
      <c r="K73" s="664">
        <v>1414</v>
      </c>
      <c r="L73" s="664"/>
      <c r="M73" s="664">
        <v>707</v>
      </c>
      <c r="N73" s="664"/>
      <c r="O73" s="664"/>
      <c r="P73" s="677"/>
      <c r="Q73" s="665"/>
    </row>
    <row r="74" spans="1:17" ht="14.4" customHeight="1" x14ac:dyDescent="0.3">
      <c r="A74" s="660" t="s">
        <v>6215</v>
      </c>
      <c r="B74" s="661" t="s">
        <v>6119</v>
      </c>
      <c r="C74" s="661" t="s">
        <v>6072</v>
      </c>
      <c r="D74" s="661" t="s">
        <v>6163</v>
      </c>
      <c r="E74" s="661" t="s">
        <v>6164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331</v>
      </c>
      <c r="P74" s="677"/>
      <c r="Q74" s="665">
        <v>331</v>
      </c>
    </row>
    <row r="75" spans="1:17" ht="14.4" customHeight="1" x14ac:dyDescent="0.3">
      <c r="A75" s="660" t="s">
        <v>6216</v>
      </c>
      <c r="B75" s="661" t="s">
        <v>5804</v>
      </c>
      <c r="C75" s="661" t="s">
        <v>6072</v>
      </c>
      <c r="D75" s="661" t="s">
        <v>6115</v>
      </c>
      <c r="E75" s="661" t="s">
        <v>6116</v>
      </c>
      <c r="F75" s="664">
        <v>1</v>
      </c>
      <c r="G75" s="664">
        <v>112</v>
      </c>
      <c r="H75" s="664">
        <v>1</v>
      </c>
      <c r="I75" s="664">
        <v>112</v>
      </c>
      <c r="J75" s="664">
        <v>1</v>
      </c>
      <c r="K75" s="664">
        <v>112</v>
      </c>
      <c r="L75" s="664">
        <v>1</v>
      </c>
      <c r="M75" s="664">
        <v>112</v>
      </c>
      <c r="N75" s="664"/>
      <c r="O75" s="664"/>
      <c r="P75" s="677"/>
      <c r="Q75" s="665"/>
    </row>
    <row r="76" spans="1:17" ht="14.4" customHeight="1" x14ac:dyDescent="0.3">
      <c r="A76" s="660" t="s">
        <v>6216</v>
      </c>
      <c r="B76" s="661" t="s">
        <v>6119</v>
      </c>
      <c r="C76" s="661" t="s">
        <v>6072</v>
      </c>
      <c r="D76" s="661" t="s">
        <v>6115</v>
      </c>
      <c r="E76" s="661" t="s">
        <v>6116</v>
      </c>
      <c r="F76" s="664"/>
      <c r="G76" s="664"/>
      <c r="H76" s="664"/>
      <c r="I76" s="664"/>
      <c r="J76" s="664">
        <v>1</v>
      </c>
      <c r="K76" s="664">
        <v>112</v>
      </c>
      <c r="L76" s="664"/>
      <c r="M76" s="664">
        <v>112</v>
      </c>
      <c r="N76" s="664"/>
      <c r="O76" s="664"/>
      <c r="P76" s="677"/>
      <c r="Q76" s="665"/>
    </row>
    <row r="77" spans="1:17" ht="14.4" customHeight="1" x14ac:dyDescent="0.3">
      <c r="A77" s="660" t="s">
        <v>6217</v>
      </c>
      <c r="B77" s="661" t="s">
        <v>5804</v>
      </c>
      <c r="C77" s="661" t="s">
        <v>6072</v>
      </c>
      <c r="D77" s="661" t="s">
        <v>6081</v>
      </c>
      <c r="E77" s="661" t="s">
        <v>6082</v>
      </c>
      <c r="F77" s="664">
        <v>2</v>
      </c>
      <c r="G77" s="664">
        <v>68</v>
      </c>
      <c r="H77" s="664">
        <v>1</v>
      </c>
      <c r="I77" s="664">
        <v>34</v>
      </c>
      <c r="J77" s="664">
        <v>2</v>
      </c>
      <c r="K77" s="664">
        <v>69</v>
      </c>
      <c r="L77" s="664">
        <v>1.0147058823529411</v>
      </c>
      <c r="M77" s="664">
        <v>34.5</v>
      </c>
      <c r="N77" s="664">
        <v>2</v>
      </c>
      <c r="O77" s="664">
        <v>70</v>
      </c>
      <c r="P77" s="677">
        <v>1.0294117647058822</v>
      </c>
      <c r="Q77" s="665">
        <v>35</v>
      </c>
    </row>
    <row r="78" spans="1:17" ht="14.4" customHeight="1" x14ac:dyDescent="0.3">
      <c r="A78" s="660" t="s">
        <v>6217</v>
      </c>
      <c r="B78" s="661" t="s">
        <v>5804</v>
      </c>
      <c r="C78" s="661" t="s">
        <v>6072</v>
      </c>
      <c r="D78" s="661" t="s">
        <v>6087</v>
      </c>
      <c r="E78" s="661" t="s">
        <v>6088</v>
      </c>
      <c r="F78" s="664"/>
      <c r="G78" s="664"/>
      <c r="H78" s="664"/>
      <c r="I78" s="664"/>
      <c r="J78" s="664"/>
      <c r="K78" s="664"/>
      <c r="L78" s="664"/>
      <c r="M78" s="664"/>
      <c r="N78" s="664">
        <v>2</v>
      </c>
      <c r="O78" s="664">
        <v>330</v>
      </c>
      <c r="P78" s="677"/>
      <c r="Q78" s="665">
        <v>165</v>
      </c>
    </row>
    <row r="79" spans="1:17" ht="14.4" customHeight="1" x14ac:dyDescent="0.3">
      <c r="A79" s="660" t="s">
        <v>6217</v>
      </c>
      <c r="B79" s="661" t="s">
        <v>5804</v>
      </c>
      <c r="C79" s="661" t="s">
        <v>6072</v>
      </c>
      <c r="D79" s="661" t="s">
        <v>6095</v>
      </c>
      <c r="E79" s="661" t="s">
        <v>6096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33.33</v>
      </c>
      <c r="P79" s="677"/>
      <c r="Q79" s="665">
        <v>33.33</v>
      </c>
    </row>
    <row r="80" spans="1:17" ht="14.4" customHeight="1" x14ac:dyDescent="0.3">
      <c r="A80" s="660" t="s">
        <v>6217</v>
      </c>
      <c r="B80" s="661" t="s">
        <v>5804</v>
      </c>
      <c r="C80" s="661" t="s">
        <v>6072</v>
      </c>
      <c r="D80" s="661" t="s">
        <v>6111</v>
      </c>
      <c r="E80" s="661" t="s">
        <v>6112</v>
      </c>
      <c r="F80" s="664"/>
      <c r="G80" s="664"/>
      <c r="H80" s="664"/>
      <c r="I80" s="664"/>
      <c r="J80" s="664"/>
      <c r="K80" s="664"/>
      <c r="L80" s="664"/>
      <c r="M80" s="664"/>
      <c r="N80" s="664">
        <v>4</v>
      </c>
      <c r="O80" s="664">
        <v>2612</v>
      </c>
      <c r="P80" s="677"/>
      <c r="Q80" s="665">
        <v>653</v>
      </c>
    </row>
    <row r="81" spans="1:17" ht="14.4" customHeight="1" x14ac:dyDescent="0.3">
      <c r="A81" s="660" t="s">
        <v>6217</v>
      </c>
      <c r="B81" s="661" t="s">
        <v>5804</v>
      </c>
      <c r="C81" s="661" t="s">
        <v>6072</v>
      </c>
      <c r="D81" s="661" t="s">
        <v>6115</v>
      </c>
      <c r="E81" s="661" t="s">
        <v>6116</v>
      </c>
      <c r="F81" s="664"/>
      <c r="G81" s="664"/>
      <c r="H81" s="664"/>
      <c r="I81" s="664"/>
      <c r="J81" s="664">
        <v>3</v>
      </c>
      <c r="K81" s="664">
        <v>338</v>
      </c>
      <c r="L81" s="664"/>
      <c r="M81" s="664">
        <v>112.66666666666667</v>
      </c>
      <c r="N81" s="664"/>
      <c r="O81" s="664"/>
      <c r="P81" s="677"/>
      <c r="Q81" s="665"/>
    </row>
    <row r="82" spans="1:17" ht="14.4" customHeight="1" x14ac:dyDescent="0.3">
      <c r="A82" s="660" t="s">
        <v>6217</v>
      </c>
      <c r="B82" s="661" t="s">
        <v>6119</v>
      </c>
      <c r="C82" s="661" t="s">
        <v>6072</v>
      </c>
      <c r="D82" s="661" t="s">
        <v>6081</v>
      </c>
      <c r="E82" s="661" t="s">
        <v>6082</v>
      </c>
      <c r="F82" s="664">
        <v>1</v>
      </c>
      <c r="G82" s="664">
        <v>34</v>
      </c>
      <c r="H82" s="664">
        <v>1</v>
      </c>
      <c r="I82" s="664">
        <v>34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6217</v>
      </c>
      <c r="B83" s="661" t="s">
        <v>6119</v>
      </c>
      <c r="C83" s="661" t="s">
        <v>6072</v>
      </c>
      <c r="D83" s="661" t="s">
        <v>6141</v>
      </c>
      <c r="E83" s="661" t="s">
        <v>6142</v>
      </c>
      <c r="F83" s="664">
        <v>2</v>
      </c>
      <c r="G83" s="664">
        <v>326</v>
      </c>
      <c r="H83" s="664">
        <v>1</v>
      </c>
      <c r="I83" s="664">
        <v>163</v>
      </c>
      <c r="J83" s="664">
        <v>1</v>
      </c>
      <c r="K83" s="664">
        <v>163</v>
      </c>
      <c r="L83" s="664">
        <v>0.5</v>
      </c>
      <c r="M83" s="664">
        <v>163</v>
      </c>
      <c r="N83" s="664">
        <v>1</v>
      </c>
      <c r="O83" s="664">
        <v>165</v>
      </c>
      <c r="P83" s="677">
        <v>0.50613496932515334</v>
      </c>
      <c r="Q83" s="665">
        <v>165</v>
      </c>
    </row>
    <row r="84" spans="1:17" ht="14.4" customHeight="1" x14ac:dyDescent="0.3">
      <c r="A84" s="660" t="s">
        <v>6217</v>
      </c>
      <c r="B84" s="661" t="s">
        <v>6119</v>
      </c>
      <c r="C84" s="661" t="s">
        <v>6072</v>
      </c>
      <c r="D84" s="661" t="s">
        <v>6143</v>
      </c>
      <c r="E84" s="661" t="s">
        <v>6144</v>
      </c>
      <c r="F84" s="664"/>
      <c r="G84" s="664"/>
      <c r="H84" s="664"/>
      <c r="I84" s="664"/>
      <c r="J84" s="664">
        <v>1</v>
      </c>
      <c r="K84" s="664">
        <v>1186</v>
      </c>
      <c r="L84" s="664"/>
      <c r="M84" s="664">
        <v>1186</v>
      </c>
      <c r="N84" s="664"/>
      <c r="O84" s="664"/>
      <c r="P84" s="677"/>
      <c r="Q84" s="665"/>
    </row>
    <row r="85" spans="1:17" ht="14.4" customHeight="1" x14ac:dyDescent="0.3">
      <c r="A85" s="660" t="s">
        <v>6217</v>
      </c>
      <c r="B85" s="661" t="s">
        <v>6119</v>
      </c>
      <c r="C85" s="661" t="s">
        <v>6072</v>
      </c>
      <c r="D85" s="661" t="s">
        <v>6151</v>
      </c>
      <c r="E85" s="661" t="s">
        <v>6152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6581</v>
      </c>
      <c r="P85" s="677"/>
      <c r="Q85" s="665">
        <v>6581</v>
      </c>
    </row>
    <row r="86" spans="1:17" ht="14.4" customHeight="1" x14ac:dyDescent="0.3">
      <c r="A86" s="660" t="s">
        <v>6217</v>
      </c>
      <c r="B86" s="661" t="s">
        <v>6119</v>
      </c>
      <c r="C86" s="661" t="s">
        <v>6072</v>
      </c>
      <c r="D86" s="661" t="s">
        <v>6095</v>
      </c>
      <c r="E86" s="661" t="s">
        <v>6096</v>
      </c>
      <c r="F86" s="664"/>
      <c r="G86" s="664"/>
      <c r="H86" s="664"/>
      <c r="I86" s="664"/>
      <c r="J86" s="664">
        <v>1</v>
      </c>
      <c r="K86" s="664">
        <v>0</v>
      </c>
      <c r="L86" s="664"/>
      <c r="M86" s="664">
        <v>0</v>
      </c>
      <c r="N86" s="664">
        <v>1</v>
      </c>
      <c r="O86" s="664">
        <v>0</v>
      </c>
      <c r="P86" s="677"/>
      <c r="Q86" s="665">
        <v>0</v>
      </c>
    </row>
    <row r="87" spans="1:17" ht="14.4" customHeight="1" x14ac:dyDescent="0.3">
      <c r="A87" s="660" t="s">
        <v>6217</v>
      </c>
      <c r="B87" s="661" t="s">
        <v>6119</v>
      </c>
      <c r="C87" s="661" t="s">
        <v>6072</v>
      </c>
      <c r="D87" s="661" t="s">
        <v>6161</v>
      </c>
      <c r="E87" s="661" t="s">
        <v>6162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915</v>
      </c>
      <c r="P87" s="677"/>
      <c r="Q87" s="665">
        <v>915</v>
      </c>
    </row>
    <row r="88" spans="1:17" ht="14.4" customHeight="1" x14ac:dyDescent="0.3">
      <c r="A88" s="660" t="s">
        <v>6217</v>
      </c>
      <c r="B88" s="661" t="s">
        <v>6119</v>
      </c>
      <c r="C88" s="661" t="s">
        <v>6072</v>
      </c>
      <c r="D88" s="661" t="s">
        <v>6163</v>
      </c>
      <c r="E88" s="661" t="s">
        <v>6164</v>
      </c>
      <c r="F88" s="664"/>
      <c r="G88" s="664"/>
      <c r="H88" s="664"/>
      <c r="I88" s="664"/>
      <c r="J88" s="664"/>
      <c r="K88" s="664"/>
      <c r="L88" s="664"/>
      <c r="M88" s="664"/>
      <c r="N88" s="664">
        <v>3</v>
      </c>
      <c r="O88" s="664">
        <v>993</v>
      </c>
      <c r="P88" s="677"/>
      <c r="Q88" s="665">
        <v>331</v>
      </c>
    </row>
    <row r="89" spans="1:17" ht="14.4" customHeight="1" x14ac:dyDescent="0.3">
      <c r="A89" s="660" t="s">
        <v>6217</v>
      </c>
      <c r="B89" s="661" t="s">
        <v>6119</v>
      </c>
      <c r="C89" s="661" t="s">
        <v>6072</v>
      </c>
      <c r="D89" s="661" t="s">
        <v>6171</v>
      </c>
      <c r="E89" s="661" t="s">
        <v>6172</v>
      </c>
      <c r="F89" s="664"/>
      <c r="G89" s="664"/>
      <c r="H89" s="664"/>
      <c r="I89" s="664"/>
      <c r="J89" s="664">
        <v>1</v>
      </c>
      <c r="K89" s="664">
        <v>1888</v>
      </c>
      <c r="L89" s="664"/>
      <c r="M89" s="664">
        <v>1888</v>
      </c>
      <c r="N89" s="664">
        <v>1</v>
      </c>
      <c r="O89" s="664">
        <v>1896</v>
      </c>
      <c r="P89" s="677"/>
      <c r="Q89" s="665">
        <v>1896</v>
      </c>
    </row>
    <row r="90" spans="1:17" ht="14.4" customHeight="1" x14ac:dyDescent="0.3">
      <c r="A90" s="660" t="s">
        <v>6218</v>
      </c>
      <c r="B90" s="661" t="s">
        <v>5804</v>
      </c>
      <c r="C90" s="661" t="s">
        <v>6072</v>
      </c>
      <c r="D90" s="661" t="s">
        <v>6111</v>
      </c>
      <c r="E90" s="661" t="s">
        <v>6112</v>
      </c>
      <c r="F90" s="664"/>
      <c r="G90" s="664"/>
      <c r="H90" s="664"/>
      <c r="I90" s="664"/>
      <c r="J90" s="664">
        <v>1</v>
      </c>
      <c r="K90" s="664">
        <v>645</v>
      </c>
      <c r="L90" s="664"/>
      <c r="M90" s="664">
        <v>645</v>
      </c>
      <c r="N90" s="664"/>
      <c r="O90" s="664"/>
      <c r="P90" s="677"/>
      <c r="Q90" s="665"/>
    </row>
    <row r="91" spans="1:17" ht="14.4" customHeight="1" x14ac:dyDescent="0.3">
      <c r="A91" s="660" t="s">
        <v>6218</v>
      </c>
      <c r="B91" s="661" t="s">
        <v>6119</v>
      </c>
      <c r="C91" s="661" t="s">
        <v>6072</v>
      </c>
      <c r="D91" s="661" t="s">
        <v>6081</v>
      </c>
      <c r="E91" s="661" t="s">
        <v>6082</v>
      </c>
      <c r="F91" s="664"/>
      <c r="G91" s="664"/>
      <c r="H91" s="664"/>
      <c r="I91" s="664"/>
      <c r="J91" s="664"/>
      <c r="K91" s="664"/>
      <c r="L91" s="664"/>
      <c r="M91" s="664"/>
      <c r="N91" s="664">
        <v>1</v>
      </c>
      <c r="O91" s="664">
        <v>35</v>
      </c>
      <c r="P91" s="677"/>
      <c r="Q91" s="665">
        <v>35</v>
      </c>
    </row>
    <row r="92" spans="1:17" ht="14.4" customHeight="1" x14ac:dyDescent="0.3">
      <c r="A92" s="660" t="s">
        <v>6219</v>
      </c>
      <c r="B92" s="661" t="s">
        <v>5804</v>
      </c>
      <c r="C92" s="661" t="s">
        <v>6072</v>
      </c>
      <c r="D92" s="661" t="s">
        <v>6081</v>
      </c>
      <c r="E92" s="661" t="s">
        <v>6082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35</v>
      </c>
      <c r="P92" s="677"/>
      <c r="Q92" s="665">
        <v>35</v>
      </c>
    </row>
    <row r="93" spans="1:17" ht="14.4" customHeight="1" x14ac:dyDescent="0.3">
      <c r="A93" s="660" t="s">
        <v>6219</v>
      </c>
      <c r="B93" s="661" t="s">
        <v>5804</v>
      </c>
      <c r="C93" s="661" t="s">
        <v>6072</v>
      </c>
      <c r="D93" s="661" t="s">
        <v>6087</v>
      </c>
      <c r="E93" s="661" t="s">
        <v>6088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165</v>
      </c>
      <c r="P93" s="677"/>
      <c r="Q93" s="665">
        <v>165</v>
      </c>
    </row>
    <row r="94" spans="1:17" ht="14.4" customHeight="1" x14ac:dyDescent="0.3">
      <c r="A94" s="660" t="s">
        <v>6219</v>
      </c>
      <c r="B94" s="661" t="s">
        <v>5804</v>
      </c>
      <c r="C94" s="661" t="s">
        <v>6072</v>
      </c>
      <c r="D94" s="661" t="s">
        <v>6095</v>
      </c>
      <c r="E94" s="661" t="s">
        <v>6096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33.33</v>
      </c>
      <c r="P94" s="677"/>
      <c r="Q94" s="665">
        <v>33.33</v>
      </c>
    </row>
    <row r="95" spans="1:17" ht="14.4" customHeight="1" x14ac:dyDescent="0.3">
      <c r="A95" s="660" t="s">
        <v>6219</v>
      </c>
      <c r="B95" s="661" t="s">
        <v>5804</v>
      </c>
      <c r="C95" s="661" t="s">
        <v>6072</v>
      </c>
      <c r="D95" s="661" t="s">
        <v>6115</v>
      </c>
      <c r="E95" s="661" t="s">
        <v>6116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114</v>
      </c>
      <c r="P95" s="677"/>
      <c r="Q95" s="665">
        <v>114</v>
      </c>
    </row>
    <row r="96" spans="1:17" ht="14.4" customHeight="1" x14ac:dyDescent="0.3">
      <c r="A96" s="660" t="s">
        <v>6219</v>
      </c>
      <c r="B96" s="661" t="s">
        <v>6119</v>
      </c>
      <c r="C96" s="661" t="s">
        <v>6072</v>
      </c>
      <c r="D96" s="661" t="s">
        <v>6081</v>
      </c>
      <c r="E96" s="661" t="s">
        <v>6082</v>
      </c>
      <c r="F96" s="664">
        <v>1</v>
      </c>
      <c r="G96" s="664">
        <v>34</v>
      </c>
      <c r="H96" s="664">
        <v>1</v>
      </c>
      <c r="I96" s="664">
        <v>34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6220</v>
      </c>
      <c r="B97" s="661" t="s">
        <v>5804</v>
      </c>
      <c r="C97" s="661" t="s">
        <v>6072</v>
      </c>
      <c r="D97" s="661" t="s">
        <v>6081</v>
      </c>
      <c r="E97" s="661" t="s">
        <v>6082</v>
      </c>
      <c r="F97" s="664">
        <v>3</v>
      </c>
      <c r="G97" s="664">
        <v>102</v>
      </c>
      <c r="H97" s="664">
        <v>1</v>
      </c>
      <c r="I97" s="664">
        <v>34</v>
      </c>
      <c r="J97" s="664">
        <v>1</v>
      </c>
      <c r="K97" s="664">
        <v>35</v>
      </c>
      <c r="L97" s="664">
        <v>0.34313725490196079</v>
      </c>
      <c r="M97" s="664">
        <v>35</v>
      </c>
      <c r="N97" s="664">
        <v>2</v>
      </c>
      <c r="O97" s="664">
        <v>70</v>
      </c>
      <c r="P97" s="677">
        <v>0.68627450980392157</v>
      </c>
      <c r="Q97" s="665">
        <v>35</v>
      </c>
    </row>
    <row r="98" spans="1:17" ht="14.4" customHeight="1" x14ac:dyDescent="0.3">
      <c r="A98" s="660" t="s">
        <v>6220</v>
      </c>
      <c r="B98" s="661" t="s">
        <v>5804</v>
      </c>
      <c r="C98" s="661" t="s">
        <v>6072</v>
      </c>
      <c r="D98" s="661" t="s">
        <v>6107</v>
      </c>
      <c r="E98" s="661" t="s">
        <v>6108</v>
      </c>
      <c r="F98" s="664"/>
      <c r="G98" s="664"/>
      <c r="H98" s="664"/>
      <c r="I98" s="664"/>
      <c r="J98" s="664"/>
      <c r="K98" s="664"/>
      <c r="L98" s="664"/>
      <c r="M98" s="664"/>
      <c r="N98" s="664">
        <v>2</v>
      </c>
      <c r="O98" s="664">
        <v>662</v>
      </c>
      <c r="P98" s="677"/>
      <c r="Q98" s="665">
        <v>331</v>
      </c>
    </row>
    <row r="99" spans="1:17" ht="14.4" customHeight="1" x14ac:dyDescent="0.3">
      <c r="A99" s="660" t="s">
        <v>6220</v>
      </c>
      <c r="B99" s="661" t="s">
        <v>5804</v>
      </c>
      <c r="C99" s="661" t="s">
        <v>6072</v>
      </c>
      <c r="D99" s="661" t="s">
        <v>6111</v>
      </c>
      <c r="E99" s="661" t="s">
        <v>6112</v>
      </c>
      <c r="F99" s="664"/>
      <c r="G99" s="664"/>
      <c r="H99" s="664"/>
      <c r="I99" s="664"/>
      <c r="J99" s="664">
        <v>3</v>
      </c>
      <c r="K99" s="664">
        <v>1935</v>
      </c>
      <c r="L99" s="664"/>
      <c r="M99" s="664">
        <v>645</v>
      </c>
      <c r="N99" s="664"/>
      <c r="O99" s="664"/>
      <c r="P99" s="677"/>
      <c r="Q99" s="665"/>
    </row>
    <row r="100" spans="1:17" ht="14.4" customHeight="1" x14ac:dyDescent="0.3">
      <c r="A100" s="660" t="s">
        <v>6220</v>
      </c>
      <c r="B100" s="661" t="s">
        <v>5804</v>
      </c>
      <c r="C100" s="661" t="s">
        <v>6072</v>
      </c>
      <c r="D100" s="661" t="s">
        <v>6115</v>
      </c>
      <c r="E100" s="661" t="s">
        <v>6116</v>
      </c>
      <c r="F100" s="664">
        <v>1</v>
      </c>
      <c r="G100" s="664">
        <v>112</v>
      </c>
      <c r="H100" s="664">
        <v>1</v>
      </c>
      <c r="I100" s="664">
        <v>112</v>
      </c>
      <c r="J100" s="664">
        <v>3</v>
      </c>
      <c r="K100" s="664">
        <v>338</v>
      </c>
      <c r="L100" s="664">
        <v>3.0178571428571428</v>
      </c>
      <c r="M100" s="664">
        <v>112.66666666666667</v>
      </c>
      <c r="N100" s="664">
        <v>1</v>
      </c>
      <c r="O100" s="664">
        <v>114</v>
      </c>
      <c r="P100" s="677">
        <v>1.0178571428571428</v>
      </c>
      <c r="Q100" s="665">
        <v>114</v>
      </c>
    </row>
    <row r="101" spans="1:17" ht="14.4" customHeight="1" x14ac:dyDescent="0.3">
      <c r="A101" s="660" t="s">
        <v>6220</v>
      </c>
      <c r="B101" s="661" t="s">
        <v>6119</v>
      </c>
      <c r="C101" s="661" t="s">
        <v>6072</v>
      </c>
      <c r="D101" s="661" t="s">
        <v>6081</v>
      </c>
      <c r="E101" s="661" t="s">
        <v>6082</v>
      </c>
      <c r="F101" s="664">
        <v>4</v>
      </c>
      <c r="G101" s="664">
        <v>136</v>
      </c>
      <c r="H101" s="664">
        <v>1</v>
      </c>
      <c r="I101" s="664">
        <v>34</v>
      </c>
      <c r="J101" s="664">
        <v>2</v>
      </c>
      <c r="K101" s="664">
        <v>69</v>
      </c>
      <c r="L101" s="664">
        <v>0.50735294117647056</v>
      </c>
      <c r="M101" s="664">
        <v>34.5</v>
      </c>
      <c r="N101" s="664"/>
      <c r="O101" s="664"/>
      <c r="P101" s="677"/>
      <c r="Q101" s="665"/>
    </row>
    <row r="102" spans="1:17" ht="14.4" customHeight="1" x14ac:dyDescent="0.3">
      <c r="A102" s="660" t="s">
        <v>6220</v>
      </c>
      <c r="B102" s="661" t="s">
        <v>6119</v>
      </c>
      <c r="C102" s="661" t="s">
        <v>6072</v>
      </c>
      <c r="D102" s="661" t="s">
        <v>6141</v>
      </c>
      <c r="E102" s="661" t="s">
        <v>6142</v>
      </c>
      <c r="F102" s="664">
        <v>1</v>
      </c>
      <c r="G102" s="664">
        <v>163</v>
      </c>
      <c r="H102" s="664">
        <v>1</v>
      </c>
      <c r="I102" s="664">
        <v>163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6220</v>
      </c>
      <c r="B103" s="661" t="s">
        <v>6119</v>
      </c>
      <c r="C103" s="661" t="s">
        <v>6072</v>
      </c>
      <c r="D103" s="661" t="s">
        <v>6143</v>
      </c>
      <c r="E103" s="661" t="s">
        <v>6144</v>
      </c>
      <c r="F103" s="664"/>
      <c r="G103" s="664"/>
      <c r="H103" s="664"/>
      <c r="I103" s="664"/>
      <c r="J103" s="664"/>
      <c r="K103" s="664"/>
      <c r="L103" s="664"/>
      <c r="M103" s="664"/>
      <c r="N103" s="664">
        <v>1</v>
      </c>
      <c r="O103" s="664">
        <v>1194</v>
      </c>
      <c r="P103" s="677"/>
      <c r="Q103" s="665">
        <v>1194</v>
      </c>
    </row>
    <row r="104" spans="1:17" ht="14.4" customHeight="1" x14ac:dyDescent="0.3">
      <c r="A104" s="660" t="s">
        <v>6220</v>
      </c>
      <c r="B104" s="661" t="s">
        <v>6119</v>
      </c>
      <c r="C104" s="661" t="s">
        <v>6072</v>
      </c>
      <c r="D104" s="661" t="s">
        <v>6145</v>
      </c>
      <c r="E104" s="661" t="s">
        <v>6146</v>
      </c>
      <c r="F104" s="664"/>
      <c r="G104" s="664"/>
      <c r="H104" s="664"/>
      <c r="I104" s="664"/>
      <c r="J104" s="664">
        <v>8</v>
      </c>
      <c r="K104" s="664">
        <v>5656</v>
      </c>
      <c r="L104" s="664"/>
      <c r="M104" s="664">
        <v>707</v>
      </c>
      <c r="N104" s="664">
        <v>27</v>
      </c>
      <c r="O104" s="664">
        <v>19089</v>
      </c>
      <c r="P104" s="677"/>
      <c r="Q104" s="665">
        <v>707</v>
      </c>
    </row>
    <row r="105" spans="1:17" ht="14.4" customHeight="1" x14ac:dyDescent="0.3">
      <c r="A105" s="660" t="s">
        <v>6220</v>
      </c>
      <c r="B105" s="661" t="s">
        <v>6119</v>
      </c>
      <c r="C105" s="661" t="s">
        <v>6072</v>
      </c>
      <c r="D105" s="661" t="s">
        <v>6153</v>
      </c>
      <c r="E105" s="661" t="s">
        <v>6154</v>
      </c>
      <c r="F105" s="664"/>
      <c r="G105" s="664"/>
      <c r="H105" s="664"/>
      <c r="I105" s="664"/>
      <c r="J105" s="664"/>
      <c r="K105" s="664"/>
      <c r="L105" s="664"/>
      <c r="M105" s="664"/>
      <c r="N105" s="664">
        <v>2</v>
      </c>
      <c r="O105" s="664">
        <v>250</v>
      </c>
      <c r="P105" s="677"/>
      <c r="Q105" s="665">
        <v>125</v>
      </c>
    </row>
    <row r="106" spans="1:17" ht="14.4" customHeight="1" x14ac:dyDescent="0.3">
      <c r="A106" s="660" t="s">
        <v>6220</v>
      </c>
      <c r="B106" s="661" t="s">
        <v>6119</v>
      </c>
      <c r="C106" s="661" t="s">
        <v>6072</v>
      </c>
      <c r="D106" s="661" t="s">
        <v>6163</v>
      </c>
      <c r="E106" s="661" t="s">
        <v>6164</v>
      </c>
      <c r="F106" s="664">
        <v>1</v>
      </c>
      <c r="G106" s="664">
        <v>327</v>
      </c>
      <c r="H106" s="664">
        <v>1</v>
      </c>
      <c r="I106" s="664">
        <v>327</v>
      </c>
      <c r="J106" s="664"/>
      <c r="K106" s="664"/>
      <c r="L106" s="664"/>
      <c r="M106" s="664"/>
      <c r="N106" s="664">
        <v>1</v>
      </c>
      <c r="O106" s="664">
        <v>331</v>
      </c>
      <c r="P106" s="677">
        <v>1.0122324159021407</v>
      </c>
      <c r="Q106" s="665">
        <v>331</v>
      </c>
    </row>
    <row r="107" spans="1:17" ht="14.4" customHeight="1" x14ac:dyDescent="0.3">
      <c r="A107" s="660" t="s">
        <v>6220</v>
      </c>
      <c r="B107" s="661" t="s">
        <v>6119</v>
      </c>
      <c r="C107" s="661" t="s">
        <v>6072</v>
      </c>
      <c r="D107" s="661" t="s">
        <v>6171</v>
      </c>
      <c r="E107" s="661" t="s">
        <v>6172</v>
      </c>
      <c r="F107" s="664"/>
      <c r="G107" s="664"/>
      <c r="H107" s="664"/>
      <c r="I107" s="664"/>
      <c r="J107" s="664"/>
      <c r="K107" s="664"/>
      <c r="L107" s="664"/>
      <c r="M107" s="664"/>
      <c r="N107" s="664">
        <v>1</v>
      </c>
      <c r="O107" s="664">
        <v>1896</v>
      </c>
      <c r="P107" s="677"/>
      <c r="Q107" s="665">
        <v>1896</v>
      </c>
    </row>
    <row r="108" spans="1:17" ht="14.4" customHeight="1" x14ac:dyDescent="0.3">
      <c r="A108" s="660" t="s">
        <v>6221</v>
      </c>
      <c r="B108" s="661" t="s">
        <v>5804</v>
      </c>
      <c r="C108" s="661" t="s">
        <v>6072</v>
      </c>
      <c r="D108" s="661" t="s">
        <v>6081</v>
      </c>
      <c r="E108" s="661" t="s">
        <v>6082</v>
      </c>
      <c r="F108" s="664"/>
      <c r="G108" s="664"/>
      <c r="H108" s="664"/>
      <c r="I108" s="664"/>
      <c r="J108" s="664">
        <v>2</v>
      </c>
      <c r="K108" s="664">
        <v>70</v>
      </c>
      <c r="L108" s="664"/>
      <c r="M108" s="664">
        <v>35</v>
      </c>
      <c r="N108" s="664">
        <v>1</v>
      </c>
      <c r="O108" s="664">
        <v>35</v>
      </c>
      <c r="P108" s="677"/>
      <c r="Q108" s="665">
        <v>35</v>
      </c>
    </row>
    <row r="109" spans="1:17" ht="14.4" customHeight="1" x14ac:dyDescent="0.3">
      <c r="A109" s="660" t="s">
        <v>6221</v>
      </c>
      <c r="B109" s="661" t="s">
        <v>5804</v>
      </c>
      <c r="C109" s="661" t="s">
        <v>6072</v>
      </c>
      <c r="D109" s="661" t="s">
        <v>6085</v>
      </c>
      <c r="E109" s="661" t="s">
        <v>6086</v>
      </c>
      <c r="F109" s="664"/>
      <c r="G109" s="664"/>
      <c r="H109" s="664"/>
      <c r="I109" s="664"/>
      <c r="J109" s="664">
        <v>1</v>
      </c>
      <c r="K109" s="664">
        <v>5</v>
      </c>
      <c r="L109" s="664"/>
      <c r="M109" s="664">
        <v>5</v>
      </c>
      <c r="N109" s="664"/>
      <c r="O109" s="664"/>
      <c r="P109" s="677"/>
      <c r="Q109" s="665"/>
    </row>
    <row r="110" spans="1:17" ht="14.4" customHeight="1" x14ac:dyDescent="0.3">
      <c r="A110" s="660" t="s">
        <v>6221</v>
      </c>
      <c r="B110" s="661" t="s">
        <v>5804</v>
      </c>
      <c r="C110" s="661" t="s">
        <v>6072</v>
      </c>
      <c r="D110" s="661" t="s">
        <v>6107</v>
      </c>
      <c r="E110" s="661" t="s">
        <v>6108</v>
      </c>
      <c r="F110" s="664"/>
      <c r="G110" s="664"/>
      <c r="H110" s="664"/>
      <c r="I110" s="664"/>
      <c r="J110" s="664"/>
      <c r="K110" s="664"/>
      <c r="L110" s="664"/>
      <c r="M110" s="664"/>
      <c r="N110" s="664">
        <v>1</v>
      </c>
      <c r="O110" s="664">
        <v>331</v>
      </c>
      <c r="P110" s="677"/>
      <c r="Q110" s="665">
        <v>331</v>
      </c>
    </row>
    <row r="111" spans="1:17" ht="14.4" customHeight="1" x14ac:dyDescent="0.3">
      <c r="A111" s="660" t="s">
        <v>6221</v>
      </c>
      <c r="B111" s="661" t="s">
        <v>5804</v>
      </c>
      <c r="C111" s="661" t="s">
        <v>6072</v>
      </c>
      <c r="D111" s="661" t="s">
        <v>6115</v>
      </c>
      <c r="E111" s="661" t="s">
        <v>6116</v>
      </c>
      <c r="F111" s="664">
        <v>1</v>
      </c>
      <c r="G111" s="664">
        <v>112</v>
      </c>
      <c r="H111" s="664">
        <v>1</v>
      </c>
      <c r="I111" s="664">
        <v>112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6221</v>
      </c>
      <c r="B112" s="661" t="s">
        <v>6119</v>
      </c>
      <c r="C112" s="661" t="s">
        <v>6060</v>
      </c>
      <c r="D112" s="661" t="s">
        <v>6134</v>
      </c>
      <c r="E112" s="661" t="s">
        <v>6135</v>
      </c>
      <c r="F112" s="664"/>
      <c r="G112" s="664"/>
      <c r="H112" s="664"/>
      <c r="I112" s="664"/>
      <c r="J112" s="664"/>
      <c r="K112" s="664"/>
      <c r="L112" s="664"/>
      <c r="M112" s="664"/>
      <c r="N112" s="664">
        <v>1</v>
      </c>
      <c r="O112" s="664">
        <v>710.6</v>
      </c>
      <c r="P112" s="677"/>
      <c r="Q112" s="665">
        <v>710.6</v>
      </c>
    </row>
    <row r="113" spans="1:17" ht="14.4" customHeight="1" x14ac:dyDescent="0.3">
      <c r="A113" s="660" t="s">
        <v>6221</v>
      </c>
      <c r="B113" s="661" t="s">
        <v>6119</v>
      </c>
      <c r="C113" s="661" t="s">
        <v>6072</v>
      </c>
      <c r="D113" s="661" t="s">
        <v>6081</v>
      </c>
      <c r="E113" s="661" t="s">
        <v>6082</v>
      </c>
      <c r="F113" s="664">
        <v>23</v>
      </c>
      <c r="G113" s="664">
        <v>782</v>
      </c>
      <c r="H113" s="664">
        <v>1</v>
      </c>
      <c r="I113" s="664">
        <v>34</v>
      </c>
      <c r="J113" s="664">
        <v>11</v>
      </c>
      <c r="K113" s="664">
        <v>378</v>
      </c>
      <c r="L113" s="664">
        <v>0.48337595907928388</v>
      </c>
      <c r="M113" s="664">
        <v>34.363636363636367</v>
      </c>
      <c r="N113" s="664">
        <v>10</v>
      </c>
      <c r="O113" s="664">
        <v>350</v>
      </c>
      <c r="P113" s="677">
        <v>0.4475703324808184</v>
      </c>
      <c r="Q113" s="665">
        <v>35</v>
      </c>
    </row>
    <row r="114" spans="1:17" ht="14.4" customHeight="1" x14ac:dyDescent="0.3">
      <c r="A114" s="660" t="s">
        <v>6221</v>
      </c>
      <c r="B114" s="661" t="s">
        <v>6119</v>
      </c>
      <c r="C114" s="661" t="s">
        <v>6072</v>
      </c>
      <c r="D114" s="661" t="s">
        <v>6141</v>
      </c>
      <c r="E114" s="661" t="s">
        <v>6142</v>
      </c>
      <c r="F114" s="664">
        <v>2</v>
      </c>
      <c r="G114" s="664">
        <v>326</v>
      </c>
      <c r="H114" s="664">
        <v>1</v>
      </c>
      <c r="I114" s="664">
        <v>163</v>
      </c>
      <c r="J114" s="664">
        <v>1</v>
      </c>
      <c r="K114" s="664">
        <v>163</v>
      </c>
      <c r="L114" s="664">
        <v>0.5</v>
      </c>
      <c r="M114" s="664">
        <v>163</v>
      </c>
      <c r="N114" s="664">
        <v>2</v>
      </c>
      <c r="O114" s="664">
        <v>330</v>
      </c>
      <c r="P114" s="677">
        <v>1.0122699386503067</v>
      </c>
      <c r="Q114" s="665">
        <v>165</v>
      </c>
    </row>
    <row r="115" spans="1:17" ht="14.4" customHeight="1" x14ac:dyDescent="0.3">
      <c r="A115" s="660" t="s">
        <v>6221</v>
      </c>
      <c r="B115" s="661" t="s">
        <v>6119</v>
      </c>
      <c r="C115" s="661" t="s">
        <v>6072</v>
      </c>
      <c r="D115" s="661" t="s">
        <v>6153</v>
      </c>
      <c r="E115" s="661" t="s">
        <v>6154</v>
      </c>
      <c r="F115" s="664"/>
      <c r="G115" s="664"/>
      <c r="H115" s="664"/>
      <c r="I115" s="664"/>
      <c r="J115" s="664">
        <v>2</v>
      </c>
      <c r="K115" s="664">
        <v>248</v>
      </c>
      <c r="L115" s="664"/>
      <c r="M115" s="664">
        <v>124</v>
      </c>
      <c r="N115" s="664"/>
      <c r="O115" s="664"/>
      <c r="P115" s="677"/>
      <c r="Q115" s="665"/>
    </row>
    <row r="116" spans="1:17" ht="14.4" customHeight="1" x14ac:dyDescent="0.3">
      <c r="A116" s="660" t="s">
        <v>6221</v>
      </c>
      <c r="B116" s="661" t="s">
        <v>6119</v>
      </c>
      <c r="C116" s="661" t="s">
        <v>6072</v>
      </c>
      <c r="D116" s="661" t="s">
        <v>6157</v>
      </c>
      <c r="E116" s="661" t="s">
        <v>6158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690</v>
      </c>
      <c r="P116" s="677"/>
      <c r="Q116" s="665">
        <v>690</v>
      </c>
    </row>
    <row r="117" spans="1:17" ht="14.4" customHeight="1" x14ac:dyDescent="0.3">
      <c r="A117" s="660" t="s">
        <v>6221</v>
      </c>
      <c r="B117" s="661" t="s">
        <v>6119</v>
      </c>
      <c r="C117" s="661" t="s">
        <v>6072</v>
      </c>
      <c r="D117" s="661" t="s">
        <v>6159</v>
      </c>
      <c r="E117" s="661" t="s">
        <v>6160</v>
      </c>
      <c r="F117" s="664"/>
      <c r="G117" s="664"/>
      <c r="H117" s="664"/>
      <c r="I117" s="664"/>
      <c r="J117" s="664">
        <v>160</v>
      </c>
      <c r="K117" s="664">
        <v>138880</v>
      </c>
      <c r="L117" s="664"/>
      <c r="M117" s="664">
        <v>868</v>
      </c>
      <c r="N117" s="664"/>
      <c r="O117" s="664"/>
      <c r="P117" s="677"/>
      <c r="Q117" s="665"/>
    </row>
    <row r="118" spans="1:17" ht="14.4" customHeight="1" x14ac:dyDescent="0.3">
      <c r="A118" s="660" t="s">
        <v>6221</v>
      </c>
      <c r="B118" s="661" t="s">
        <v>6119</v>
      </c>
      <c r="C118" s="661" t="s">
        <v>6072</v>
      </c>
      <c r="D118" s="661" t="s">
        <v>6095</v>
      </c>
      <c r="E118" s="661" t="s">
        <v>6096</v>
      </c>
      <c r="F118" s="664"/>
      <c r="G118" s="664"/>
      <c r="H118" s="664"/>
      <c r="I118" s="664"/>
      <c r="J118" s="664"/>
      <c r="K118" s="664"/>
      <c r="L118" s="664"/>
      <c r="M118" s="664"/>
      <c r="N118" s="664">
        <v>1</v>
      </c>
      <c r="O118" s="664">
        <v>33.33</v>
      </c>
      <c r="P118" s="677"/>
      <c r="Q118" s="665">
        <v>33.33</v>
      </c>
    </row>
    <row r="119" spans="1:17" ht="14.4" customHeight="1" x14ac:dyDescent="0.3">
      <c r="A119" s="660" t="s">
        <v>6221</v>
      </c>
      <c r="B119" s="661" t="s">
        <v>6119</v>
      </c>
      <c r="C119" s="661" t="s">
        <v>6072</v>
      </c>
      <c r="D119" s="661" t="s">
        <v>6163</v>
      </c>
      <c r="E119" s="661" t="s">
        <v>6164</v>
      </c>
      <c r="F119" s="664"/>
      <c r="G119" s="664"/>
      <c r="H119" s="664"/>
      <c r="I119" s="664"/>
      <c r="J119" s="664">
        <v>1</v>
      </c>
      <c r="K119" s="664">
        <v>330</v>
      </c>
      <c r="L119" s="664"/>
      <c r="M119" s="664">
        <v>330</v>
      </c>
      <c r="N119" s="664">
        <v>4</v>
      </c>
      <c r="O119" s="664">
        <v>1324</v>
      </c>
      <c r="P119" s="677"/>
      <c r="Q119" s="665">
        <v>331</v>
      </c>
    </row>
    <row r="120" spans="1:17" ht="14.4" customHeight="1" x14ac:dyDescent="0.3">
      <c r="A120" s="660" t="s">
        <v>6221</v>
      </c>
      <c r="B120" s="661" t="s">
        <v>6119</v>
      </c>
      <c r="C120" s="661" t="s">
        <v>6072</v>
      </c>
      <c r="D120" s="661" t="s">
        <v>6115</v>
      </c>
      <c r="E120" s="661" t="s">
        <v>6116</v>
      </c>
      <c r="F120" s="664"/>
      <c r="G120" s="664"/>
      <c r="H120" s="664"/>
      <c r="I120" s="664"/>
      <c r="J120" s="664"/>
      <c r="K120" s="664"/>
      <c r="L120" s="664"/>
      <c r="M120" s="664"/>
      <c r="N120" s="664">
        <v>3</v>
      </c>
      <c r="O120" s="664">
        <v>342</v>
      </c>
      <c r="P120" s="677"/>
      <c r="Q120" s="665">
        <v>114</v>
      </c>
    </row>
    <row r="121" spans="1:17" ht="14.4" customHeight="1" x14ac:dyDescent="0.3">
      <c r="A121" s="660" t="s">
        <v>6221</v>
      </c>
      <c r="B121" s="661" t="s">
        <v>6119</v>
      </c>
      <c r="C121" s="661" t="s">
        <v>6072</v>
      </c>
      <c r="D121" s="661" t="s">
        <v>6169</v>
      </c>
      <c r="E121" s="661" t="s">
        <v>6170</v>
      </c>
      <c r="F121" s="664"/>
      <c r="G121" s="664"/>
      <c r="H121" s="664"/>
      <c r="I121" s="664"/>
      <c r="J121" s="664">
        <v>1</v>
      </c>
      <c r="K121" s="664">
        <v>3696</v>
      </c>
      <c r="L121" s="664"/>
      <c r="M121" s="664">
        <v>3696</v>
      </c>
      <c r="N121" s="664"/>
      <c r="O121" s="664"/>
      <c r="P121" s="677"/>
      <c r="Q121" s="665"/>
    </row>
    <row r="122" spans="1:17" ht="14.4" customHeight="1" x14ac:dyDescent="0.3">
      <c r="A122" s="660" t="s">
        <v>6221</v>
      </c>
      <c r="B122" s="661" t="s">
        <v>6119</v>
      </c>
      <c r="C122" s="661" t="s">
        <v>6072</v>
      </c>
      <c r="D122" s="661" t="s">
        <v>6171</v>
      </c>
      <c r="E122" s="661" t="s">
        <v>6172</v>
      </c>
      <c r="F122" s="664"/>
      <c r="G122" s="664"/>
      <c r="H122" s="664"/>
      <c r="I122" s="664"/>
      <c r="J122" s="664">
        <v>1</v>
      </c>
      <c r="K122" s="664">
        <v>1888</v>
      </c>
      <c r="L122" s="664"/>
      <c r="M122" s="664">
        <v>1888</v>
      </c>
      <c r="N122" s="664">
        <v>2</v>
      </c>
      <c r="O122" s="664">
        <v>3792</v>
      </c>
      <c r="P122" s="677"/>
      <c r="Q122" s="665">
        <v>1896</v>
      </c>
    </row>
    <row r="123" spans="1:17" ht="14.4" customHeight="1" x14ac:dyDescent="0.3">
      <c r="A123" s="660" t="s">
        <v>6222</v>
      </c>
      <c r="B123" s="661" t="s">
        <v>5804</v>
      </c>
      <c r="C123" s="661" t="s">
        <v>6072</v>
      </c>
      <c r="D123" s="661" t="s">
        <v>6087</v>
      </c>
      <c r="E123" s="661" t="s">
        <v>6088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165</v>
      </c>
      <c r="P123" s="677"/>
      <c r="Q123" s="665">
        <v>165</v>
      </c>
    </row>
    <row r="124" spans="1:17" ht="14.4" customHeight="1" x14ac:dyDescent="0.3">
      <c r="A124" s="660" t="s">
        <v>6222</v>
      </c>
      <c r="B124" s="661" t="s">
        <v>5804</v>
      </c>
      <c r="C124" s="661" t="s">
        <v>6072</v>
      </c>
      <c r="D124" s="661" t="s">
        <v>6095</v>
      </c>
      <c r="E124" s="661" t="s">
        <v>6096</v>
      </c>
      <c r="F124" s="664"/>
      <c r="G124" s="664"/>
      <c r="H124" s="664"/>
      <c r="I124" s="664"/>
      <c r="J124" s="664">
        <v>1</v>
      </c>
      <c r="K124" s="664">
        <v>0</v>
      </c>
      <c r="L124" s="664"/>
      <c r="M124" s="664">
        <v>0</v>
      </c>
      <c r="N124" s="664">
        <v>1</v>
      </c>
      <c r="O124" s="664">
        <v>0</v>
      </c>
      <c r="P124" s="677"/>
      <c r="Q124" s="665">
        <v>0</v>
      </c>
    </row>
    <row r="125" spans="1:17" ht="14.4" customHeight="1" x14ac:dyDescent="0.3">
      <c r="A125" s="660" t="s">
        <v>6222</v>
      </c>
      <c r="B125" s="661" t="s">
        <v>5804</v>
      </c>
      <c r="C125" s="661" t="s">
        <v>6072</v>
      </c>
      <c r="D125" s="661" t="s">
        <v>6111</v>
      </c>
      <c r="E125" s="661" t="s">
        <v>6112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653</v>
      </c>
      <c r="P125" s="677"/>
      <c r="Q125" s="665">
        <v>653</v>
      </c>
    </row>
    <row r="126" spans="1:17" ht="14.4" customHeight="1" x14ac:dyDescent="0.3">
      <c r="A126" s="660" t="s">
        <v>6222</v>
      </c>
      <c r="B126" s="661" t="s">
        <v>6119</v>
      </c>
      <c r="C126" s="661" t="s">
        <v>6072</v>
      </c>
      <c r="D126" s="661" t="s">
        <v>6141</v>
      </c>
      <c r="E126" s="661" t="s">
        <v>6142</v>
      </c>
      <c r="F126" s="664"/>
      <c r="G126" s="664"/>
      <c r="H126" s="664"/>
      <c r="I126" s="664"/>
      <c r="J126" s="664">
        <v>1</v>
      </c>
      <c r="K126" s="664">
        <v>164</v>
      </c>
      <c r="L126" s="664"/>
      <c r="M126" s="664">
        <v>164</v>
      </c>
      <c r="N126" s="664"/>
      <c r="O126" s="664"/>
      <c r="P126" s="677"/>
      <c r="Q126" s="665"/>
    </row>
    <row r="127" spans="1:17" ht="14.4" customHeight="1" x14ac:dyDescent="0.3">
      <c r="A127" s="660" t="s">
        <v>6223</v>
      </c>
      <c r="B127" s="661" t="s">
        <v>5804</v>
      </c>
      <c r="C127" s="661" t="s">
        <v>5805</v>
      </c>
      <c r="D127" s="661" t="s">
        <v>5974</v>
      </c>
      <c r="E127" s="661" t="s">
        <v>5972</v>
      </c>
      <c r="F127" s="664">
        <v>0</v>
      </c>
      <c r="G127" s="664">
        <v>0</v>
      </c>
      <c r="H127" s="664"/>
      <c r="I127" s="664"/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6223</v>
      </c>
      <c r="B128" s="661" t="s">
        <v>5804</v>
      </c>
      <c r="C128" s="661" t="s">
        <v>5805</v>
      </c>
      <c r="D128" s="661" t="s">
        <v>5974</v>
      </c>
      <c r="E128" s="661" t="s">
        <v>3175</v>
      </c>
      <c r="F128" s="664">
        <v>1</v>
      </c>
      <c r="G128" s="664">
        <v>78052.070000000007</v>
      </c>
      <c r="H128" s="664">
        <v>1</v>
      </c>
      <c r="I128" s="664">
        <v>78052.070000000007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6223</v>
      </c>
      <c r="B129" s="661" t="s">
        <v>5804</v>
      </c>
      <c r="C129" s="661" t="s">
        <v>6072</v>
      </c>
      <c r="D129" s="661" t="s">
        <v>6081</v>
      </c>
      <c r="E129" s="661" t="s">
        <v>6082</v>
      </c>
      <c r="F129" s="664"/>
      <c r="G129" s="664"/>
      <c r="H129" s="664"/>
      <c r="I129" s="664"/>
      <c r="J129" s="664">
        <v>1</v>
      </c>
      <c r="K129" s="664">
        <v>35</v>
      </c>
      <c r="L129" s="664"/>
      <c r="M129" s="664">
        <v>35</v>
      </c>
      <c r="N129" s="664">
        <v>3</v>
      </c>
      <c r="O129" s="664">
        <v>105</v>
      </c>
      <c r="P129" s="677"/>
      <c r="Q129" s="665">
        <v>35</v>
      </c>
    </row>
    <row r="130" spans="1:17" ht="14.4" customHeight="1" x14ac:dyDescent="0.3">
      <c r="A130" s="660" t="s">
        <v>6223</v>
      </c>
      <c r="B130" s="661" t="s">
        <v>5804</v>
      </c>
      <c r="C130" s="661" t="s">
        <v>6072</v>
      </c>
      <c r="D130" s="661" t="s">
        <v>6091</v>
      </c>
      <c r="E130" s="661" t="s">
        <v>6092</v>
      </c>
      <c r="F130" s="664">
        <v>1</v>
      </c>
      <c r="G130" s="664">
        <v>0</v>
      </c>
      <c r="H130" s="664"/>
      <c r="I130" s="664">
        <v>0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6223</v>
      </c>
      <c r="B131" s="661" t="s">
        <v>5804</v>
      </c>
      <c r="C131" s="661" t="s">
        <v>6072</v>
      </c>
      <c r="D131" s="661" t="s">
        <v>6107</v>
      </c>
      <c r="E131" s="661" t="s">
        <v>6108</v>
      </c>
      <c r="F131" s="664">
        <v>1</v>
      </c>
      <c r="G131" s="664">
        <v>327</v>
      </c>
      <c r="H131" s="664">
        <v>1</v>
      </c>
      <c r="I131" s="664">
        <v>327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6223</v>
      </c>
      <c r="B132" s="661" t="s">
        <v>5804</v>
      </c>
      <c r="C132" s="661" t="s">
        <v>6072</v>
      </c>
      <c r="D132" s="661" t="s">
        <v>6111</v>
      </c>
      <c r="E132" s="661" t="s">
        <v>6112</v>
      </c>
      <c r="F132" s="664"/>
      <c r="G132" s="664"/>
      <c r="H132" s="664"/>
      <c r="I132" s="664"/>
      <c r="J132" s="664"/>
      <c r="K132" s="664"/>
      <c r="L132" s="664"/>
      <c r="M132" s="664"/>
      <c r="N132" s="664">
        <v>1</v>
      </c>
      <c r="O132" s="664">
        <v>653</v>
      </c>
      <c r="P132" s="677"/>
      <c r="Q132" s="665">
        <v>653</v>
      </c>
    </row>
    <row r="133" spans="1:17" ht="14.4" customHeight="1" x14ac:dyDescent="0.3">
      <c r="A133" s="660" t="s">
        <v>6223</v>
      </c>
      <c r="B133" s="661" t="s">
        <v>5804</v>
      </c>
      <c r="C133" s="661" t="s">
        <v>6072</v>
      </c>
      <c r="D133" s="661" t="s">
        <v>6115</v>
      </c>
      <c r="E133" s="661" t="s">
        <v>6116</v>
      </c>
      <c r="F133" s="664"/>
      <c r="G133" s="664"/>
      <c r="H133" s="664"/>
      <c r="I133" s="664"/>
      <c r="J133" s="664">
        <v>6</v>
      </c>
      <c r="K133" s="664">
        <v>678</v>
      </c>
      <c r="L133" s="664"/>
      <c r="M133" s="664">
        <v>113</v>
      </c>
      <c r="N133" s="664">
        <v>3</v>
      </c>
      <c r="O133" s="664">
        <v>342</v>
      </c>
      <c r="P133" s="677"/>
      <c r="Q133" s="665">
        <v>114</v>
      </c>
    </row>
    <row r="134" spans="1:17" ht="14.4" customHeight="1" x14ac:dyDescent="0.3">
      <c r="A134" s="660" t="s">
        <v>6223</v>
      </c>
      <c r="B134" s="661" t="s">
        <v>6119</v>
      </c>
      <c r="C134" s="661" t="s">
        <v>6060</v>
      </c>
      <c r="D134" s="661" t="s">
        <v>6134</v>
      </c>
      <c r="E134" s="661" t="s">
        <v>6135</v>
      </c>
      <c r="F134" s="664">
        <v>11</v>
      </c>
      <c r="G134" s="664">
        <v>7816.6000000000013</v>
      </c>
      <c r="H134" s="664">
        <v>1</v>
      </c>
      <c r="I134" s="664">
        <v>710.60000000000014</v>
      </c>
      <c r="J134" s="664">
        <v>14</v>
      </c>
      <c r="K134" s="664">
        <v>9948.4000000000015</v>
      </c>
      <c r="L134" s="664">
        <v>1.2727272727272727</v>
      </c>
      <c r="M134" s="664">
        <v>710.60000000000014</v>
      </c>
      <c r="N134" s="664">
        <v>18</v>
      </c>
      <c r="O134" s="664">
        <v>12790.800000000003</v>
      </c>
      <c r="P134" s="677">
        <v>1.6363636363636365</v>
      </c>
      <c r="Q134" s="665">
        <v>710.60000000000014</v>
      </c>
    </row>
    <row r="135" spans="1:17" ht="14.4" customHeight="1" x14ac:dyDescent="0.3">
      <c r="A135" s="660" t="s">
        <v>6223</v>
      </c>
      <c r="B135" s="661" t="s">
        <v>6119</v>
      </c>
      <c r="C135" s="661" t="s">
        <v>6060</v>
      </c>
      <c r="D135" s="661" t="s">
        <v>6136</v>
      </c>
      <c r="E135" s="661" t="s">
        <v>6137</v>
      </c>
      <c r="F135" s="664"/>
      <c r="G135" s="664"/>
      <c r="H135" s="664"/>
      <c r="I135" s="664"/>
      <c r="J135" s="664">
        <v>1</v>
      </c>
      <c r="K135" s="664">
        <v>746.4</v>
      </c>
      <c r="L135" s="664"/>
      <c r="M135" s="664">
        <v>746.4</v>
      </c>
      <c r="N135" s="664"/>
      <c r="O135" s="664"/>
      <c r="P135" s="677"/>
      <c r="Q135" s="665"/>
    </row>
    <row r="136" spans="1:17" ht="14.4" customHeight="1" x14ac:dyDescent="0.3">
      <c r="A136" s="660" t="s">
        <v>6223</v>
      </c>
      <c r="B136" s="661" t="s">
        <v>6119</v>
      </c>
      <c r="C136" s="661" t="s">
        <v>6060</v>
      </c>
      <c r="D136" s="661" t="s">
        <v>6138</v>
      </c>
      <c r="E136" s="661" t="s">
        <v>6139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2011.4</v>
      </c>
      <c r="P136" s="677"/>
      <c r="Q136" s="665">
        <v>2011.4</v>
      </c>
    </row>
    <row r="137" spans="1:17" ht="14.4" customHeight="1" x14ac:dyDescent="0.3">
      <c r="A137" s="660" t="s">
        <v>6223</v>
      </c>
      <c r="B137" s="661" t="s">
        <v>6119</v>
      </c>
      <c r="C137" s="661" t="s">
        <v>6072</v>
      </c>
      <c r="D137" s="661" t="s">
        <v>6081</v>
      </c>
      <c r="E137" s="661" t="s">
        <v>6082</v>
      </c>
      <c r="F137" s="664">
        <v>12</v>
      </c>
      <c r="G137" s="664">
        <v>408</v>
      </c>
      <c r="H137" s="664">
        <v>1</v>
      </c>
      <c r="I137" s="664">
        <v>34</v>
      </c>
      <c r="J137" s="664">
        <v>22</v>
      </c>
      <c r="K137" s="664">
        <v>755</v>
      </c>
      <c r="L137" s="664">
        <v>1.8504901960784315</v>
      </c>
      <c r="M137" s="664">
        <v>34.31818181818182</v>
      </c>
      <c r="N137" s="664">
        <v>28</v>
      </c>
      <c r="O137" s="664">
        <v>980</v>
      </c>
      <c r="P137" s="677">
        <v>2.4019607843137254</v>
      </c>
      <c r="Q137" s="665">
        <v>35</v>
      </c>
    </row>
    <row r="138" spans="1:17" ht="14.4" customHeight="1" x14ac:dyDescent="0.3">
      <c r="A138" s="660" t="s">
        <v>6223</v>
      </c>
      <c r="B138" s="661" t="s">
        <v>6119</v>
      </c>
      <c r="C138" s="661" t="s">
        <v>6072</v>
      </c>
      <c r="D138" s="661" t="s">
        <v>6141</v>
      </c>
      <c r="E138" s="661" t="s">
        <v>6142</v>
      </c>
      <c r="F138" s="664">
        <v>37</v>
      </c>
      <c r="G138" s="664">
        <v>6031</v>
      </c>
      <c r="H138" s="664">
        <v>1</v>
      </c>
      <c r="I138" s="664">
        <v>163</v>
      </c>
      <c r="J138" s="664">
        <v>59</v>
      </c>
      <c r="K138" s="664">
        <v>9639</v>
      </c>
      <c r="L138" s="664">
        <v>1.5982424141933345</v>
      </c>
      <c r="M138" s="664">
        <v>163.37288135593221</v>
      </c>
      <c r="N138" s="664">
        <v>20</v>
      </c>
      <c r="O138" s="664">
        <v>3300</v>
      </c>
      <c r="P138" s="677">
        <v>0.54717293981097659</v>
      </c>
      <c r="Q138" s="665">
        <v>165</v>
      </c>
    </row>
    <row r="139" spans="1:17" ht="14.4" customHeight="1" x14ac:dyDescent="0.3">
      <c r="A139" s="660" t="s">
        <v>6223</v>
      </c>
      <c r="B139" s="661" t="s">
        <v>6119</v>
      </c>
      <c r="C139" s="661" t="s">
        <v>6072</v>
      </c>
      <c r="D139" s="661" t="s">
        <v>6143</v>
      </c>
      <c r="E139" s="661" t="s">
        <v>6144</v>
      </c>
      <c r="F139" s="664">
        <v>2</v>
      </c>
      <c r="G139" s="664">
        <v>2372</v>
      </c>
      <c r="H139" s="664">
        <v>1</v>
      </c>
      <c r="I139" s="664">
        <v>1186</v>
      </c>
      <c r="J139" s="664">
        <v>5</v>
      </c>
      <c r="K139" s="664">
        <v>5942</v>
      </c>
      <c r="L139" s="664">
        <v>2.5050590219224285</v>
      </c>
      <c r="M139" s="664">
        <v>1188.4000000000001</v>
      </c>
      <c r="N139" s="664">
        <v>8</v>
      </c>
      <c r="O139" s="664">
        <v>9552</v>
      </c>
      <c r="P139" s="677">
        <v>4.0269814502529515</v>
      </c>
      <c r="Q139" s="665">
        <v>1194</v>
      </c>
    </row>
    <row r="140" spans="1:17" ht="14.4" customHeight="1" x14ac:dyDescent="0.3">
      <c r="A140" s="660" t="s">
        <v>6223</v>
      </c>
      <c r="B140" s="661" t="s">
        <v>6119</v>
      </c>
      <c r="C140" s="661" t="s">
        <v>6072</v>
      </c>
      <c r="D140" s="661" t="s">
        <v>6145</v>
      </c>
      <c r="E140" s="661" t="s">
        <v>6146</v>
      </c>
      <c r="F140" s="664">
        <v>864</v>
      </c>
      <c r="G140" s="664">
        <v>609984</v>
      </c>
      <c r="H140" s="664">
        <v>1</v>
      </c>
      <c r="I140" s="664">
        <v>706</v>
      </c>
      <c r="J140" s="664">
        <v>1063</v>
      </c>
      <c r="K140" s="664">
        <v>750754</v>
      </c>
      <c r="L140" s="664">
        <v>1.2307765449585564</v>
      </c>
      <c r="M140" s="664">
        <v>706.25964252116648</v>
      </c>
      <c r="N140" s="664">
        <v>1410</v>
      </c>
      <c r="O140" s="664">
        <v>996870</v>
      </c>
      <c r="P140" s="677">
        <v>1.6342559804847341</v>
      </c>
      <c r="Q140" s="665">
        <v>707</v>
      </c>
    </row>
    <row r="141" spans="1:17" ht="14.4" customHeight="1" x14ac:dyDescent="0.3">
      <c r="A141" s="660" t="s">
        <v>6223</v>
      </c>
      <c r="B141" s="661" t="s">
        <v>6119</v>
      </c>
      <c r="C141" s="661" t="s">
        <v>6072</v>
      </c>
      <c r="D141" s="661" t="s">
        <v>6151</v>
      </c>
      <c r="E141" s="661" t="s">
        <v>6152</v>
      </c>
      <c r="F141" s="664">
        <v>7</v>
      </c>
      <c r="G141" s="664">
        <v>45899</v>
      </c>
      <c r="H141" s="664">
        <v>1</v>
      </c>
      <c r="I141" s="664">
        <v>6557</v>
      </c>
      <c r="J141" s="664">
        <v>6</v>
      </c>
      <c r="K141" s="664">
        <v>39393</v>
      </c>
      <c r="L141" s="664">
        <v>0.85825399246170941</v>
      </c>
      <c r="M141" s="664">
        <v>6565.5</v>
      </c>
      <c r="N141" s="664">
        <v>2</v>
      </c>
      <c r="O141" s="664">
        <v>13162</v>
      </c>
      <c r="P141" s="677">
        <v>0.28676006013202904</v>
      </c>
      <c r="Q141" s="665">
        <v>6581</v>
      </c>
    </row>
    <row r="142" spans="1:17" ht="14.4" customHeight="1" x14ac:dyDescent="0.3">
      <c r="A142" s="660" t="s">
        <v>6223</v>
      </c>
      <c r="B142" s="661" t="s">
        <v>6119</v>
      </c>
      <c r="C142" s="661" t="s">
        <v>6072</v>
      </c>
      <c r="D142" s="661" t="s">
        <v>6153</v>
      </c>
      <c r="E142" s="661" t="s">
        <v>6154</v>
      </c>
      <c r="F142" s="664">
        <v>10</v>
      </c>
      <c r="G142" s="664">
        <v>1240</v>
      </c>
      <c r="H142" s="664">
        <v>1</v>
      </c>
      <c r="I142" s="664">
        <v>124</v>
      </c>
      <c r="J142" s="664">
        <v>23</v>
      </c>
      <c r="K142" s="664">
        <v>2859</v>
      </c>
      <c r="L142" s="664">
        <v>2.3056451612903226</v>
      </c>
      <c r="M142" s="664">
        <v>124.30434782608695</v>
      </c>
      <c r="N142" s="664">
        <v>20</v>
      </c>
      <c r="O142" s="664">
        <v>2500</v>
      </c>
      <c r="P142" s="677">
        <v>2.0161290322580645</v>
      </c>
      <c r="Q142" s="665">
        <v>125</v>
      </c>
    </row>
    <row r="143" spans="1:17" ht="14.4" customHeight="1" x14ac:dyDescent="0.3">
      <c r="A143" s="660" t="s">
        <v>6223</v>
      </c>
      <c r="B143" s="661" t="s">
        <v>6119</v>
      </c>
      <c r="C143" s="661" t="s">
        <v>6072</v>
      </c>
      <c r="D143" s="661" t="s">
        <v>6157</v>
      </c>
      <c r="E143" s="661" t="s">
        <v>6158</v>
      </c>
      <c r="F143" s="664">
        <v>12</v>
      </c>
      <c r="G143" s="664">
        <v>8088</v>
      </c>
      <c r="H143" s="664">
        <v>1</v>
      </c>
      <c r="I143" s="664">
        <v>674</v>
      </c>
      <c r="J143" s="664">
        <v>17</v>
      </c>
      <c r="K143" s="664">
        <v>11557</v>
      </c>
      <c r="L143" s="664">
        <v>1.4289070227497527</v>
      </c>
      <c r="M143" s="664">
        <v>679.82352941176475</v>
      </c>
      <c r="N143" s="664">
        <v>19</v>
      </c>
      <c r="O143" s="664">
        <v>13110</v>
      </c>
      <c r="P143" s="677">
        <v>1.620919881305638</v>
      </c>
      <c r="Q143" s="665">
        <v>690</v>
      </c>
    </row>
    <row r="144" spans="1:17" ht="14.4" customHeight="1" x14ac:dyDescent="0.3">
      <c r="A144" s="660" t="s">
        <v>6223</v>
      </c>
      <c r="B144" s="661" t="s">
        <v>6119</v>
      </c>
      <c r="C144" s="661" t="s">
        <v>6072</v>
      </c>
      <c r="D144" s="661" t="s">
        <v>6159</v>
      </c>
      <c r="E144" s="661" t="s">
        <v>6160</v>
      </c>
      <c r="F144" s="664">
        <v>154</v>
      </c>
      <c r="G144" s="664">
        <v>133672</v>
      </c>
      <c r="H144" s="664">
        <v>1</v>
      </c>
      <c r="I144" s="664">
        <v>868</v>
      </c>
      <c r="J144" s="664">
        <v>180</v>
      </c>
      <c r="K144" s="664">
        <v>156300</v>
      </c>
      <c r="L144" s="664">
        <v>1.1692800287270333</v>
      </c>
      <c r="M144" s="664">
        <v>868.33333333333337</v>
      </c>
      <c r="N144" s="664">
        <v>341</v>
      </c>
      <c r="O144" s="664">
        <v>296670</v>
      </c>
      <c r="P144" s="677">
        <v>2.2193877551020407</v>
      </c>
      <c r="Q144" s="665">
        <v>870</v>
      </c>
    </row>
    <row r="145" spans="1:17" ht="14.4" customHeight="1" x14ac:dyDescent="0.3">
      <c r="A145" s="660" t="s">
        <v>6223</v>
      </c>
      <c r="B145" s="661" t="s">
        <v>6119</v>
      </c>
      <c r="C145" s="661" t="s">
        <v>6072</v>
      </c>
      <c r="D145" s="661" t="s">
        <v>6095</v>
      </c>
      <c r="E145" s="661" t="s">
        <v>6096</v>
      </c>
      <c r="F145" s="664"/>
      <c r="G145" s="664"/>
      <c r="H145" s="664"/>
      <c r="I145" s="664"/>
      <c r="J145" s="664"/>
      <c r="K145" s="664"/>
      <c r="L145" s="664"/>
      <c r="M145" s="664"/>
      <c r="N145" s="664">
        <v>9</v>
      </c>
      <c r="O145" s="664">
        <v>133.33000000000001</v>
      </c>
      <c r="P145" s="677"/>
      <c r="Q145" s="665">
        <v>14.814444444444446</v>
      </c>
    </row>
    <row r="146" spans="1:17" ht="14.4" customHeight="1" x14ac:dyDescent="0.3">
      <c r="A146" s="660" t="s">
        <v>6223</v>
      </c>
      <c r="B146" s="661" t="s">
        <v>6119</v>
      </c>
      <c r="C146" s="661" t="s">
        <v>6072</v>
      </c>
      <c r="D146" s="661" t="s">
        <v>6161</v>
      </c>
      <c r="E146" s="661" t="s">
        <v>6162</v>
      </c>
      <c r="F146" s="664">
        <v>6</v>
      </c>
      <c r="G146" s="664">
        <v>5466</v>
      </c>
      <c r="H146" s="664">
        <v>1</v>
      </c>
      <c r="I146" s="664">
        <v>911</v>
      </c>
      <c r="J146" s="664">
        <v>6</v>
      </c>
      <c r="K146" s="664">
        <v>5475</v>
      </c>
      <c r="L146" s="664">
        <v>1.0016465422612513</v>
      </c>
      <c r="M146" s="664">
        <v>912.5</v>
      </c>
      <c r="N146" s="664">
        <v>2</v>
      </c>
      <c r="O146" s="664">
        <v>1830</v>
      </c>
      <c r="P146" s="677">
        <v>0.33479692645444564</v>
      </c>
      <c r="Q146" s="665">
        <v>915</v>
      </c>
    </row>
    <row r="147" spans="1:17" ht="14.4" customHeight="1" x14ac:dyDescent="0.3">
      <c r="A147" s="660" t="s">
        <v>6223</v>
      </c>
      <c r="B147" s="661" t="s">
        <v>6119</v>
      </c>
      <c r="C147" s="661" t="s">
        <v>6072</v>
      </c>
      <c r="D147" s="661" t="s">
        <v>6163</v>
      </c>
      <c r="E147" s="661" t="s">
        <v>6164</v>
      </c>
      <c r="F147" s="664">
        <v>16</v>
      </c>
      <c r="G147" s="664">
        <v>5232</v>
      </c>
      <c r="H147" s="664">
        <v>1</v>
      </c>
      <c r="I147" s="664">
        <v>327</v>
      </c>
      <c r="J147" s="664">
        <v>13</v>
      </c>
      <c r="K147" s="664">
        <v>4263</v>
      </c>
      <c r="L147" s="664">
        <v>0.81479357798165142</v>
      </c>
      <c r="M147" s="664">
        <v>327.92307692307691</v>
      </c>
      <c r="N147" s="664">
        <v>40</v>
      </c>
      <c r="O147" s="664">
        <v>13240</v>
      </c>
      <c r="P147" s="677">
        <v>2.5305810397553516</v>
      </c>
      <c r="Q147" s="665">
        <v>331</v>
      </c>
    </row>
    <row r="148" spans="1:17" ht="14.4" customHeight="1" x14ac:dyDescent="0.3">
      <c r="A148" s="660" t="s">
        <v>6223</v>
      </c>
      <c r="B148" s="661" t="s">
        <v>6119</v>
      </c>
      <c r="C148" s="661" t="s">
        <v>6072</v>
      </c>
      <c r="D148" s="661" t="s">
        <v>6167</v>
      </c>
      <c r="E148" s="661" t="s">
        <v>6168</v>
      </c>
      <c r="F148" s="664">
        <v>32</v>
      </c>
      <c r="G148" s="664">
        <v>15904</v>
      </c>
      <c r="H148" s="664">
        <v>1</v>
      </c>
      <c r="I148" s="664">
        <v>497</v>
      </c>
      <c r="J148" s="664">
        <v>41</v>
      </c>
      <c r="K148" s="664">
        <v>20429</v>
      </c>
      <c r="L148" s="664">
        <v>1.2845196177062375</v>
      </c>
      <c r="M148" s="664">
        <v>498.26829268292681</v>
      </c>
      <c r="N148" s="664">
        <v>53</v>
      </c>
      <c r="O148" s="664">
        <v>26659</v>
      </c>
      <c r="P148" s="677">
        <v>1.6762449698189135</v>
      </c>
      <c r="Q148" s="665">
        <v>503</v>
      </c>
    </row>
    <row r="149" spans="1:17" ht="14.4" customHeight="1" x14ac:dyDescent="0.3">
      <c r="A149" s="660" t="s">
        <v>6223</v>
      </c>
      <c r="B149" s="661" t="s">
        <v>6119</v>
      </c>
      <c r="C149" s="661" t="s">
        <v>6072</v>
      </c>
      <c r="D149" s="661" t="s">
        <v>6115</v>
      </c>
      <c r="E149" s="661" t="s">
        <v>6116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114</v>
      </c>
      <c r="P149" s="677"/>
      <c r="Q149" s="665">
        <v>114</v>
      </c>
    </row>
    <row r="150" spans="1:17" ht="14.4" customHeight="1" x14ac:dyDescent="0.3">
      <c r="A150" s="660" t="s">
        <v>6223</v>
      </c>
      <c r="B150" s="661" t="s">
        <v>6119</v>
      </c>
      <c r="C150" s="661" t="s">
        <v>6072</v>
      </c>
      <c r="D150" s="661" t="s">
        <v>6171</v>
      </c>
      <c r="E150" s="661" t="s">
        <v>6172</v>
      </c>
      <c r="F150" s="664">
        <v>53</v>
      </c>
      <c r="G150" s="664">
        <v>100064</v>
      </c>
      <c r="H150" s="664">
        <v>1</v>
      </c>
      <c r="I150" s="664">
        <v>1888</v>
      </c>
      <c r="J150" s="664">
        <v>85</v>
      </c>
      <c r="K150" s="664">
        <v>160642</v>
      </c>
      <c r="L150" s="664">
        <v>1.6053925487687879</v>
      </c>
      <c r="M150" s="664">
        <v>1889.9058823529413</v>
      </c>
      <c r="N150" s="664">
        <v>98</v>
      </c>
      <c r="O150" s="664">
        <v>185808</v>
      </c>
      <c r="P150" s="677">
        <v>1.8568915893827951</v>
      </c>
      <c r="Q150" s="665">
        <v>1896</v>
      </c>
    </row>
    <row r="151" spans="1:17" ht="14.4" customHeight="1" x14ac:dyDescent="0.3">
      <c r="A151" s="660" t="s">
        <v>6223</v>
      </c>
      <c r="B151" s="661" t="s">
        <v>6119</v>
      </c>
      <c r="C151" s="661" t="s">
        <v>6072</v>
      </c>
      <c r="D151" s="661" t="s">
        <v>6173</v>
      </c>
      <c r="E151" s="661" t="s">
        <v>6174</v>
      </c>
      <c r="F151" s="664">
        <v>1</v>
      </c>
      <c r="G151" s="664">
        <v>352</v>
      </c>
      <c r="H151" s="664">
        <v>1</v>
      </c>
      <c r="I151" s="664">
        <v>352</v>
      </c>
      <c r="J151" s="664">
        <v>3</v>
      </c>
      <c r="K151" s="664">
        <v>1056</v>
      </c>
      <c r="L151" s="664">
        <v>3</v>
      </c>
      <c r="M151" s="664">
        <v>352</v>
      </c>
      <c r="N151" s="664"/>
      <c r="O151" s="664"/>
      <c r="P151" s="677"/>
      <c r="Q151" s="665"/>
    </row>
    <row r="152" spans="1:17" ht="14.4" customHeight="1" x14ac:dyDescent="0.3">
      <c r="A152" s="660" t="s">
        <v>6223</v>
      </c>
      <c r="B152" s="661" t="s">
        <v>6119</v>
      </c>
      <c r="C152" s="661" t="s">
        <v>6072</v>
      </c>
      <c r="D152" s="661" t="s">
        <v>6177</v>
      </c>
      <c r="E152" s="661" t="s">
        <v>6178</v>
      </c>
      <c r="F152" s="664"/>
      <c r="G152" s="664"/>
      <c r="H152" s="664"/>
      <c r="I152" s="664"/>
      <c r="J152" s="664"/>
      <c r="K152" s="664"/>
      <c r="L152" s="664"/>
      <c r="M152" s="664"/>
      <c r="N152" s="664">
        <v>5</v>
      </c>
      <c r="O152" s="664">
        <v>73520</v>
      </c>
      <c r="P152" s="677"/>
      <c r="Q152" s="665">
        <v>14704</v>
      </c>
    </row>
    <row r="153" spans="1:17" ht="14.4" customHeight="1" x14ac:dyDescent="0.3">
      <c r="A153" s="660" t="s">
        <v>6223</v>
      </c>
      <c r="B153" s="661" t="s">
        <v>6119</v>
      </c>
      <c r="C153" s="661" t="s">
        <v>6072</v>
      </c>
      <c r="D153" s="661" t="s">
        <v>6179</v>
      </c>
      <c r="E153" s="661" t="s">
        <v>6180</v>
      </c>
      <c r="F153" s="664"/>
      <c r="G153" s="664"/>
      <c r="H153" s="664"/>
      <c r="I153" s="664"/>
      <c r="J153" s="664"/>
      <c r="K153" s="664"/>
      <c r="L153" s="664"/>
      <c r="M153" s="664"/>
      <c r="N153" s="664">
        <v>4</v>
      </c>
      <c r="O153" s="664">
        <v>1152</v>
      </c>
      <c r="P153" s="677"/>
      <c r="Q153" s="665">
        <v>288</v>
      </c>
    </row>
    <row r="154" spans="1:17" ht="14.4" customHeight="1" x14ac:dyDescent="0.3">
      <c r="A154" s="660" t="s">
        <v>6223</v>
      </c>
      <c r="B154" s="661" t="s">
        <v>6119</v>
      </c>
      <c r="C154" s="661" t="s">
        <v>6072</v>
      </c>
      <c r="D154" s="661" t="s">
        <v>6181</v>
      </c>
      <c r="E154" s="661" t="s">
        <v>6182</v>
      </c>
      <c r="F154" s="664"/>
      <c r="G154" s="664"/>
      <c r="H154" s="664"/>
      <c r="I154" s="664"/>
      <c r="J154" s="664"/>
      <c r="K154" s="664"/>
      <c r="L154" s="664"/>
      <c r="M154" s="664"/>
      <c r="N154" s="664">
        <v>20</v>
      </c>
      <c r="O154" s="664">
        <v>3160</v>
      </c>
      <c r="P154" s="677"/>
      <c r="Q154" s="665">
        <v>158</v>
      </c>
    </row>
    <row r="155" spans="1:17" ht="14.4" customHeight="1" x14ac:dyDescent="0.3">
      <c r="A155" s="660" t="s">
        <v>6224</v>
      </c>
      <c r="B155" s="661" t="s">
        <v>5804</v>
      </c>
      <c r="C155" s="661" t="s">
        <v>5805</v>
      </c>
      <c r="D155" s="661" t="s">
        <v>6016</v>
      </c>
      <c r="E155" s="661" t="s">
        <v>6013</v>
      </c>
      <c r="F155" s="664"/>
      <c r="G155" s="664"/>
      <c r="H155" s="664"/>
      <c r="I155" s="664"/>
      <c r="J155" s="664">
        <v>0.52</v>
      </c>
      <c r="K155" s="664">
        <v>7189.46</v>
      </c>
      <c r="L155" s="664"/>
      <c r="M155" s="664">
        <v>13825.884615384615</v>
      </c>
      <c r="N155" s="664"/>
      <c r="O155" s="664"/>
      <c r="P155" s="677"/>
      <c r="Q155" s="665"/>
    </row>
    <row r="156" spans="1:17" ht="14.4" customHeight="1" x14ac:dyDescent="0.3">
      <c r="A156" s="660" t="s">
        <v>6224</v>
      </c>
      <c r="B156" s="661" t="s">
        <v>5804</v>
      </c>
      <c r="C156" s="661" t="s">
        <v>6072</v>
      </c>
      <c r="D156" s="661" t="s">
        <v>6081</v>
      </c>
      <c r="E156" s="661" t="s">
        <v>6082</v>
      </c>
      <c r="F156" s="664"/>
      <c r="G156" s="664"/>
      <c r="H156" s="664"/>
      <c r="I156" s="664"/>
      <c r="J156" s="664">
        <v>2</v>
      </c>
      <c r="K156" s="664">
        <v>68</v>
      </c>
      <c r="L156" s="664"/>
      <c r="M156" s="664">
        <v>34</v>
      </c>
      <c r="N156" s="664"/>
      <c r="O156" s="664"/>
      <c r="P156" s="677"/>
      <c r="Q156" s="665"/>
    </row>
    <row r="157" spans="1:17" ht="14.4" customHeight="1" x14ac:dyDescent="0.3">
      <c r="A157" s="660" t="s">
        <v>6224</v>
      </c>
      <c r="B157" s="661" t="s">
        <v>5804</v>
      </c>
      <c r="C157" s="661" t="s">
        <v>6072</v>
      </c>
      <c r="D157" s="661" t="s">
        <v>6087</v>
      </c>
      <c r="E157" s="661" t="s">
        <v>6088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165</v>
      </c>
      <c r="P157" s="677"/>
      <c r="Q157" s="665">
        <v>165</v>
      </c>
    </row>
    <row r="158" spans="1:17" ht="14.4" customHeight="1" x14ac:dyDescent="0.3">
      <c r="A158" s="660" t="s">
        <v>6224</v>
      </c>
      <c r="B158" s="661" t="s">
        <v>5804</v>
      </c>
      <c r="C158" s="661" t="s">
        <v>6072</v>
      </c>
      <c r="D158" s="661" t="s">
        <v>6093</v>
      </c>
      <c r="E158" s="661" t="s">
        <v>6094</v>
      </c>
      <c r="F158" s="664"/>
      <c r="G158" s="664"/>
      <c r="H158" s="664"/>
      <c r="I158" s="664"/>
      <c r="J158" s="664">
        <v>1</v>
      </c>
      <c r="K158" s="664">
        <v>104</v>
      </c>
      <c r="L158" s="664"/>
      <c r="M158" s="664">
        <v>104</v>
      </c>
      <c r="N158" s="664"/>
      <c r="O158" s="664"/>
      <c r="P158" s="677"/>
      <c r="Q158" s="665"/>
    </row>
    <row r="159" spans="1:17" ht="14.4" customHeight="1" x14ac:dyDescent="0.3">
      <c r="A159" s="660" t="s">
        <v>6224</v>
      </c>
      <c r="B159" s="661" t="s">
        <v>5804</v>
      </c>
      <c r="C159" s="661" t="s">
        <v>6072</v>
      </c>
      <c r="D159" s="661" t="s">
        <v>6115</v>
      </c>
      <c r="E159" s="661" t="s">
        <v>6116</v>
      </c>
      <c r="F159" s="664"/>
      <c r="G159" s="664"/>
      <c r="H159" s="664"/>
      <c r="I159" s="664"/>
      <c r="J159" s="664">
        <v>2</v>
      </c>
      <c r="K159" s="664">
        <v>228</v>
      </c>
      <c r="L159" s="664"/>
      <c r="M159" s="664">
        <v>114</v>
      </c>
      <c r="N159" s="664"/>
      <c r="O159" s="664"/>
      <c r="P159" s="677"/>
      <c r="Q159" s="665"/>
    </row>
    <row r="160" spans="1:17" ht="14.4" customHeight="1" x14ac:dyDescent="0.3">
      <c r="A160" s="660" t="s">
        <v>6224</v>
      </c>
      <c r="B160" s="661" t="s">
        <v>6119</v>
      </c>
      <c r="C160" s="661" t="s">
        <v>6072</v>
      </c>
      <c r="D160" s="661" t="s">
        <v>6081</v>
      </c>
      <c r="E160" s="661" t="s">
        <v>6082</v>
      </c>
      <c r="F160" s="664">
        <v>2</v>
      </c>
      <c r="G160" s="664">
        <v>68</v>
      </c>
      <c r="H160" s="664">
        <v>1</v>
      </c>
      <c r="I160" s="664">
        <v>34</v>
      </c>
      <c r="J160" s="664">
        <v>2</v>
      </c>
      <c r="K160" s="664">
        <v>70</v>
      </c>
      <c r="L160" s="664">
        <v>1.0294117647058822</v>
      </c>
      <c r="M160" s="664">
        <v>35</v>
      </c>
      <c r="N160" s="664"/>
      <c r="O160" s="664"/>
      <c r="P160" s="677"/>
      <c r="Q160" s="665"/>
    </row>
    <row r="161" spans="1:17" ht="14.4" customHeight="1" x14ac:dyDescent="0.3">
      <c r="A161" s="660" t="s">
        <v>6224</v>
      </c>
      <c r="B161" s="661" t="s">
        <v>6119</v>
      </c>
      <c r="C161" s="661" t="s">
        <v>6072</v>
      </c>
      <c r="D161" s="661" t="s">
        <v>6141</v>
      </c>
      <c r="E161" s="661" t="s">
        <v>6142</v>
      </c>
      <c r="F161" s="664">
        <v>1</v>
      </c>
      <c r="G161" s="664">
        <v>163</v>
      </c>
      <c r="H161" s="664">
        <v>1</v>
      </c>
      <c r="I161" s="664">
        <v>163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6224</v>
      </c>
      <c r="B162" s="661" t="s">
        <v>6119</v>
      </c>
      <c r="C162" s="661" t="s">
        <v>6072</v>
      </c>
      <c r="D162" s="661" t="s">
        <v>6159</v>
      </c>
      <c r="E162" s="661" t="s">
        <v>6160</v>
      </c>
      <c r="F162" s="664"/>
      <c r="G162" s="664"/>
      <c r="H162" s="664"/>
      <c r="I162" s="664"/>
      <c r="J162" s="664">
        <v>10</v>
      </c>
      <c r="K162" s="664">
        <v>8700</v>
      </c>
      <c r="L162" s="664"/>
      <c r="M162" s="664">
        <v>870</v>
      </c>
      <c r="N162" s="664"/>
      <c r="O162" s="664"/>
      <c r="P162" s="677"/>
      <c r="Q162" s="665"/>
    </row>
    <row r="163" spans="1:17" ht="14.4" customHeight="1" x14ac:dyDescent="0.3">
      <c r="A163" s="660" t="s">
        <v>6224</v>
      </c>
      <c r="B163" s="661" t="s">
        <v>6119</v>
      </c>
      <c r="C163" s="661" t="s">
        <v>6072</v>
      </c>
      <c r="D163" s="661" t="s">
        <v>6095</v>
      </c>
      <c r="E163" s="661" t="s">
        <v>6096</v>
      </c>
      <c r="F163" s="664"/>
      <c r="G163" s="664"/>
      <c r="H163" s="664"/>
      <c r="I163" s="664"/>
      <c r="J163" s="664"/>
      <c r="K163" s="664"/>
      <c r="L163" s="664"/>
      <c r="M163" s="664"/>
      <c r="N163" s="664">
        <v>1</v>
      </c>
      <c r="O163" s="664">
        <v>0</v>
      </c>
      <c r="P163" s="677"/>
      <c r="Q163" s="665">
        <v>0</v>
      </c>
    </row>
    <row r="164" spans="1:17" ht="14.4" customHeight="1" x14ac:dyDescent="0.3">
      <c r="A164" s="660" t="s">
        <v>6224</v>
      </c>
      <c r="B164" s="661" t="s">
        <v>6119</v>
      </c>
      <c r="C164" s="661" t="s">
        <v>6072</v>
      </c>
      <c r="D164" s="661" t="s">
        <v>6163</v>
      </c>
      <c r="E164" s="661" t="s">
        <v>6164</v>
      </c>
      <c r="F164" s="664">
        <v>1</v>
      </c>
      <c r="G164" s="664">
        <v>327</v>
      </c>
      <c r="H164" s="664">
        <v>1</v>
      </c>
      <c r="I164" s="664">
        <v>327</v>
      </c>
      <c r="J164" s="664">
        <v>2</v>
      </c>
      <c r="K164" s="664">
        <v>657</v>
      </c>
      <c r="L164" s="664">
        <v>2.0091743119266057</v>
      </c>
      <c r="M164" s="664">
        <v>328.5</v>
      </c>
      <c r="N164" s="664">
        <v>1</v>
      </c>
      <c r="O164" s="664">
        <v>331</v>
      </c>
      <c r="P164" s="677">
        <v>1.0122324159021407</v>
      </c>
      <c r="Q164" s="665">
        <v>331</v>
      </c>
    </row>
    <row r="165" spans="1:17" ht="14.4" customHeight="1" x14ac:dyDescent="0.3">
      <c r="A165" s="660" t="s">
        <v>6224</v>
      </c>
      <c r="B165" s="661" t="s">
        <v>6119</v>
      </c>
      <c r="C165" s="661" t="s">
        <v>6072</v>
      </c>
      <c r="D165" s="661" t="s">
        <v>6171</v>
      </c>
      <c r="E165" s="661" t="s">
        <v>6172</v>
      </c>
      <c r="F165" s="664"/>
      <c r="G165" s="664"/>
      <c r="H165" s="664"/>
      <c r="I165" s="664"/>
      <c r="J165" s="664">
        <v>1</v>
      </c>
      <c r="K165" s="664">
        <v>1894</v>
      </c>
      <c r="L165" s="664"/>
      <c r="M165" s="664">
        <v>1894</v>
      </c>
      <c r="N165" s="664"/>
      <c r="O165" s="664"/>
      <c r="P165" s="677"/>
      <c r="Q165" s="665"/>
    </row>
    <row r="166" spans="1:17" ht="14.4" customHeight="1" x14ac:dyDescent="0.3">
      <c r="A166" s="660" t="s">
        <v>6224</v>
      </c>
      <c r="B166" s="661" t="s">
        <v>6119</v>
      </c>
      <c r="C166" s="661" t="s">
        <v>6072</v>
      </c>
      <c r="D166" s="661" t="s">
        <v>6179</v>
      </c>
      <c r="E166" s="661" t="s">
        <v>6180</v>
      </c>
      <c r="F166" s="664"/>
      <c r="G166" s="664"/>
      <c r="H166" s="664"/>
      <c r="I166" s="664"/>
      <c r="J166" s="664"/>
      <c r="K166" s="664"/>
      <c r="L166" s="664"/>
      <c r="M166" s="664"/>
      <c r="N166" s="664">
        <v>2</v>
      </c>
      <c r="O166" s="664">
        <v>576</v>
      </c>
      <c r="P166" s="677"/>
      <c r="Q166" s="665">
        <v>288</v>
      </c>
    </row>
    <row r="167" spans="1:17" ht="14.4" customHeight="1" x14ac:dyDescent="0.3">
      <c r="A167" s="660" t="s">
        <v>6224</v>
      </c>
      <c r="B167" s="661" t="s">
        <v>6119</v>
      </c>
      <c r="C167" s="661" t="s">
        <v>6072</v>
      </c>
      <c r="D167" s="661" t="s">
        <v>6181</v>
      </c>
      <c r="E167" s="661" t="s">
        <v>6182</v>
      </c>
      <c r="F167" s="664"/>
      <c r="G167" s="664"/>
      <c r="H167" s="664"/>
      <c r="I167" s="664"/>
      <c r="J167" s="664"/>
      <c r="K167" s="664"/>
      <c r="L167" s="664"/>
      <c r="M167" s="664"/>
      <c r="N167" s="664">
        <v>1</v>
      </c>
      <c r="O167" s="664">
        <v>158</v>
      </c>
      <c r="P167" s="677"/>
      <c r="Q167" s="665">
        <v>158</v>
      </c>
    </row>
    <row r="168" spans="1:17" ht="14.4" customHeight="1" x14ac:dyDescent="0.3">
      <c r="A168" s="660" t="s">
        <v>6225</v>
      </c>
      <c r="B168" s="661" t="s">
        <v>5804</v>
      </c>
      <c r="C168" s="661" t="s">
        <v>6072</v>
      </c>
      <c r="D168" s="661" t="s">
        <v>6081</v>
      </c>
      <c r="E168" s="661" t="s">
        <v>6082</v>
      </c>
      <c r="F168" s="664"/>
      <c r="G168" s="664"/>
      <c r="H168" s="664"/>
      <c r="I168" s="664"/>
      <c r="J168" s="664"/>
      <c r="K168" s="664"/>
      <c r="L168" s="664"/>
      <c r="M168" s="664"/>
      <c r="N168" s="664">
        <v>1</v>
      </c>
      <c r="O168" s="664">
        <v>35</v>
      </c>
      <c r="P168" s="677"/>
      <c r="Q168" s="665">
        <v>35</v>
      </c>
    </row>
    <row r="169" spans="1:17" ht="14.4" customHeight="1" x14ac:dyDescent="0.3">
      <c r="A169" s="660" t="s">
        <v>6225</v>
      </c>
      <c r="B169" s="661" t="s">
        <v>5804</v>
      </c>
      <c r="C169" s="661" t="s">
        <v>6072</v>
      </c>
      <c r="D169" s="661" t="s">
        <v>6087</v>
      </c>
      <c r="E169" s="661" t="s">
        <v>6088</v>
      </c>
      <c r="F169" s="664"/>
      <c r="G169" s="664"/>
      <c r="H169" s="664"/>
      <c r="I169" s="664"/>
      <c r="J169" s="664">
        <v>1</v>
      </c>
      <c r="K169" s="664">
        <v>164</v>
      </c>
      <c r="L169" s="664"/>
      <c r="M169" s="664">
        <v>164</v>
      </c>
      <c r="N169" s="664"/>
      <c r="O169" s="664"/>
      <c r="P169" s="677"/>
      <c r="Q169" s="665"/>
    </row>
    <row r="170" spans="1:17" ht="14.4" customHeight="1" x14ac:dyDescent="0.3">
      <c r="A170" s="660" t="s">
        <v>6225</v>
      </c>
      <c r="B170" s="661" t="s">
        <v>5804</v>
      </c>
      <c r="C170" s="661" t="s">
        <v>6072</v>
      </c>
      <c r="D170" s="661" t="s">
        <v>6115</v>
      </c>
      <c r="E170" s="661" t="s">
        <v>6116</v>
      </c>
      <c r="F170" s="664"/>
      <c r="G170" s="664"/>
      <c r="H170" s="664"/>
      <c r="I170" s="664"/>
      <c r="J170" s="664"/>
      <c r="K170" s="664"/>
      <c r="L170" s="664"/>
      <c r="M170" s="664"/>
      <c r="N170" s="664">
        <v>1</v>
      </c>
      <c r="O170" s="664">
        <v>114</v>
      </c>
      <c r="P170" s="677"/>
      <c r="Q170" s="665">
        <v>114</v>
      </c>
    </row>
    <row r="171" spans="1:17" ht="14.4" customHeight="1" x14ac:dyDescent="0.3">
      <c r="A171" s="660" t="s">
        <v>6225</v>
      </c>
      <c r="B171" s="661" t="s">
        <v>6119</v>
      </c>
      <c r="C171" s="661" t="s">
        <v>5805</v>
      </c>
      <c r="D171" s="661" t="s">
        <v>5878</v>
      </c>
      <c r="E171" s="661" t="s">
        <v>1395</v>
      </c>
      <c r="F171" s="664"/>
      <c r="G171" s="664"/>
      <c r="H171" s="664"/>
      <c r="I171" s="664"/>
      <c r="J171" s="664"/>
      <c r="K171" s="664"/>
      <c r="L171" s="664"/>
      <c r="M171" s="664"/>
      <c r="N171" s="664">
        <v>3.95</v>
      </c>
      <c r="O171" s="664">
        <v>417.87</v>
      </c>
      <c r="P171" s="677"/>
      <c r="Q171" s="665">
        <v>105.78987341772151</v>
      </c>
    </row>
    <row r="172" spans="1:17" ht="14.4" customHeight="1" x14ac:dyDescent="0.3">
      <c r="A172" s="660" t="s">
        <v>6225</v>
      </c>
      <c r="B172" s="661" t="s">
        <v>6119</v>
      </c>
      <c r="C172" s="661" t="s">
        <v>5805</v>
      </c>
      <c r="D172" s="661" t="s">
        <v>5879</v>
      </c>
      <c r="E172" s="661" t="s">
        <v>1395</v>
      </c>
      <c r="F172" s="664"/>
      <c r="G172" s="664"/>
      <c r="H172" s="664"/>
      <c r="I172" s="664"/>
      <c r="J172" s="664"/>
      <c r="K172" s="664"/>
      <c r="L172" s="664"/>
      <c r="M172" s="664"/>
      <c r="N172" s="664">
        <v>1</v>
      </c>
      <c r="O172" s="664">
        <v>528.98</v>
      </c>
      <c r="P172" s="677"/>
      <c r="Q172" s="665">
        <v>528.98</v>
      </c>
    </row>
    <row r="173" spans="1:17" ht="14.4" customHeight="1" x14ac:dyDescent="0.3">
      <c r="A173" s="660" t="s">
        <v>6225</v>
      </c>
      <c r="B173" s="661" t="s">
        <v>6119</v>
      </c>
      <c r="C173" s="661" t="s">
        <v>5805</v>
      </c>
      <c r="D173" s="661" t="s">
        <v>5894</v>
      </c>
      <c r="E173" s="661" t="s">
        <v>1263</v>
      </c>
      <c r="F173" s="664"/>
      <c r="G173" s="664"/>
      <c r="H173" s="664"/>
      <c r="I173" s="664"/>
      <c r="J173" s="664"/>
      <c r="K173" s="664"/>
      <c r="L173" s="664"/>
      <c r="M173" s="664"/>
      <c r="N173" s="664">
        <v>0.2</v>
      </c>
      <c r="O173" s="664">
        <v>97.29</v>
      </c>
      <c r="P173" s="677"/>
      <c r="Q173" s="665">
        <v>486.45</v>
      </c>
    </row>
    <row r="174" spans="1:17" ht="14.4" customHeight="1" x14ac:dyDescent="0.3">
      <c r="A174" s="660" t="s">
        <v>6225</v>
      </c>
      <c r="B174" s="661" t="s">
        <v>6119</v>
      </c>
      <c r="C174" s="661" t="s">
        <v>5805</v>
      </c>
      <c r="D174" s="661" t="s">
        <v>5895</v>
      </c>
      <c r="E174" s="661" t="s">
        <v>1267</v>
      </c>
      <c r="F174" s="664"/>
      <c r="G174" s="664"/>
      <c r="H174" s="664"/>
      <c r="I174" s="664"/>
      <c r="J174" s="664"/>
      <c r="K174" s="664"/>
      <c r="L174" s="664"/>
      <c r="M174" s="664"/>
      <c r="N174" s="664">
        <v>1</v>
      </c>
      <c r="O174" s="664">
        <v>121.61</v>
      </c>
      <c r="P174" s="677"/>
      <c r="Q174" s="665">
        <v>121.61</v>
      </c>
    </row>
    <row r="175" spans="1:17" ht="14.4" customHeight="1" x14ac:dyDescent="0.3">
      <c r="A175" s="660" t="s">
        <v>6225</v>
      </c>
      <c r="B175" s="661" t="s">
        <v>6119</v>
      </c>
      <c r="C175" s="661" t="s">
        <v>6072</v>
      </c>
      <c r="D175" s="661" t="s">
        <v>6141</v>
      </c>
      <c r="E175" s="661" t="s">
        <v>6142</v>
      </c>
      <c r="F175" s="664"/>
      <c r="G175" s="664"/>
      <c r="H175" s="664"/>
      <c r="I175" s="664"/>
      <c r="J175" s="664"/>
      <c r="K175" s="664"/>
      <c r="L175" s="664"/>
      <c r="M175" s="664"/>
      <c r="N175" s="664">
        <v>1</v>
      </c>
      <c r="O175" s="664">
        <v>165</v>
      </c>
      <c r="P175" s="677"/>
      <c r="Q175" s="665">
        <v>165</v>
      </c>
    </row>
    <row r="176" spans="1:17" ht="14.4" customHeight="1" x14ac:dyDescent="0.3">
      <c r="A176" s="660" t="s">
        <v>6225</v>
      </c>
      <c r="B176" s="661" t="s">
        <v>6119</v>
      </c>
      <c r="C176" s="661" t="s">
        <v>6072</v>
      </c>
      <c r="D176" s="661" t="s">
        <v>6093</v>
      </c>
      <c r="E176" s="661" t="s">
        <v>6094</v>
      </c>
      <c r="F176" s="664"/>
      <c r="G176" s="664"/>
      <c r="H176" s="664"/>
      <c r="I176" s="664"/>
      <c r="J176" s="664"/>
      <c r="K176" s="664"/>
      <c r="L176" s="664"/>
      <c r="M176" s="664"/>
      <c r="N176" s="664">
        <v>2</v>
      </c>
      <c r="O176" s="664">
        <v>212</v>
      </c>
      <c r="P176" s="677"/>
      <c r="Q176" s="665">
        <v>106</v>
      </c>
    </row>
    <row r="177" spans="1:17" ht="14.4" customHeight="1" x14ac:dyDescent="0.3">
      <c r="A177" s="660" t="s">
        <v>6226</v>
      </c>
      <c r="B177" s="661" t="s">
        <v>6119</v>
      </c>
      <c r="C177" s="661" t="s">
        <v>6072</v>
      </c>
      <c r="D177" s="661" t="s">
        <v>6159</v>
      </c>
      <c r="E177" s="661" t="s">
        <v>6160</v>
      </c>
      <c r="F177" s="664"/>
      <c r="G177" s="664"/>
      <c r="H177" s="664"/>
      <c r="I177" s="664"/>
      <c r="J177" s="664">
        <v>20</v>
      </c>
      <c r="K177" s="664">
        <v>17400</v>
      </c>
      <c r="L177" s="664"/>
      <c r="M177" s="664">
        <v>870</v>
      </c>
      <c r="N177" s="664"/>
      <c r="O177" s="664"/>
      <c r="P177" s="677"/>
      <c r="Q177" s="665"/>
    </row>
    <row r="178" spans="1:17" ht="14.4" customHeight="1" x14ac:dyDescent="0.3">
      <c r="A178" s="660" t="s">
        <v>6226</v>
      </c>
      <c r="B178" s="661" t="s">
        <v>6119</v>
      </c>
      <c r="C178" s="661" t="s">
        <v>6072</v>
      </c>
      <c r="D178" s="661" t="s">
        <v>6163</v>
      </c>
      <c r="E178" s="661" t="s">
        <v>6164</v>
      </c>
      <c r="F178" s="664">
        <v>1</v>
      </c>
      <c r="G178" s="664">
        <v>327</v>
      </c>
      <c r="H178" s="664">
        <v>1</v>
      </c>
      <c r="I178" s="664">
        <v>327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577</v>
      </c>
      <c r="B179" s="661" t="s">
        <v>6227</v>
      </c>
      <c r="C179" s="661" t="s">
        <v>6072</v>
      </c>
      <c r="D179" s="661" t="s">
        <v>6228</v>
      </c>
      <c r="E179" s="661" t="s">
        <v>6229</v>
      </c>
      <c r="F179" s="664"/>
      <c r="G179" s="664"/>
      <c r="H179" s="664"/>
      <c r="I179" s="664"/>
      <c r="J179" s="664"/>
      <c r="K179" s="664"/>
      <c r="L179" s="664"/>
      <c r="M179" s="664"/>
      <c r="N179" s="664">
        <v>1</v>
      </c>
      <c r="O179" s="664">
        <v>10454</v>
      </c>
      <c r="P179" s="677"/>
      <c r="Q179" s="665">
        <v>10454</v>
      </c>
    </row>
    <row r="180" spans="1:17" ht="14.4" customHeight="1" x14ac:dyDescent="0.3">
      <c r="A180" s="660" t="s">
        <v>577</v>
      </c>
      <c r="B180" s="661" t="s">
        <v>5804</v>
      </c>
      <c r="C180" s="661" t="s">
        <v>5805</v>
      </c>
      <c r="D180" s="661" t="s">
        <v>5845</v>
      </c>
      <c r="E180" s="661" t="s">
        <v>5846</v>
      </c>
      <c r="F180" s="664"/>
      <c r="G180" s="664"/>
      <c r="H180" s="664"/>
      <c r="I180" s="664"/>
      <c r="J180" s="664"/>
      <c r="K180" s="664"/>
      <c r="L180" s="664"/>
      <c r="M180" s="664"/>
      <c r="N180" s="664">
        <v>-1.7763568394002505E-15</v>
      </c>
      <c r="O180" s="664">
        <v>0</v>
      </c>
      <c r="P180" s="677"/>
      <c r="Q180" s="665">
        <v>0</v>
      </c>
    </row>
    <row r="181" spans="1:17" ht="14.4" customHeight="1" x14ac:dyDescent="0.3">
      <c r="A181" s="660" t="s">
        <v>577</v>
      </c>
      <c r="B181" s="661" t="s">
        <v>5804</v>
      </c>
      <c r="C181" s="661" t="s">
        <v>5805</v>
      </c>
      <c r="D181" s="661" t="s">
        <v>5845</v>
      </c>
      <c r="E181" s="661" t="s">
        <v>3188</v>
      </c>
      <c r="F181" s="664"/>
      <c r="G181" s="664"/>
      <c r="H181" s="664"/>
      <c r="I181" s="664"/>
      <c r="J181" s="664"/>
      <c r="K181" s="664"/>
      <c r="L181" s="664"/>
      <c r="M181" s="664"/>
      <c r="N181" s="664">
        <v>16.79</v>
      </c>
      <c r="O181" s="664">
        <v>250783.48</v>
      </c>
      <c r="P181" s="677"/>
      <c r="Q181" s="665">
        <v>14936.478856462181</v>
      </c>
    </row>
    <row r="182" spans="1:17" ht="14.4" customHeight="1" x14ac:dyDescent="0.3">
      <c r="A182" s="660" t="s">
        <v>577</v>
      </c>
      <c r="B182" s="661" t="s">
        <v>5804</v>
      </c>
      <c r="C182" s="661" t="s">
        <v>5805</v>
      </c>
      <c r="D182" s="661" t="s">
        <v>5850</v>
      </c>
      <c r="E182" s="661" t="s">
        <v>5848</v>
      </c>
      <c r="F182" s="664">
        <v>0</v>
      </c>
      <c r="G182" s="664">
        <v>0</v>
      </c>
      <c r="H182" s="664"/>
      <c r="I182" s="664"/>
      <c r="J182" s="664">
        <v>0</v>
      </c>
      <c r="K182" s="664">
        <v>0</v>
      </c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577</v>
      </c>
      <c r="B183" s="661" t="s">
        <v>5804</v>
      </c>
      <c r="C183" s="661" t="s">
        <v>5805</v>
      </c>
      <c r="D183" s="661" t="s">
        <v>5850</v>
      </c>
      <c r="E183" s="661" t="s">
        <v>3200</v>
      </c>
      <c r="F183" s="664">
        <v>1</v>
      </c>
      <c r="G183" s="664">
        <v>134845.1</v>
      </c>
      <c r="H183" s="664">
        <v>1</v>
      </c>
      <c r="I183" s="664">
        <v>134845.1</v>
      </c>
      <c r="J183" s="664">
        <v>1</v>
      </c>
      <c r="K183" s="664">
        <v>134845.1</v>
      </c>
      <c r="L183" s="664">
        <v>1</v>
      </c>
      <c r="M183" s="664">
        <v>134845.1</v>
      </c>
      <c r="N183" s="664"/>
      <c r="O183" s="664"/>
      <c r="P183" s="677"/>
      <c r="Q183" s="665"/>
    </row>
    <row r="184" spans="1:17" ht="14.4" customHeight="1" x14ac:dyDescent="0.3">
      <c r="A184" s="660" t="s">
        <v>577</v>
      </c>
      <c r="B184" s="661" t="s">
        <v>5804</v>
      </c>
      <c r="C184" s="661" t="s">
        <v>5805</v>
      </c>
      <c r="D184" s="661" t="s">
        <v>5855</v>
      </c>
      <c r="E184" s="661" t="s">
        <v>5856</v>
      </c>
      <c r="F184" s="664">
        <v>0</v>
      </c>
      <c r="G184" s="664">
        <v>0</v>
      </c>
      <c r="H184" s="664"/>
      <c r="I184" s="664"/>
      <c r="J184" s="664">
        <v>0</v>
      </c>
      <c r="K184" s="664">
        <v>-2.9103830456733704E-11</v>
      </c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577</v>
      </c>
      <c r="B185" s="661" t="s">
        <v>5804</v>
      </c>
      <c r="C185" s="661" t="s">
        <v>5805</v>
      </c>
      <c r="D185" s="661" t="s">
        <v>5855</v>
      </c>
      <c r="E185" s="661" t="s">
        <v>3161</v>
      </c>
      <c r="F185" s="664">
        <v>2</v>
      </c>
      <c r="G185" s="664">
        <v>118186.94</v>
      </c>
      <c r="H185" s="664">
        <v>1</v>
      </c>
      <c r="I185" s="664">
        <v>59093.47</v>
      </c>
      <c r="J185" s="664">
        <v>5</v>
      </c>
      <c r="K185" s="664">
        <v>295467.34999999998</v>
      </c>
      <c r="L185" s="664">
        <v>2.4999999999999996</v>
      </c>
      <c r="M185" s="664">
        <v>59093.469999999994</v>
      </c>
      <c r="N185" s="664"/>
      <c r="O185" s="664"/>
      <c r="P185" s="677"/>
      <c r="Q185" s="665"/>
    </row>
    <row r="186" spans="1:17" ht="14.4" customHeight="1" x14ac:dyDescent="0.3">
      <c r="A186" s="660" t="s">
        <v>577</v>
      </c>
      <c r="B186" s="661" t="s">
        <v>5804</v>
      </c>
      <c r="C186" s="661" t="s">
        <v>5805</v>
      </c>
      <c r="D186" s="661" t="s">
        <v>5862</v>
      </c>
      <c r="E186" s="661" t="s">
        <v>5856</v>
      </c>
      <c r="F186" s="664"/>
      <c r="G186" s="664"/>
      <c r="H186" s="664"/>
      <c r="I186" s="664"/>
      <c r="J186" s="664"/>
      <c r="K186" s="664"/>
      <c r="L186" s="664"/>
      <c r="M186" s="664"/>
      <c r="N186" s="664">
        <v>0</v>
      </c>
      <c r="O186" s="664">
        <v>0</v>
      </c>
      <c r="P186" s="677"/>
      <c r="Q186" s="665"/>
    </row>
    <row r="187" spans="1:17" ht="14.4" customHeight="1" x14ac:dyDescent="0.3">
      <c r="A187" s="660" t="s">
        <v>577</v>
      </c>
      <c r="B187" s="661" t="s">
        <v>5804</v>
      </c>
      <c r="C187" s="661" t="s">
        <v>5805</v>
      </c>
      <c r="D187" s="661" t="s">
        <v>5862</v>
      </c>
      <c r="E187" s="661" t="s">
        <v>3161</v>
      </c>
      <c r="F187" s="664"/>
      <c r="G187" s="664"/>
      <c r="H187" s="664"/>
      <c r="I187" s="664"/>
      <c r="J187" s="664"/>
      <c r="K187" s="664"/>
      <c r="L187" s="664"/>
      <c r="M187" s="664"/>
      <c r="N187" s="664">
        <v>1</v>
      </c>
      <c r="O187" s="664">
        <v>169572.58</v>
      </c>
      <c r="P187" s="677"/>
      <c r="Q187" s="665">
        <v>169572.58</v>
      </c>
    </row>
    <row r="188" spans="1:17" ht="14.4" customHeight="1" x14ac:dyDescent="0.3">
      <c r="A188" s="660" t="s">
        <v>577</v>
      </c>
      <c r="B188" s="661" t="s">
        <v>5804</v>
      </c>
      <c r="C188" s="661" t="s">
        <v>5805</v>
      </c>
      <c r="D188" s="661" t="s">
        <v>5872</v>
      </c>
      <c r="E188" s="661" t="s">
        <v>5873</v>
      </c>
      <c r="F188" s="664"/>
      <c r="G188" s="664"/>
      <c r="H188" s="664"/>
      <c r="I188" s="664"/>
      <c r="J188" s="664"/>
      <c r="K188" s="664"/>
      <c r="L188" s="664"/>
      <c r="M188" s="664"/>
      <c r="N188" s="664">
        <v>0</v>
      </c>
      <c r="O188" s="664">
        <v>0</v>
      </c>
      <c r="P188" s="677"/>
      <c r="Q188" s="665"/>
    </row>
    <row r="189" spans="1:17" ht="14.4" customHeight="1" x14ac:dyDescent="0.3">
      <c r="A189" s="660" t="s">
        <v>577</v>
      </c>
      <c r="B189" s="661" t="s">
        <v>5804</v>
      </c>
      <c r="C189" s="661" t="s">
        <v>5805</v>
      </c>
      <c r="D189" s="661" t="s">
        <v>5872</v>
      </c>
      <c r="E189" s="661" t="s">
        <v>3212</v>
      </c>
      <c r="F189" s="664"/>
      <c r="G189" s="664"/>
      <c r="H189" s="664"/>
      <c r="I189" s="664"/>
      <c r="J189" s="664"/>
      <c r="K189" s="664"/>
      <c r="L189" s="664"/>
      <c r="M189" s="664"/>
      <c r="N189" s="664">
        <v>4.59</v>
      </c>
      <c r="O189" s="664">
        <v>53578.559999999998</v>
      </c>
      <c r="P189" s="677"/>
      <c r="Q189" s="665">
        <v>11672.888888888889</v>
      </c>
    </row>
    <row r="190" spans="1:17" ht="14.4" customHeight="1" x14ac:dyDescent="0.3">
      <c r="A190" s="660" t="s">
        <v>577</v>
      </c>
      <c r="B190" s="661" t="s">
        <v>5804</v>
      </c>
      <c r="C190" s="661" t="s">
        <v>5805</v>
      </c>
      <c r="D190" s="661" t="s">
        <v>5908</v>
      </c>
      <c r="E190" s="661" t="s">
        <v>1645</v>
      </c>
      <c r="F190" s="664"/>
      <c r="G190" s="664"/>
      <c r="H190" s="664"/>
      <c r="I190" s="664"/>
      <c r="J190" s="664"/>
      <c r="K190" s="664"/>
      <c r="L190" s="664"/>
      <c r="M190" s="664"/>
      <c r="N190" s="664">
        <v>0.42</v>
      </c>
      <c r="O190" s="664">
        <v>2959.7</v>
      </c>
      <c r="P190" s="677"/>
      <c r="Q190" s="665">
        <v>7046.9047619047615</v>
      </c>
    </row>
    <row r="191" spans="1:17" ht="14.4" customHeight="1" x14ac:dyDescent="0.3">
      <c r="A191" s="660" t="s">
        <v>577</v>
      </c>
      <c r="B191" s="661" t="s">
        <v>5804</v>
      </c>
      <c r="C191" s="661" t="s">
        <v>5805</v>
      </c>
      <c r="D191" s="661" t="s">
        <v>5974</v>
      </c>
      <c r="E191" s="661" t="s">
        <v>5972</v>
      </c>
      <c r="F191" s="664"/>
      <c r="G191" s="664"/>
      <c r="H191" s="664"/>
      <c r="I191" s="664"/>
      <c r="J191" s="664"/>
      <c r="K191" s="664"/>
      <c r="L191" s="664"/>
      <c r="M191" s="664"/>
      <c r="N191" s="664">
        <v>0</v>
      </c>
      <c r="O191" s="664">
        <v>0</v>
      </c>
      <c r="P191" s="677"/>
      <c r="Q191" s="665"/>
    </row>
    <row r="192" spans="1:17" ht="14.4" customHeight="1" x14ac:dyDescent="0.3">
      <c r="A192" s="660" t="s">
        <v>577</v>
      </c>
      <c r="B192" s="661" t="s">
        <v>5804</v>
      </c>
      <c r="C192" s="661" t="s">
        <v>5805</v>
      </c>
      <c r="D192" s="661" t="s">
        <v>5974</v>
      </c>
      <c r="E192" s="661" t="s">
        <v>3175</v>
      </c>
      <c r="F192" s="664"/>
      <c r="G192" s="664"/>
      <c r="H192" s="664"/>
      <c r="I192" s="664"/>
      <c r="J192" s="664"/>
      <c r="K192" s="664"/>
      <c r="L192" s="664"/>
      <c r="M192" s="664"/>
      <c r="N192" s="664">
        <v>1</v>
      </c>
      <c r="O192" s="664">
        <v>71772.38</v>
      </c>
      <c r="P192" s="677"/>
      <c r="Q192" s="665">
        <v>71772.38</v>
      </c>
    </row>
    <row r="193" spans="1:17" ht="14.4" customHeight="1" x14ac:dyDescent="0.3">
      <c r="A193" s="660" t="s">
        <v>577</v>
      </c>
      <c r="B193" s="661" t="s">
        <v>5804</v>
      </c>
      <c r="C193" s="661" t="s">
        <v>5805</v>
      </c>
      <c r="D193" s="661" t="s">
        <v>6031</v>
      </c>
      <c r="E193" s="661" t="s">
        <v>1645</v>
      </c>
      <c r="F193" s="664"/>
      <c r="G193" s="664"/>
      <c r="H193" s="664"/>
      <c r="I193" s="664"/>
      <c r="J193" s="664"/>
      <c r="K193" s="664"/>
      <c r="L193" s="664"/>
      <c r="M193" s="664"/>
      <c r="N193" s="664">
        <v>0.37</v>
      </c>
      <c r="O193" s="664">
        <v>869.11</v>
      </c>
      <c r="P193" s="677"/>
      <c r="Q193" s="665">
        <v>2348.9459459459458</v>
      </c>
    </row>
    <row r="194" spans="1:17" ht="14.4" customHeight="1" x14ac:dyDescent="0.3">
      <c r="A194" s="660" t="s">
        <v>577</v>
      </c>
      <c r="B194" s="661" t="s">
        <v>5804</v>
      </c>
      <c r="C194" s="661" t="s">
        <v>5805</v>
      </c>
      <c r="D194" s="661" t="s">
        <v>6036</v>
      </c>
      <c r="E194" s="661" t="s">
        <v>3233</v>
      </c>
      <c r="F194" s="664"/>
      <c r="G194" s="664"/>
      <c r="H194" s="664"/>
      <c r="I194" s="664"/>
      <c r="J194" s="664"/>
      <c r="K194" s="664"/>
      <c r="L194" s="664"/>
      <c r="M194" s="664"/>
      <c r="N194" s="664">
        <v>8.0599999999999987</v>
      </c>
      <c r="O194" s="664">
        <v>634162.56999999995</v>
      </c>
      <c r="P194" s="677"/>
      <c r="Q194" s="665">
        <v>78680.219602977668</v>
      </c>
    </row>
    <row r="195" spans="1:17" ht="14.4" customHeight="1" x14ac:dyDescent="0.3">
      <c r="A195" s="660" t="s">
        <v>577</v>
      </c>
      <c r="B195" s="661" t="s">
        <v>5804</v>
      </c>
      <c r="C195" s="661" t="s">
        <v>5805</v>
      </c>
      <c r="D195" s="661" t="s">
        <v>6036</v>
      </c>
      <c r="E195" s="661" t="s">
        <v>6037</v>
      </c>
      <c r="F195" s="664"/>
      <c r="G195" s="664"/>
      <c r="H195" s="664"/>
      <c r="I195" s="664"/>
      <c r="J195" s="664"/>
      <c r="K195" s="664"/>
      <c r="L195" s="664"/>
      <c r="M195" s="664"/>
      <c r="N195" s="664">
        <v>-8.8817841970012523E-16</v>
      </c>
      <c r="O195" s="664">
        <v>-2.9103830456733704E-11</v>
      </c>
      <c r="P195" s="677"/>
      <c r="Q195" s="665">
        <v>32768</v>
      </c>
    </row>
    <row r="196" spans="1:17" ht="14.4" customHeight="1" x14ac:dyDescent="0.3">
      <c r="A196" s="660" t="s">
        <v>577</v>
      </c>
      <c r="B196" s="661" t="s">
        <v>5804</v>
      </c>
      <c r="C196" s="661" t="s">
        <v>6072</v>
      </c>
      <c r="D196" s="661" t="s">
        <v>6073</v>
      </c>
      <c r="E196" s="661" t="s">
        <v>6074</v>
      </c>
      <c r="F196" s="664">
        <v>1</v>
      </c>
      <c r="G196" s="664">
        <v>277</v>
      </c>
      <c r="H196" s="664">
        <v>1</v>
      </c>
      <c r="I196" s="664">
        <v>277</v>
      </c>
      <c r="J196" s="664">
        <v>1</v>
      </c>
      <c r="K196" s="664">
        <v>279</v>
      </c>
      <c r="L196" s="664">
        <v>1.0072202166064983</v>
      </c>
      <c r="M196" s="664">
        <v>279</v>
      </c>
      <c r="N196" s="664"/>
      <c r="O196" s="664"/>
      <c r="P196" s="677"/>
      <c r="Q196" s="665"/>
    </row>
    <row r="197" spans="1:17" ht="14.4" customHeight="1" x14ac:dyDescent="0.3">
      <c r="A197" s="660" t="s">
        <v>577</v>
      </c>
      <c r="B197" s="661" t="s">
        <v>5804</v>
      </c>
      <c r="C197" s="661" t="s">
        <v>6072</v>
      </c>
      <c r="D197" s="661" t="s">
        <v>6081</v>
      </c>
      <c r="E197" s="661" t="s">
        <v>6082</v>
      </c>
      <c r="F197" s="664">
        <v>28</v>
      </c>
      <c r="G197" s="664">
        <v>952</v>
      </c>
      <c r="H197" s="664">
        <v>1</v>
      </c>
      <c r="I197" s="664">
        <v>34</v>
      </c>
      <c r="J197" s="664">
        <v>22</v>
      </c>
      <c r="K197" s="664">
        <v>758</v>
      </c>
      <c r="L197" s="664">
        <v>0.79621848739495793</v>
      </c>
      <c r="M197" s="664">
        <v>34.454545454545453</v>
      </c>
      <c r="N197" s="664">
        <v>29</v>
      </c>
      <c r="O197" s="664">
        <v>1015</v>
      </c>
      <c r="P197" s="677">
        <v>1.0661764705882353</v>
      </c>
      <c r="Q197" s="665">
        <v>35</v>
      </c>
    </row>
    <row r="198" spans="1:17" ht="14.4" customHeight="1" x14ac:dyDescent="0.3">
      <c r="A198" s="660" t="s">
        <v>577</v>
      </c>
      <c r="B198" s="661" t="s">
        <v>5804</v>
      </c>
      <c r="C198" s="661" t="s">
        <v>6072</v>
      </c>
      <c r="D198" s="661" t="s">
        <v>6083</v>
      </c>
      <c r="E198" s="661" t="s">
        <v>6084</v>
      </c>
      <c r="F198" s="664"/>
      <c r="G198" s="664"/>
      <c r="H198" s="664"/>
      <c r="I198" s="664"/>
      <c r="J198" s="664">
        <v>3</v>
      </c>
      <c r="K198" s="664">
        <v>15</v>
      </c>
      <c r="L198" s="664"/>
      <c r="M198" s="664">
        <v>5</v>
      </c>
      <c r="N198" s="664">
        <v>3</v>
      </c>
      <c r="O198" s="664">
        <v>15</v>
      </c>
      <c r="P198" s="677"/>
      <c r="Q198" s="665">
        <v>5</v>
      </c>
    </row>
    <row r="199" spans="1:17" ht="14.4" customHeight="1" x14ac:dyDescent="0.3">
      <c r="A199" s="660" t="s">
        <v>577</v>
      </c>
      <c r="B199" s="661" t="s">
        <v>5804</v>
      </c>
      <c r="C199" s="661" t="s">
        <v>6072</v>
      </c>
      <c r="D199" s="661" t="s">
        <v>6087</v>
      </c>
      <c r="E199" s="661" t="s">
        <v>6088</v>
      </c>
      <c r="F199" s="664">
        <v>1</v>
      </c>
      <c r="G199" s="664">
        <v>163</v>
      </c>
      <c r="H199" s="664">
        <v>1</v>
      </c>
      <c r="I199" s="664">
        <v>163</v>
      </c>
      <c r="J199" s="664">
        <v>2</v>
      </c>
      <c r="K199" s="664">
        <v>327</v>
      </c>
      <c r="L199" s="664">
        <v>2.0061349693251533</v>
      </c>
      <c r="M199" s="664">
        <v>163.5</v>
      </c>
      <c r="N199" s="664">
        <v>1</v>
      </c>
      <c r="O199" s="664">
        <v>165</v>
      </c>
      <c r="P199" s="677">
        <v>1.0122699386503067</v>
      </c>
      <c r="Q199" s="665">
        <v>165</v>
      </c>
    </row>
    <row r="200" spans="1:17" ht="14.4" customHeight="1" x14ac:dyDescent="0.3">
      <c r="A200" s="660" t="s">
        <v>577</v>
      </c>
      <c r="B200" s="661" t="s">
        <v>5804</v>
      </c>
      <c r="C200" s="661" t="s">
        <v>6072</v>
      </c>
      <c r="D200" s="661" t="s">
        <v>6091</v>
      </c>
      <c r="E200" s="661" t="s">
        <v>6092</v>
      </c>
      <c r="F200" s="664">
        <v>3</v>
      </c>
      <c r="G200" s="664">
        <v>0</v>
      </c>
      <c r="H200" s="664"/>
      <c r="I200" s="664">
        <v>0</v>
      </c>
      <c r="J200" s="664">
        <v>6</v>
      </c>
      <c r="K200" s="664">
        <v>0</v>
      </c>
      <c r="L200" s="664"/>
      <c r="M200" s="664">
        <v>0</v>
      </c>
      <c r="N200" s="664">
        <v>10</v>
      </c>
      <c r="O200" s="664">
        <v>0</v>
      </c>
      <c r="P200" s="677"/>
      <c r="Q200" s="665">
        <v>0</v>
      </c>
    </row>
    <row r="201" spans="1:17" ht="14.4" customHeight="1" x14ac:dyDescent="0.3">
      <c r="A201" s="660" t="s">
        <v>577</v>
      </c>
      <c r="B201" s="661" t="s">
        <v>5804</v>
      </c>
      <c r="C201" s="661" t="s">
        <v>6072</v>
      </c>
      <c r="D201" s="661" t="s">
        <v>6093</v>
      </c>
      <c r="E201" s="661" t="s">
        <v>6094</v>
      </c>
      <c r="F201" s="664"/>
      <c r="G201" s="664"/>
      <c r="H201" s="664"/>
      <c r="I201" s="664"/>
      <c r="J201" s="664"/>
      <c r="K201" s="664"/>
      <c r="L201" s="664"/>
      <c r="M201" s="664"/>
      <c r="N201" s="664">
        <v>4</v>
      </c>
      <c r="O201" s="664">
        <v>424</v>
      </c>
      <c r="P201" s="677"/>
      <c r="Q201" s="665">
        <v>106</v>
      </c>
    </row>
    <row r="202" spans="1:17" ht="14.4" customHeight="1" x14ac:dyDescent="0.3">
      <c r="A202" s="660" t="s">
        <v>577</v>
      </c>
      <c r="B202" s="661" t="s">
        <v>5804</v>
      </c>
      <c r="C202" s="661" t="s">
        <v>6072</v>
      </c>
      <c r="D202" s="661" t="s">
        <v>6095</v>
      </c>
      <c r="E202" s="661" t="s">
        <v>6096</v>
      </c>
      <c r="F202" s="664">
        <v>3</v>
      </c>
      <c r="G202" s="664">
        <v>0</v>
      </c>
      <c r="H202" s="664"/>
      <c r="I202" s="664">
        <v>0</v>
      </c>
      <c r="J202" s="664">
        <v>2</v>
      </c>
      <c r="K202" s="664">
        <v>0</v>
      </c>
      <c r="L202" s="664"/>
      <c r="M202" s="664">
        <v>0</v>
      </c>
      <c r="N202" s="664">
        <v>4</v>
      </c>
      <c r="O202" s="664">
        <v>66.66</v>
      </c>
      <c r="P202" s="677"/>
      <c r="Q202" s="665">
        <v>16.664999999999999</v>
      </c>
    </row>
    <row r="203" spans="1:17" ht="14.4" customHeight="1" x14ac:dyDescent="0.3">
      <c r="A203" s="660" t="s">
        <v>577</v>
      </c>
      <c r="B203" s="661" t="s">
        <v>5804</v>
      </c>
      <c r="C203" s="661" t="s">
        <v>6072</v>
      </c>
      <c r="D203" s="661" t="s">
        <v>6099</v>
      </c>
      <c r="E203" s="661" t="s">
        <v>6100</v>
      </c>
      <c r="F203" s="664">
        <v>1</v>
      </c>
      <c r="G203" s="664">
        <v>81</v>
      </c>
      <c r="H203" s="664">
        <v>1</v>
      </c>
      <c r="I203" s="664">
        <v>81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577</v>
      </c>
      <c r="B204" s="661" t="s">
        <v>5804</v>
      </c>
      <c r="C204" s="661" t="s">
        <v>6072</v>
      </c>
      <c r="D204" s="661" t="s">
        <v>6107</v>
      </c>
      <c r="E204" s="661" t="s">
        <v>6108</v>
      </c>
      <c r="F204" s="664">
        <v>2</v>
      </c>
      <c r="G204" s="664">
        <v>654</v>
      </c>
      <c r="H204" s="664">
        <v>1</v>
      </c>
      <c r="I204" s="664">
        <v>327</v>
      </c>
      <c r="J204" s="664"/>
      <c r="K204" s="664"/>
      <c r="L204" s="664"/>
      <c r="M204" s="664"/>
      <c r="N204" s="664">
        <v>3</v>
      </c>
      <c r="O204" s="664">
        <v>993</v>
      </c>
      <c r="P204" s="677">
        <v>1.5183486238532109</v>
      </c>
      <c r="Q204" s="665">
        <v>331</v>
      </c>
    </row>
    <row r="205" spans="1:17" ht="14.4" customHeight="1" x14ac:dyDescent="0.3">
      <c r="A205" s="660" t="s">
        <v>577</v>
      </c>
      <c r="B205" s="661" t="s">
        <v>5804</v>
      </c>
      <c r="C205" s="661" t="s">
        <v>6072</v>
      </c>
      <c r="D205" s="661" t="s">
        <v>6111</v>
      </c>
      <c r="E205" s="661" t="s">
        <v>6112</v>
      </c>
      <c r="F205" s="664">
        <v>2</v>
      </c>
      <c r="G205" s="664">
        <v>1290</v>
      </c>
      <c r="H205" s="664">
        <v>1</v>
      </c>
      <c r="I205" s="664">
        <v>645</v>
      </c>
      <c r="J205" s="664">
        <v>2</v>
      </c>
      <c r="K205" s="664">
        <v>1290</v>
      </c>
      <c r="L205" s="664">
        <v>1</v>
      </c>
      <c r="M205" s="664">
        <v>645</v>
      </c>
      <c r="N205" s="664"/>
      <c r="O205" s="664"/>
      <c r="P205" s="677"/>
      <c r="Q205" s="665"/>
    </row>
    <row r="206" spans="1:17" ht="14.4" customHeight="1" x14ac:dyDescent="0.3">
      <c r="A206" s="660" t="s">
        <v>577</v>
      </c>
      <c r="B206" s="661" t="s">
        <v>5804</v>
      </c>
      <c r="C206" s="661" t="s">
        <v>6072</v>
      </c>
      <c r="D206" s="661" t="s">
        <v>6115</v>
      </c>
      <c r="E206" s="661" t="s">
        <v>6116</v>
      </c>
      <c r="F206" s="664"/>
      <c r="G206" s="664"/>
      <c r="H206" s="664"/>
      <c r="I206" s="664"/>
      <c r="J206" s="664">
        <v>7</v>
      </c>
      <c r="K206" s="664">
        <v>786</v>
      </c>
      <c r="L206" s="664"/>
      <c r="M206" s="664">
        <v>112.28571428571429</v>
      </c>
      <c r="N206" s="664">
        <v>10</v>
      </c>
      <c r="O206" s="664">
        <v>1140</v>
      </c>
      <c r="P206" s="677"/>
      <c r="Q206" s="665">
        <v>114</v>
      </c>
    </row>
    <row r="207" spans="1:17" ht="14.4" customHeight="1" x14ac:dyDescent="0.3">
      <c r="A207" s="660" t="s">
        <v>577</v>
      </c>
      <c r="B207" s="661" t="s">
        <v>6119</v>
      </c>
      <c r="C207" s="661" t="s">
        <v>5805</v>
      </c>
      <c r="D207" s="661" t="s">
        <v>5916</v>
      </c>
      <c r="E207" s="661" t="s">
        <v>1420</v>
      </c>
      <c r="F207" s="664"/>
      <c r="G207" s="664"/>
      <c r="H207" s="664"/>
      <c r="I207" s="664"/>
      <c r="J207" s="664"/>
      <c r="K207" s="664"/>
      <c r="L207" s="664"/>
      <c r="M207" s="664"/>
      <c r="N207" s="664">
        <v>0.5</v>
      </c>
      <c r="O207" s="664">
        <v>110.2</v>
      </c>
      <c r="P207" s="677"/>
      <c r="Q207" s="665">
        <v>220.4</v>
      </c>
    </row>
    <row r="208" spans="1:17" ht="14.4" customHeight="1" x14ac:dyDescent="0.3">
      <c r="A208" s="660" t="s">
        <v>577</v>
      </c>
      <c r="B208" s="661" t="s">
        <v>6119</v>
      </c>
      <c r="C208" s="661" t="s">
        <v>5805</v>
      </c>
      <c r="D208" s="661" t="s">
        <v>5920</v>
      </c>
      <c r="E208" s="661" t="s">
        <v>5921</v>
      </c>
      <c r="F208" s="664"/>
      <c r="G208" s="664"/>
      <c r="H208" s="664"/>
      <c r="I208" s="664"/>
      <c r="J208" s="664"/>
      <c r="K208" s="664"/>
      <c r="L208" s="664"/>
      <c r="M208" s="664"/>
      <c r="N208" s="664">
        <v>0.67</v>
      </c>
      <c r="O208" s="664">
        <v>479.5</v>
      </c>
      <c r="P208" s="677"/>
      <c r="Q208" s="665">
        <v>715.67164179104475</v>
      </c>
    </row>
    <row r="209" spans="1:17" ht="14.4" customHeight="1" x14ac:dyDescent="0.3">
      <c r="A209" s="660" t="s">
        <v>577</v>
      </c>
      <c r="B209" s="661" t="s">
        <v>6119</v>
      </c>
      <c r="C209" s="661" t="s">
        <v>5805</v>
      </c>
      <c r="D209" s="661" t="s">
        <v>5922</v>
      </c>
      <c r="E209" s="661" t="s">
        <v>5921</v>
      </c>
      <c r="F209" s="664"/>
      <c r="G209" s="664"/>
      <c r="H209" s="664"/>
      <c r="I209" s="664"/>
      <c r="J209" s="664"/>
      <c r="K209" s="664"/>
      <c r="L209" s="664"/>
      <c r="M209" s="664"/>
      <c r="N209" s="664">
        <v>2.0499999999999998</v>
      </c>
      <c r="O209" s="664">
        <v>2934.26</v>
      </c>
      <c r="P209" s="677"/>
      <c r="Q209" s="665">
        <v>1431.3463414634148</v>
      </c>
    </row>
    <row r="210" spans="1:17" ht="14.4" customHeight="1" x14ac:dyDescent="0.3">
      <c r="A210" s="660" t="s">
        <v>577</v>
      </c>
      <c r="B210" s="661" t="s">
        <v>6119</v>
      </c>
      <c r="C210" s="661" t="s">
        <v>5805</v>
      </c>
      <c r="D210" s="661" t="s">
        <v>5923</v>
      </c>
      <c r="E210" s="661" t="s">
        <v>2650</v>
      </c>
      <c r="F210" s="664">
        <v>0.31</v>
      </c>
      <c r="G210" s="664">
        <v>81.239999999999995</v>
      </c>
      <c r="H210" s="664">
        <v>1</v>
      </c>
      <c r="I210" s="664">
        <v>262.06451612903226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577</v>
      </c>
      <c r="B211" s="661" t="s">
        <v>6119</v>
      </c>
      <c r="C211" s="661" t="s">
        <v>5805</v>
      </c>
      <c r="D211" s="661" t="s">
        <v>5959</v>
      </c>
      <c r="E211" s="661" t="s">
        <v>5960</v>
      </c>
      <c r="F211" s="664">
        <v>0.6</v>
      </c>
      <c r="G211" s="664">
        <v>202.39</v>
      </c>
      <c r="H211" s="664">
        <v>1</v>
      </c>
      <c r="I211" s="664">
        <v>337.31666666666666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577</v>
      </c>
      <c r="B212" s="661" t="s">
        <v>6119</v>
      </c>
      <c r="C212" s="661" t="s">
        <v>5805</v>
      </c>
      <c r="D212" s="661" t="s">
        <v>6038</v>
      </c>
      <c r="E212" s="661" t="s">
        <v>1612</v>
      </c>
      <c r="F212" s="664"/>
      <c r="G212" s="664"/>
      <c r="H212" s="664"/>
      <c r="I212" s="664"/>
      <c r="J212" s="664"/>
      <c r="K212" s="664"/>
      <c r="L212" s="664"/>
      <c r="M212" s="664"/>
      <c r="N212" s="664">
        <v>0.96</v>
      </c>
      <c r="O212" s="664">
        <v>517.07000000000005</v>
      </c>
      <c r="P212" s="677"/>
      <c r="Q212" s="665">
        <v>538.61458333333337</v>
      </c>
    </row>
    <row r="213" spans="1:17" ht="14.4" customHeight="1" x14ac:dyDescent="0.3">
      <c r="A213" s="660" t="s">
        <v>577</v>
      </c>
      <c r="B213" s="661" t="s">
        <v>6119</v>
      </c>
      <c r="C213" s="661" t="s">
        <v>6060</v>
      </c>
      <c r="D213" s="661" t="s">
        <v>6134</v>
      </c>
      <c r="E213" s="661" t="s">
        <v>6135</v>
      </c>
      <c r="F213" s="664">
        <v>10</v>
      </c>
      <c r="G213" s="664">
        <v>7106.0000000000009</v>
      </c>
      <c r="H213" s="664">
        <v>1</v>
      </c>
      <c r="I213" s="664">
        <v>710.60000000000014</v>
      </c>
      <c r="J213" s="664">
        <v>12</v>
      </c>
      <c r="K213" s="664">
        <v>8527.2000000000007</v>
      </c>
      <c r="L213" s="664">
        <v>1.2</v>
      </c>
      <c r="M213" s="664">
        <v>710.6</v>
      </c>
      <c r="N213" s="664">
        <v>14</v>
      </c>
      <c r="O213" s="664">
        <v>9948.4000000000015</v>
      </c>
      <c r="P213" s="677">
        <v>1.4000000000000001</v>
      </c>
      <c r="Q213" s="665">
        <v>710.60000000000014</v>
      </c>
    </row>
    <row r="214" spans="1:17" ht="14.4" customHeight="1" x14ac:dyDescent="0.3">
      <c r="A214" s="660" t="s">
        <v>577</v>
      </c>
      <c r="B214" s="661" t="s">
        <v>6119</v>
      </c>
      <c r="C214" s="661" t="s">
        <v>6060</v>
      </c>
      <c r="D214" s="661" t="s">
        <v>6138</v>
      </c>
      <c r="E214" s="661" t="s">
        <v>6139</v>
      </c>
      <c r="F214" s="664">
        <v>3</v>
      </c>
      <c r="G214" s="664">
        <v>6034.2000000000007</v>
      </c>
      <c r="H214" s="664">
        <v>1</v>
      </c>
      <c r="I214" s="664">
        <v>2011.4000000000003</v>
      </c>
      <c r="J214" s="664">
        <v>4</v>
      </c>
      <c r="K214" s="664">
        <v>8045.6</v>
      </c>
      <c r="L214" s="664">
        <v>1.3333333333333333</v>
      </c>
      <c r="M214" s="664">
        <v>2011.4</v>
      </c>
      <c r="N214" s="664">
        <v>6</v>
      </c>
      <c r="O214" s="664">
        <v>12068.4</v>
      </c>
      <c r="P214" s="677">
        <v>1.9999999999999998</v>
      </c>
      <c r="Q214" s="665">
        <v>2011.3999999999999</v>
      </c>
    </row>
    <row r="215" spans="1:17" ht="14.4" customHeight="1" x14ac:dyDescent="0.3">
      <c r="A215" s="660" t="s">
        <v>577</v>
      </c>
      <c r="B215" s="661" t="s">
        <v>6119</v>
      </c>
      <c r="C215" s="661" t="s">
        <v>6072</v>
      </c>
      <c r="D215" s="661" t="s">
        <v>6081</v>
      </c>
      <c r="E215" s="661" t="s">
        <v>6082</v>
      </c>
      <c r="F215" s="664">
        <v>51</v>
      </c>
      <c r="G215" s="664">
        <v>1734</v>
      </c>
      <c r="H215" s="664">
        <v>1</v>
      </c>
      <c r="I215" s="664">
        <v>34</v>
      </c>
      <c r="J215" s="664">
        <v>65</v>
      </c>
      <c r="K215" s="664">
        <v>2238</v>
      </c>
      <c r="L215" s="664">
        <v>1.2906574394463668</v>
      </c>
      <c r="M215" s="664">
        <v>34.430769230769229</v>
      </c>
      <c r="N215" s="664">
        <v>59</v>
      </c>
      <c r="O215" s="664">
        <v>2065</v>
      </c>
      <c r="P215" s="677">
        <v>1.1908881199538639</v>
      </c>
      <c r="Q215" s="665">
        <v>35</v>
      </c>
    </row>
    <row r="216" spans="1:17" ht="14.4" customHeight="1" x14ac:dyDescent="0.3">
      <c r="A216" s="660" t="s">
        <v>577</v>
      </c>
      <c r="B216" s="661" t="s">
        <v>6119</v>
      </c>
      <c r="C216" s="661" t="s">
        <v>6072</v>
      </c>
      <c r="D216" s="661" t="s">
        <v>6083</v>
      </c>
      <c r="E216" s="661" t="s">
        <v>6084</v>
      </c>
      <c r="F216" s="664"/>
      <c r="G216" s="664"/>
      <c r="H216" s="664"/>
      <c r="I216" s="664"/>
      <c r="J216" s="664">
        <v>3</v>
      </c>
      <c r="K216" s="664">
        <v>15</v>
      </c>
      <c r="L216" s="664"/>
      <c r="M216" s="664">
        <v>5</v>
      </c>
      <c r="N216" s="664"/>
      <c r="O216" s="664"/>
      <c r="P216" s="677"/>
      <c r="Q216" s="665"/>
    </row>
    <row r="217" spans="1:17" ht="14.4" customHeight="1" x14ac:dyDescent="0.3">
      <c r="A217" s="660" t="s">
        <v>577</v>
      </c>
      <c r="B217" s="661" t="s">
        <v>6119</v>
      </c>
      <c r="C217" s="661" t="s">
        <v>6072</v>
      </c>
      <c r="D217" s="661" t="s">
        <v>6141</v>
      </c>
      <c r="E217" s="661" t="s">
        <v>6142</v>
      </c>
      <c r="F217" s="664">
        <v>18</v>
      </c>
      <c r="G217" s="664">
        <v>2934</v>
      </c>
      <c r="H217" s="664">
        <v>1</v>
      </c>
      <c r="I217" s="664">
        <v>163</v>
      </c>
      <c r="J217" s="664">
        <v>38</v>
      </c>
      <c r="K217" s="664">
        <v>6208</v>
      </c>
      <c r="L217" s="664">
        <v>2.1158827539195637</v>
      </c>
      <c r="M217" s="664">
        <v>163.36842105263159</v>
      </c>
      <c r="N217" s="664">
        <v>19</v>
      </c>
      <c r="O217" s="664">
        <v>3135</v>
      </c>
      <c r="P217" s="677">
        <v>1.0685071574642127</v>
      </c>
      <c r="Q217" s="665">
        <v>165</v>
      </c>
    </row>
    <row r="218" spans="1:17" ht="14.4" customHeight="1" x14ac:dyDescent="0.3">
      <c r="A218" s="660" t="s">
        <v>577</v>
      </c>
      <c r="B218" s="661" t="s">
        <v>6119</v>
      </c>
      <c r="C218" s="661" t="s">
        <v>6072</v>
      </c>
      <c r="D218" s="661" t="s">
        <v>6143</v>
      </c>
      <c r="E218" s="661" t="s">
        <v>6144</v>
      </c>
      <c r="F218" s="664">
        <v>30</v>
      </c>
      <c r="G218" s="664">
        <v>35580</v>
      </c>
      <c r="H218" s="664">
        <v>1</v>
      </c>
      <c r="I218" s="664">
        <v>1186</v>
      </c>
      <c r="J218" s="664">
        <v>25</v>
      </c>
      <c r="K218" s="664">
        <v>29716</v>
      </c>
      <c r="L218" s="664">
        <v>0.83518830803822375</v>
      </c>
      <c r="M218" s="664">
        <v>1188.6400000000001</v>
      </c>
      <c r="N218" s="664">
        <v>21</v>
      </c>
      <c r="O218" s="664">
        <v>25074</v>
      </c>
      <c r="P218" s="677">
        <v>0.70472175379426649</v>
      </c>
      <c r="Q218" s="665">
        <v>1194</v>
      </c>
    </row>
    <row r="219" spans="1:17" ht="14.4" customHeight="1" x14ac:dyDescent="0.3">
      <c r="A219" s="660" t="s">
        <v>577</v>
      </c>
      <c r="B219" s="661" t="s">
        <v>6119</v>
      </c>
      <c r="C219" s="661" t="s">
        <v>6072</v>
      </c>
      <c r="D219" s="661" t="s">
        <v>6145</v>
      </c>
      <c r="E219" s="661" t="s">
        <v>6146</v>
      </c>
      <c r="F219" s="664">
        <v>3819</v>
      </c>
      <c r="G219" s="664">
        <v>2696214</v>
      </c>
      <c r="H219" s="664">
        <v>1</v>
      </c>
      <c r="I219" s="664">
        <v>706</v>
      </c>
      <c r="J219" s="664">
        <v>5092</v>
      </c>
      <c r="K219" s="664">
        <v>3596391</v>
      </c>
      <c r="L219" s="664">
        <v>1.3338670446782044</v>
      </c>
      <c r="M219" s="664">
        <v>706.28260015710919</v>
      </c>
      <c r="N219" s="664">
        <v>2737</v>
      </c>
      <c r="O219" s="664">
        <v>1935059</v>
      </c>
      <c r="P219" s="677">
        <v>0.71769488623677502</v>
      </c>
      <c r="Q219" s="665">
        <v>707</v>
      </c>
    </row>
    <row r="220" spans="1:17" ht="14.4" customHeight="1" x14ac:dyDescent="0.3">
      <c r="A220" s="660" t="s">
        <v>577</v>
      </c>
      <c r="B220" s="661" t="s">
        <v>6119</v>
      </c>
      <c r="C220" s="661" t="s">
        <v>6072</v>
      </c>
      <c r="D220" s="661" t="s">
        <v>6147</v>
      </c>
      <c r="E220" s="661" t="s">
        <v>6148</v>
      </c>
      <c r="F220" s="664">
        <v>28</v>
      </c>
      <c r="G220" s="664">
        <v>17276</v>
      </c>
      <c r="H220" s="664">
        <v>1</v>
      </c>
      <c r="I220" s="664">
        <v>617</v>
      </c>
      <c r="J220" s="664">
        <v>25</v>
      </c>
      <c r="K220" s="664">
        <v>15430</v>
      </c>
      <c r="L220" s="664">
        <v>0.89314656170409812</v>
      </c>
      <c r="M220" s="664">
        <v>617.20000000000005</v>
      </c>
      <c r="N220" s="664">
        <v>10</v>
      </c>
      <c r="O220" s="664">
        <v>6190</v>
      </c>
      <c r="P220" s="677">
        <v>0.3583005325306784</v>
      </c>
      <c r="Q220" s="665">
        <v>619</v>
      </c>
    </row>
    <row r="221" spans="1:17" ht="14.4" customHeight="1" x14ac:dyDescent="0.3">
      <c r="A221" s="660" t="s">
        <v>577</v>
      </c>
      <c r="B221" s="661" t="s">
        <v>6119</v>
      </c>
      <c r="C221" s="661" t="s">
        <v>6072</v>
      </c>
      <c r="D221" s="661" t="s">
        <v>6149</v>
      </c>
      <c r="E221" s="661" t="s">
        <v>6150</v>
      </c>
      <c r="F221" s="664"/>
      <c r="G221" s="664"/>
      <c r="H221" s="664"/>
      <c r="I221" s="664"/>
      <c r="J221" s="664">
        <v>3</v>
      </c>
      <c r="K221" s="664">
        <v>18125</v>
      </c>
      <c r="L221" s="664"/>
      <c r="M221" s="664">
        <v>6041.666666666667</v>
      </c>
      <c r="N221" s="664">
        <v>3</v>
      </c>
      <c r="O221" s="664">
        <v>18162</v>
      </c>
      <c r="P221" s="677"/>
      <c r="Q221" s="665">
        <v>6054</v>
      </c>
    </row>
    <row r="222" spans="1:17" ht="14.4" customHeight="1" x14ac:dyDescent="0.3">
      <c r="A222" s="660" t="s">
        <v>577</v>
      </c>
      <c r="B222" s="661" t="s">
        <v>6119</v>
      </c>
      <c r="C222" s="661" t="s">
        <v>6072</v>
      </c>
      <c r="D222" s="661" t="s">
        <v>6151</v>
      </c>
      <c r="E222" s="661" t="s">
        <v>6152</v>
      </c>
      <c r="F222" s="664">
        <v>7</v>
      </c>
      <c r="G222" s="664">
        <v>45899</v>
      </c>
      <c r="H222" s="664">
        <v>1</v>
      </c>
      <c r="I222" s="664">
        <v>6557</v>
      </c>
      <c r="J222" s="664">
        <v>26</v>
      </c>
      <c r="K222" s="664">
        <v>170601</v>
      </c>
      <c r="L222" s="664">
        <v>3.7168783633630365</v>
      </c>
      <c r="M222" s="664">
        <v>6561.5769230769229</v>
      </c>
      <c r="N222" s="664">
        <v>10</v>
      </c>
      <c r="O222" s="664">
        <v>65810</v>
      </c>
      <c r="P222" s="677">
        <v>1.4338003006601452</v>
      </c>
      <c r="Q222" s="665">
        <v>6581</v>
      </c>
    </row>
    <row r="223" spans="1:17" ht="14.4" customHeight="1" x14ac:dyDescent="0.3">
      <c r="A223" s="660" t="s">
        <v>577</v>
      </c>
      <c r="B223" s="661" t="s">
        <v>6119</v>
      </c>
      <c r="C223" s="661" t="s">
        <v>6072</v>
      </c>
      <c r="D223" s="661" t="s">
        <v>6153</v>
      </c>
      <c r="E223" s="661" t="s">
        <v>6154</v>
      </c>
      <c r="F223" s="664">
        <v>192</v>
      </c>
      <c r="G223" s="664">
        <v>23808</v>
      </c>
      <c r="H223" s="664">
        <v>1</v>
      </c>
      <c r="I223" s="664">
        <v>124</v>
      </c>
      <c r="J223" s="664">
        <v>230</v>
      </c>
      <c r="K223" s="664">
        <v>28598</v>
      </c>
      <c r="L223" s="664">
        <v>1.201192876344086</v>
      </c>
      <c r="M223" s="664">
        <v>124.3391304347826</v>
      </c>
      <c r="N223" s="664">
        <v>159</v>
      </c>
      <c r="O223" s="664">
        <v>19875</v>
      </c>
      <c r="P223" s="677">
        <v>0.83480342741935487</v>
      </c>
      <c r="Q223" s="665">
        <v>125</v>
      </c>
    </row>
    <row r="224" spans="1:17" ht="14.4" customHeight="1" x14ac:dyDescent="0.3">
      <c r="A224" s="660" t="s">
        <v>577</v>
      </c>
      <c r="B224" s="661" t="s">
        <v>6119</v>
      </c>
      <c r="C224" s="661" t="s">
        <v>6072</v>
      </c>
      <c r="D224" s="661" t="s">
        <v>6155</v>
      </c>
      <c r="E224" s="661" t="s">
        <v>6156</v>
      </c>
      <c r="F224" s="664">
        <v>2</v>
      </c>
      <c r="G224" s="664">
        <v>5512</v>
      </c>
      <c r="H224" s="664">
        <v>1</v>
      </c>
      <c r="I224" s="664">
        <v>2756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577</v>
      </c>
      <c r="B225" s="661" t="s">
        <v>6119</v>
      </c>
      <c r="C225" s="661" t="s">
        <v>6072</v>
      </c>
      <c r="D225" s="661" t="s">
        <v>6157</v>
      </c>
      <c r="E225" s="661" t="s">
        <v>6158</v>
      </c>
      <c r="F225" s="664">
        <v>13</v>
      </c>
      <c r="G225" s="664">
        <v>8762</v>
      </c>
      <c r="H225" s="664">
        <v>1</v>
      </c>
      <c r="I225" s="664">
        <v>674</v>
      </c>
      <c r="J225" s="664">
        <v>17</v>
      </c>
      <c r="K225" s="664">
        <v>11491</v>
      </c>
      <c r="L225" s="664">
        <v>1.311458571102488</v>
      </c>
      <c r="M225" s="664">
        <v>675.94117647058829</v>
      </c>
      <c r="N225" s="664">
        <v>19</v>
      </c>
      <c r="O225" s="664">
        <v>13110</v>
      </c>
      <c r="P225" s="677">
        <v>1.4962337365898197</v>
      </c>
      <c r="Q225" s="665">
        <v>690</v>
      </c>
    </row>
    <row r="226" spans="1:17" ht="14.4" customHeight="1" x14ac:dyDescent="0.3">
      <c r="A226" s="660" t="s">
        <v>577</v>
      </c>
      <c r="B226" s="661" t="s">
        <v>6119</v>
      </c>
      <c r="C226" s="661" t="s">
        <v>6072</v>
      </c>
      <c r="D226" s="661" t="s">
        <v>6159</v>
      </c>
      <c r="E226" s="661" t="s">
        <v>6160</v>
      </c>
      <c r="F226" s="664">
        <v>5444</v>
      </c>
      <c r="G226" s="664">
        <v>4725392</v>
      </c>
      <c r="H226" s="664">
        <v>1</v>
      </c>
      <c r="I226" s="664">
        <v>868</v>
      </c>
      <c r="J226" s="664">
        <v>9846</v>
      </c>
      <c r="K226" s="664">
        <v>8553226</v>
      </c>
      <c r="L226" s="664">
        <v>1.8100563932050504</v>
      </c>
      <c r="M226" s="664">
        <v>868.70058907170426</v>
      </c>
      <c r="N226" s="664">
        <v>7530</v>
      </c>
      <c r="O226" s="664">
        <v>6551100</v>
      </c>
      <c r="P226" s="677">
        <v>1.3863611738454715</v>
      </c>
      <c r="Q226" s="665">
        <v>870</v>
      </c>
    </row>
    <row r="227" spans="1:17" ht="14.4" customHeight="1" x14ac:dyDescent="0.3">
      <c r="A227" s="660" t="s">
        <v>577</v>
      </c>
      <c r="B227" s="661" t="s">
        <v>6119</v>
      </c>
      <c r="C227" s="661" t="s">
        <v>6072</v>
      </c>
      <c r="D227" s="661" t="s">
        <v>6093</v>
      </c>
      <c r="E227" s="661" t="s">
        <v>6094</v>
      </c>
      <c r="F227" s="664">
        <v>5</v>
      </c>
      <c r="G227" s="664">
        <v>520</v>
      </c>
      <c r="H227" s="664">
        <v>1</v>
      </c>
      <c r="I227" s="664">
        <v>104</v>
      </c>
      <c r="J227" s="664"/>
      <c r="K227" s="664"/>
      <c r="L227" s="664"/>
      <c r="M227" s="664"/>
      <c r="N227" s="664">
        <v>4</v>
      </c>
      <c r="O227" s="664">
        <v>424</v>
      </c>
      <c r="P227" s="677">
        <v>0.81538461538461537</v>
      </c>
      <c r="Q227" s="665">
        <v>106</v>
      </c>
    </row>
    <row r="228" spans="1:17" ht="14.4" customHeight="1" x14ac:dyDescent="0.3">
      <c r="A228" s="660" t="s">
        <v>577</v>
      </c>
      <c r="B228" s="661" t="s">
        <v>6119</v>
      </c>
      <c r="C228" s="661" t="s">
        <v>6072</v>
      </c>
      <c r="D228" s="661" t="s">
        <v>6095</v>
      </c>
      <c r="E228" s="661" t="s">
        <v>6096</v>
      </c>
      <c r="F228" s="664"/>
      <c r="G228" s="664"/>
      <c r="H228" s="664"/>
      <c r="I228" s="664"/>
      <c r="J228" s="664"/>
      <c r="K228" s="664"/>
      <c r="L228" s="664"/>
      <c r="M228" s="664"/>
      <c r="N228" s="664">
        <v>18</v>
      </c>
      <c r="O228" s="664">
        <v>100</v>
      </c>
      <c r="P228" s="677"/>
      <c r="Q228" s="665">
        <v>5.5555555555555554</v>
      </c>
    </row>
    <row r="229" spans="1:17" ht="14.4" customHeight="1" x14ac:dyDescent="0.3">
      <c r="A229" s="660" t="s">
        <v>577</v>
      </c>
      <c r="B229" s="661" t="s">
        <v>6119</v>
      </c>
      <c r="C229" s="661" t="s">
        <v>6072</v>
      </c>
      <c r="D229" s="661" t="s">
        <v>6161</v>
      </c>
      <c r="E229" s="661" t="s">
        <v>6162</v>
      </c>
      <c r="F229" s="664">
        <v>7</v>
      </c>
      <c r="G229" s="664">
        <v>6377</v>
      </c>
      <c r="H229" s="664">
        <v>1</v>
      </c>
      <c r="I229" s="664">
        <v>911</v>
      </c>
      <c r="J229" s="664">
        <v>30</v>
      </c>
      <c r="K229" s="664">
        <v>27357</v>
      </c>
      <c r="L229" s="664">
        <v>4.2899482515289318</v>
      </c>
      <c r="M229" s="664">
        <v>911.9</v>
      </c>
      <c r="N229" s="664">
        <v>11</v>
      </c>
      <c r="O229" s="664">
        <v>10065</v>
      </c>
      <c r="P229" s="677">
        <v>1.5783283675709581</v>
      </c>
      <c r="Q229" s="665">
        <v>915</v>
      </c>
    </row>
    <row r="230" spans="1:17" ht="14.4" customHeight="1" x14ac:dyDescent="0.3">
      <c r="A230" s="660" t="s">
        <v>577</v>
      </c>
      <c r="B230" s="661" t="s">
        <v>6119</v>
      </c>
      <c r="C230" s="661" t="s">
        <v>6072</v>
      </c>
      <c r="D230" s="661" t="s">
        <v>6099</v>
      </c>
      <c r="E230" s="661" t="s">
        <v>6100</v>
      </c>
      <c r="F230" s="664"/>
      <c r="G230" s="664"/>
      <c r="H230" s="664"/>
      <c r="I230" s="664"/>
      <c r="J230" s="664">
        <v>1</v>
      </c>
      <c r="K230" s="664">
        <v>82</v>
      </c>
      <c r="L230" s="664"/>
      <c r="M230" s="664">
        <v>82</v>
      </c>
      <c r="N230" s="664"/>
      <c r="O230" s="664"/>
      <c r="P230" s="677"/>
      <c r="Q230" s="665"/>
    </row>
    <row r="231" spans="1:17" ht="14.4" customHeight="1" x14ac:dyDescent="0.3">
      <c r="A231" s="660" t="s">
        <v>577</v>
      </c>
      <c r="B231" s="661" t="s">
        <v>6119</v>
      </c>
      <c r="C231" s="661" t="s">
        <v>6072</v>
      </c>
      <c r="D231" s="661" t="s">
        <v>6163</v>
      </c>
      <c r="E231" s="661" t="s">
        <v>6164</v>
      </c>
      <c r="F231" s="664">
        <v>12</v>
      </c>
      <c r="G231" s="664">
        <v>3924</v>
      </c>
      <c r="H231" s="664">
        <v>1</v>
      </c>
      <c r="I231" s="664">
        <v>327</v>
      </c>
      <c r="J231" s="664">
        <v>7</v>
      </c>
      <c r="K231" s="664">
        <v>2295</v>
      </c>
      <c r="L231" s="664">
        <v>0.58486238532110091</v>
      </c>
      <c r="M231" s="664">
        <v>327.85714285714283</v>
      </c>
      <c r="N231" s="664">
        <v>9</v>
      </c>
      <c r="O231" s="664">
        <v>2979</v>
      </c>
      <c r="P231" s="677">
        <v>0.75917431192660545</v>
      </c>
      <c r="Q231" s="665">
        <v>331</v>
      </c>
    </row>
    <row r="232" spans="1:17" ht="14.4" customHeight="1" x14ac:dyDescent="0.3">
      <c r="A232" s="660" t="s">
        <v>577</v>
      </c>
      <c r="B232" s="661" t="s">
        <v>6119</v>
      </c>
      <c r="C232" s="661" t="s">
        <v>6072</v>
      </c>
      <c r="D232" s="661" t="s">
        <v>6167</v>
      </c>
      <c r="E232" s="661" t="s">
        <v>6168</v>
      </c>
      <c r="F232" s="664">
        <v>21</v>
      </c>
      <c r="G232" s="664">
        <v>10437</v>
      </c>
      <c r="H232" s="664">
        <v>1</v>
      </c>
      <c r="I232" s="664">
        <v>497</v>
      </c>
      <c r="J232" s="664">
        <v>26</v>
      </c>
      <c r="K232" s="664">
        <v>12954</v>
      </c>
      <c r="L232" s="664">
        <v>1.2411612532336878</v>
      </c>
      <c r="M232" s="664">
        <v>498.23076923076923</v>
      </c>
      <c r="N232" s="664">
        <v>25</v>
      </c>
      <c r="O232" s="664">
        <v>12575</v>
      </c>
      <c r="P232" s="677">
        <v>1.2048481364376737</v>
      </c>
      <c r="Q232" s="665">
        <v>503</v>
      </c>
    </row>
    <row r="233" spans="1:17" ht="14.4" customHeight="1" x14ac:dyDescent="0.3">
      <c r="A233" s="660" t="s">
        <v>577</v>
      </c>
      <c r="B233" s="661" t="s">
        <v>6119</v>
      </c>
      <c r="C233" s="661" t="s">
        <v>6072</v>
      </c>
      <c r="D233" s="661" t="s">
        <v>6169</v>
      </c>
      <c r="E233" s="661" t="s">
        <v>6170</v>
      </c>
      <c r="F233" s="664">
        <v>23</v>
      </c>
      <c r="G233" s="664">
        <v>85008</v>
      </c>
      <c r="H233" s="664">
        <v>1</v>
      </c>
      <c r="I233" s="664">
        <v>3696</v>
      </c>
      <c r="J233" s="664">
        <v>17</v>
      </c>
      <c r="K233" s="664">
        <v>62864</v>
      </c>
      <c r="L233" s="664">
        <v>0.7395068699416526</v>
      </c>
      <c r="M233" s="664">
        <v>3697.8823529411766</v>
      </c>
      <c r="N233" s="664">
        <v>19</v>
      </c>
      <c r="O233" s="664">
        <v>70452</v>
      </c>
      <c r="P233" s="677">
        <v>0.82876905702992665</v>
      </c>
      <c r="Q233" s="665">
        <v>3708</v>
      </c>
    </row>
    <row r="234" spans="1:17" ht="14.4" customHeight="1" x14ac:dyDescent="0.3">
      <c r="A234" s="660" t="s">
        <v>577</v>
      </c>
      <c r="B234" s="661" t="s">
        <v>6119</v>
      </c>
      <c r="C234" s="661" t="s">
        <v>6072</v>
      </c>
      <c r="D234" s="661" t="s">
        <v>6171</v>
      </c>
      <c r="E234" s="661" t="s">
        <v>6172</v>
      </c>
      <c r="F234" s="664">
        <v>336</v>
      </c>
      <c r="G234" s="664">
        <v>634368</v>
      </c>
      <c r="H234" s="664">
        <v>1</v>
      </c>
      <c r="I234" s="664">
        <v>1888</v>
      </c>
      <c r="J234" s="664">
        <v>411</v>
      </c>
      <c r="K234" s="664">
        <v>776856</v>
      </c>
      <c r="L234" s="664">
        <v>1.2246141041162228</v>
      </c>
      <c r="M234" s="664">
        <v>1890.1605839416059</v>
      </c>
      <c r="N234" s="664">
        <v>309</v>
      </c>
      <c r="O234" s="664">
        <v>585864</v>
      </c>
      <c r="P234" s="677">
        <v>0.92353964891041163</v>
      </c>
      <c r="Q234" s="665">
        <v>1896</v>
      </c>
    </row>
    <row r="235" spans="1:17" ht="14.4" customHeight="1" x14ac:dyDescent="0.3">
      <c r="A235" s="660" t="s">
        <v>577</v>
      </c>
      <c r="B235" s="661" t="s">
        <v>6119</v>
      </c>
      <c r="C235" s="661" t="s">
        <v>6072</v>
      </c>
      <c r="D235" s="661" t="s">
        <v>6173</v>
      </c>
      <c r="E235" s="661" t="s">
        <v>6174</v>
      </c>
      <c r="F235" s="664">
        <v>32</v>
      </c>
      <c r="G235" s="664">
        <v>11264</v>
      </c>
      <c r="H235" s="664">
        <v>1</v>
      </c>
      <c r="I235" s="664">
        <v>352</v>
      </c>
      <c r="J235" s="664"/>
      <c r="K235" s="664"/>
      <c r="L235" s="664"/>
      <c r="M235" s="664"/>
      <c r="N235" s="664">
        <v>9</v>
      </c>
      <c r="O235" s="664">
        <v>3177</v>
      </c>
      <c r="P235" s="677">
        <v>0.28204900568181818</v>
      </c>
      <c r="Q235" s="665">
        <v>353</v>
      </c>
    </row>
    <row r="236" spans="1:17" ht="14.4" customHeight="1" x14ac:dyDescent="0.3">
      <c r="A236" s="660" t="s">
        <v>577</v>
      </c>
      <c r="B236" s="661" t="s">
        <v>6119</v>
      </c>
      <c r="C236" s="661" t="s">
        <v>6072</v>
      </c>
      <c r="D236" s="661" t="s">
        <v>6230</v>
      </c>
      <c r="E236" s="661" t="s">
        <v>6231</v>
      </c>
      <c r="F236" s="664">
        <v>2</v>
      </c>
      <c r="G236" s="664">
        <v>282</v>
      </c>
      <c r="H236" s="664">
        <v>1</v>
      </c>
      <c r="I236" s="664">
        <v>141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577</v>
      </c>
      <c r="B237" s="661" t="s">
        <v>6119</v>
      </c>
      <c r="C237" s="661" t="s">
        <v>6072</v>
      </c>
      <c r="D237" s="661" t="s">
        <v>6175</v>
      </c>
      <c r="E237" s="661" t="s">
        <v>6176</v>
      </c>
      <c r="F237" s="664"/>
      <c r="G237" s="664"/>
      <c r="H237" s="664"/>
      <c r="I237" s="664"/>
      <c r="J237" s="664"/>
      <c r="K237" s="664"/>
      <c r="L237" s="664"/>
      <c r="M237" s="664"/>
      <c r="N237" s="664">
        <v>1</v>
      </c>
      <c r="O237" s="664">
        <v>8025</v>
      </c>
      <c r="P237" s="677"/>
      <c r="Q237" s="665">
        <v>8025</v>
      </c>
    </row>
    <row r="238" spans="1:17" ht="14.4" customHeight="1" x14ac:dyDescent="0.3">
      <c r="A238" s="660" t="s">
        <v>577</v>
      </c>
      <c r="B238" s="661" t="s">
        <v>6119</v>
      </c>
      <c r="C238" s="661" t="s">
        <v>6072</v>
      </c>
      <c r="D238" s="661" t="s">
        <v>6177</v>
      </c>
      <c r="E238" s="661" t="s">
        <v>6178</v>
      </c>
      <c r="F238" s="664"/>
      <c r="G238" s="664"/>
      <c r="H238" s="664"/>
      <c r="I238" s="664"/>
      <c r="J238" s="664"/>
      <c r="K238" s="664"/>
      <c r="L238" s="664"/>
      <c r="M238" s="664"/>
      <c r="N238" s="664">
        <v>5</v>
      </c>
      <c r="O238" s="664">
        <v>73520</v>
      </c>
      <c r="P238" s="677"/>
      <c r="Q238" s="665">
        <v>14704</v>
      </c>
    </row>
    <row r="239" spans="1:17" ht="14.4" customHeight="1" x14ac:dyDescent="0.3">
      <c r="A239" s="660" t="s">
        <v>577</v>
      </c>
      <c r="B239" s="661" t="s">
        <v>6119</v>
      </c>
      <c r="C239" s="661" t="s">
        <v>6072</v>
      </c>
      <c r="D239" s="661" t="s">
        <v>6179</v>
      </c>
      <c r="E239" s="661" t="s">
        <v>6180</v>
      </c>
      <c r="F239" s="664"/>
      <c r="G239" s="664"/>
      <c r="H239" s="664"/>
      <c r="I239" s="664"/>
      <c r="J239" s="664"/>
      <c r="K239" s="664"/>
      <c r="L239" s="664"/>
      <c r="M239" s="664"/>
      <c r="N239" s="664">
        <v>4</v>
      </c>
      <c r="O239" s="664">
        <v>1152</v>
      </c>
      <c r="P239" s="677"/>
      <c r="Q239" s="665">
        <v>288</v>
      </c>
    </row>
    <row r="240" spans="1:17" ht="14.4" customHeight="1" x14ac:dyDescent="0.3">
      <c r="A240" s="660" t="s">
        <v>577</v>
      </c>
      <c r="B240" s="661" t="s">
        <v>6119</v>
      </c>
      <c r="C240" s="661" t="s">
        <v>6072</v>
      </c>
      <c r="D240" s="661" t="s">
        <v>6181</v>
      </c>
      <c r="E240" s="661" t="s">
        <v>6182</v>
      </c>
      <c r="F240" s="664"/>
      <c r="G240" s="664"/>
      <c r="H240" s="664"/>
      <c r="I240" s="664"/>
      <c r="J240" s="664"/>
      <c r="K240" s="664"/>
      <c r="L240" s="664"/>
      <c r="M240" s="664"/>
      <c r="N240" s="664">
        <v>10</v>
      </c>
      <c r="O240" s="664">
        <v>1580</v>
      </c>
      <c r="P240" s="677"/>
      <c r="Q240" s="665">
        <v>158</v>
      </c>
    </row>
    <row r="241" spans="1:17" ht="14.4" customHeight="1" x14ac:dyDescent="0.3">
      <c r="A241" s="660" t="s">
        <v>577</v>
      </c>
      <c r="B241" s="661" t="s">
        <v>6232</v>
      </c>
      <c r="C241" s="661" t="s">
        <v>5805</v>
      </c>
      <c r="D241" s="661" t="s">
        <v>6233</v>
      </c>
      <c r="E241" s="661" t="s">
        <v>6234</v>
      </c>
      <c r="F241" s="664">
        <v>20.91</v>
      </c>
      <c r="G241" s="664">
        <v>4407</v>
      </c>
      <c r="H241" s="664">
        <v>1</v>
      </c>
      <c r="I241" s="664">
        <v>210.76040172166427</v>
      </c>
      <c r="J241" s="664">
        <v>45.989999999999995</v>
      </c>
      <c r="K241" s="664">
        <v>9692.9499999999971</v>
      </c>
      <c r="L241" s="664">
        <v>2.1994440662582249</v>
      </c>
      <c r="M241" s="664">
        <v>210.76212220047833</v>
      </c>
      <c r="N241" s="664"/>
      <c r="O241" s="664"/>
      <c r="P241" s="677"/>
      <c r="Q241" s="665"/>
    </row>
    <row r="242" spans="1:17" ht="14.4" customHeight="1" x14ac:dyDescent="0.3">
      <c r="A242" s="660" t="s">
        <v>577</v>
      </c>
      <c r="B242" s="661" t="s">
        <v>6232</v>
      </c>
      <c r="C242" s="661" t="s">
        <v>5805</v>
      </c>
      <c r="D242" s="661" t="s">
        <v>6235</v>
      </c>
      <c r="E242" s="661" t="s">
        <v>6234</v>
      </c>
      <c r="F242" s="664">
        <v>139.77000000000001</v>
      </c>
      <c r="G242" s="664">
        <v>71376.2</v>
      </c>
      <c r="H242" s="664">
        <v>1</v>
      </c>
      <c r="I242" s="664">
        <v>510.66895614223364</v>
      </c>
      <c r="J242" s="664">
        <v>327.12</v>
      </c>
      <c r="K242" s="664">
        <v>167189.66</v>
      </c>
      <c r="L242" s="664">
        <v>2.3423726676399137</v>
      </c>
      <c r="M242" s="664">
        <v>511.09580582049404</v>
      </c>
      <c r="N242" s="664"/>
      <c r="O242" s="664"/>
      <c r="P242" s="677"/>
      <c r="Q242" s="665"/>
    </row>
    <row r="243" spans="1:17" ht="14.4" customHeight="1" x14ac:dyDescent="0.3">
      <c r="A243" s="660" t="s">
        <v>577</v>
      </c>
      <c r="B243" s="661" t="s">
        <v>6232</v>
      </c>
      <c r="C243" s="661" t="s">
        <v>5805</v>
      </c>
      <c r="D243" s="661" t="s">
        <v>5827</v>
      </c>
      <c r="E243" s="661" t="s">
        <v>5828</v>
      </c>
      <c r="F243" s="664"/>
      <c r="G243" s="664"/>
      <c r="H243" s="664"/>
      <c r="I243" s="664"/>
      <c r="J243" s="664">
        <v>3</v>
      </c>
      <c r="K243" s="664">
        <v>420.27</v>
      </c>
      <c r="L243" s="664"/>
      <c r="M243" s="664">
        <v>140.09</v>
      </c>
      <c r="N243" s="664">
        <v>1</v>
      </c>
      <c r="O243" s="664">
        <v>138.01</v>
      </c>
      <c r="P243" s="677"/>
      <c r="Q243" s="665">
        <v>138.01</v>
      </c>
    </row>
    <row r="244" spans="1:17" ht="14.4" customHeight="1" x14ac:dyDescent="0.3">
      <c r="A244" s="660" t="s">
        <v>577</v>
      </c>
      <c r="B244" s="661" t="s">
        <v>6232</v>
      </c>
      <c r="C244" s="661" t="s">
        <v>5805</v>
      </c>
      <c r="D244" s="661" t="s">
        <v>5832</v>
      </c>
      <c r="E244" s="661" t="s">
        <v>5833</v>
      </c>
      <c r="F244" s="664">
        <v>667.02</v>
      </c>
      <c r="G244" s="664">
        <v>45536.200000000004</v>
      </c>
      <c r="H244" s="664">
        <v>1</v>
      </c>
      <c r="I244" s="664">
        <v>68.26811789751433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577</v>
      </c>
      <c r="B245" s="661" t="s">
        <v>6232</v>
      </c>
      <c r="C245" s="661" t="s">
        <v>5805</v>
      </c>
      <c r="D245" s="661" t="s">
        <v>5834</v>
      </c>
      <c r="E245" s="661" t="s">
        <v>5833</v>
      </c>
      <c r="F245" s="664">
        <v>285.24</v>
      </c>
      <c r="G245" s="664">
        <v>37561.14</v>
      </c>
      <c r="H245" s="664">
        <v>1</v>
      </c>
      <c r="I245" s="664">
        <v>131.68258308792596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577</v>
      </c>
      <c r="B246" s="661" t="s">
        <v>6232</v>
      </c>
      <c r="C246" s="661" t="s">
        <v>5805</v>
      </c>
      <c r="D246" s="661" t="s">
        <v>5835</v>
      </c>
      <c r="E246" s="661" t="s">
        <v>5833</v>
      </c>
      <c r="F246" s="664">
        <v>341.53999999999996</v>
      </c>
      <c r="G246" s="664">
        <v>246261.28999999998</v>
      </c>
      <c r="H246" s="664">
        <v>1</v>
      </c>
      <c r="I246" s="664">
        <v>721.03206066639336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577</v>
      </c>
      <c r="B247" s="661" t="s">
        <v>6232</v>
      </c>
      <c r="C247" s="661" t="s">
        <v>5805</v>
      </c>
      <c r="D247" s="661" t="s">
        <v>6236</v>
      </c>
      <c r="E247" s="661" t="s">
        <v>1625</v>
      </c>
      <c r="F247" s="664"/>
      <c r="G247" s="664"/>
      <c r="H247" s="664"/>
      <c r="I247" s="664"/>
      <c r="J247" s="664"/>
      <c r="K247" s="664"/>
      <c r="L247" s="664"/>
      <c r="M247" s="664"/>
      <c r="N247" s="664">
        <v>31.39</v>
      </c>
      <c r="O247" s="664">
        <v>6328.33</v>
      </c>
      <c r="P247" s="677"/>
      <c r="Q247" s="665">
        <v>201.60337687161515</v>
      </c>
    </row>
    <row r="248" spans="1:17" ht="14.4" customHeight="1" x14ac:dyDescent="0.3">
      <c r="A248" s="660" t="s">
        <v>577</v>
      </c>
      <c r="B248" s="661" t="s">
        <v>6232</v>
      </c>
      <c r="C248" s="661" t="s">
        <v>5805</v>
      </c>
      <c r="D248" s="661" t="s">
        <v>6237</v>
      </c>
      <c r="E248" s="661" t="s">
        <v>1625</v>
      </c>
      <c r="F248" s="664">
        <v>0.30000000000000004</v>
      </c>
      <c r="G248" s="664">
        <v>108.96000000000001</v>
      </c>
      <c r="H248" s="664">
        <v>1</v>
      </c>
      <c r="I248" s="664">
        <v>363.2</v>
      </c>
      <c r="J248" s="664"/>
      <c r="K248" s="664"/>
      <c r="L248" s="664"/>
      <c r="M248" s="664"/>
      <c r="N248" s="664">
        <v>41.49</v>
      </c>
      <c r="O248" s="664">
        <v>16197.25</v>
      </c>
      <c r="P248" s="677">
        <v>148.65317547723933</v>
      </c>
      <c r="Q248" s="665">
        <v>390.38925042178835</v>
      </c>
    </row>
    <row r="249" spans="1:17" ht="14.4" customHeight="1" x14ac:dyDescent="0.3">
      <c r="A249" s="660" t="s">
        <v>577</v>
      </c>
      <c r="B249" s="661" t="s">
        <v>6232</v>
      </c>
      <c r="C249" s="661" t="s">
        <v>5805</v>
      </c>
      <c r="D249" s="661" t="s">
        <v>6238</v>
      </c>
      <c r="E249" s="661" t="s">
        <v>1625</v>
      </c>
      <c r="F249" s="664"/>
      <c r="G249" s="664"/>
      <c r="H249" s="664"/>
      <c r="I249" s="664"/>
      <c r="J249" s="664"/>
      <c r="K249" s="664"/>
      <c r="L249" s="664"/>
      <c r="M249" s="664"/>
      <c r="N249" s="664">
        <v>21.9</v>
      </c>
      <c r="O249" s="664">
        <v>17605.769999999997</v>
      </c>
      <c r="P249" s="677"/>
      <c r="Q249" s="665">
        <v>803.91643835616424</v>
      </c>
    </row>
    <row r="250" spans="1:17" ht="14.4" customHeight="1" x14ac:dyDescent="0.3">
      <c r="A250" s="660" t="s">
        <v>577</v>
      </c>
      <c r="B250" s="661" t="s">
        <v>6232</v>
      </c>
      <c r="C250" s="661" t="s">
        <v>5805</v>
      </c>
      <c r="D250" s="661" t="s">
        <v>5839</v>
      </c>
      <c r="E250" s="661" t="s">
        <v>5840</v>
      </c>
      <c r="F250" s="664">
        <v>1</v>
      </c>
      <c r="G250" s="664">
        <v>1457.2</v>
      </c>
      <c r="H250" s="664">
        <v>1</v>
      </c>
      <c r="I250" s="664">
        <v>1457.2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577</v>
      </c>
      <c r="B251" s="661" t="s">
        <v>6232</v>
      </c>
      <c r="C251" s="661" t="s">
        <v>5805</v>
      </c>
      <c r="D251" s="661" t="s">
        <v>5841</v>
      </c>
      <c r="E251" s="661" t="s">
        <v>5840</v>
      </c>
      <c r="F251" s="664">
        <v>3.8200000000000003</v>
      </c>
      <c r="G251" s="664">
        <v>55664.799999999996</v>
      </c>
      <c r="H251" s="664">
        <v>1</v>
      </c>
      <c r="I251" s="664">
        <v>14571.937172774868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577</v>
      </c>
      <c r="B252" s="661" t="s">
        <v>6232</v>
      </c>
      <c r="C252" s="661" t="s">
        <v>5805</v>
      </c>
      <c r="D252" s="661" t="s">
        <v>6120</v>
      </c>
      <c r="E252" s="661" t="s">
        <v>6121</v>
      </c>
      <c r="F252" s="664">
        <v>5</v>
      </c>
      <c r="G252" s="664">
        <v>3252.2</v>
      </c>
      <c r="H252" s="664">
        <v>1</v>
      </c>
      <c r="I252" s="664">
        <v>650.43999999999994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577</v>
      </c>
      <c r="B253" s="661" t="s">
        <v>6232</v>
      </c>
      <c r="C253" s="661" t="s">
        <v>5805</v>
      </c>
      <c r="D253" s="661" t="s">
        <v>5845</v>
      </c>
      <c r="E253" s="661" t="s">
        <v>5846</v>
      </c>
      <c r="F253" s="664">
        <v>0</v>
      </c>
      <c r="G253" s="664">
        <v>0</v>
      </c>
      <c r="H253" s="664"/>
      <c r="I253" s="664"/>
      <c r="J253" s="664">
        <v>0</v>
      </c>
      <c r="K253" s="664">
        <v>0</v>
      </c>
      <c r="L253" s="664"/>
      <c r="M253" s="664"/>
      <c r="N253" s="664">
        <v>0</v>
      </c>
      <c r="O253" s="664">
        <v>0</v>
      </c>
      <c r="P253" s="677"/>
      <c r="Q253" s="665"/>
    </row>
    <row r="254" spans="1:17" ht="14.4" customHeight="1" x14ac:dyDescent="0.3">
      <c r="A254" s="660" t="s">
        <v>577</v>
      </c>
      <c r="B254" s="661" t="s">
        <v>6232</v>
      </c>
      <c r="C254" s="661" t="s">
        <v>5805</v>
      </c>
      <c r="D254" s="661" t="s">
        <v>5845</v>
      </c>
      <c r="E254" s="661" t="s">
        <v>3188</v>
      </c>
      <c r="F254" s="664">
        <v>13.24</v>
      </c>
      <c r="G254" s="664">
        <v>199736.17</v>
      </c>
      <c r="H254" s="664">
        <v>1</v>
      </c>
      <c r="I254" s="664">
        <v>15085.813444108762</v>
      </c>
      <c r="J254" s="664">
        <v>6.38</v>
      </c>
      <c r="K254" s="664">
        <v>96296.84</v>
      </c>
      <c r="L254" s="664">
        <v>0.4821201888471176</v>
      </c>
      <c r="M254" s="664">
        <v>15093.548589341692</v>
      </c>
      <c r="N254" s="664">
        <v>3</v>
      </c>
      <c r="O254" s="664">
        <v>44809.440000000002</v>
      </c>
      <c r="P254" s="677">
        <v>0.22434314225610713</v>
      </c>
      <c r="Q254" s="665">
        <v>14936.480000000001</v>
      </c>
    </row>
    <row r="255" spans="1:17" ht="14.4" customHeight="1" x14ac:dyDescent="0.3">
      <c r="A255" s="660" t="s">
        <v>577</v>
      </c>
      <c r="B255" s="661" t="s">
        <v>6232</v>
      </c>
      <c r="C255" s="661" t="s">
        <v>5805</v>
      </c>
      <c r="D255" s="661" t="s">
        <v>5857</v>
      </c>
      <c r="E255" s="661" t="s">
        <v>5858</v>
      </c>
      <c r="F255" s="664"/>
      <c r="G255" s="664"/>
      <c r="H255" s="664"/>
      <c r="I255" s="664"/>
      <c r="J255" s="664"/>
      <c r="K255" s="664"/>
      <c r="L255" s="664"/>
      <c r="M255" s="664"/>
      <c r="N255" s="664">
        <v>2</v>
      </c>
      <c r="O255" s="664">
        <v>21271.94</v>
      </c>
      <c r="P255" s="677"/>
      <c r="Q255" s="665">
        <v>10635.97</v>
      </c>
    </row>
    <row r="256" spans="1:17" ht="14.4" customHeight="1" x14ac:dyDescent="0.3">
      <c r="A256" s="660" t="s">
        <v>577</v>
      </c>
      <c r="B256" s="661" t="s">
        <v>6232</v>
      </c>
      <c r="C256" s="661" t="s">
        <v>5805</v>
      </c>
      <c r="D256" s="661" t="s">
        <v>5863</v>
      </c>
      <c r="E256" s="661" t="s">
        <v>5864</v>
      </c>
      <c r="F256" s="664">
        <v>3.5527136788005009E-15</v>
      </c>
      <c r="G256" s="664">
        <v>-2.9103830456733704E-11</v>
      </c>
      <c r="H256" s="664">
        <v>1</v>
      </c>
      <c r="I256" s="664">
        <v>-8192</v>
      </c>
      <c r="J256" s="664">
        <v>-3.5527136788005009E-15</v>
      </c>
      <c r="K256" s="664">
        <v>-2.9103830456733704E-11</v>
      </c>
      <c r="L256" s="664">
        <v>1</v>
      </c>
      <c r="M256" s="664">
        <v>8192</v>
      </c>
      <c r="N256" s="664">
        <v>-1.7763568394002505E-15</v>
      </c>
      <c r="O256" s="664">
        <v>2.9103830456733704E-11</v>
      </c>
      <c r="P256" s="677">
        <v>-1</v>
      </c>
      <c r="Q256" s="665">
        <v>-16384</v>
      </c>
    </row>
    <row r="257" spans="1:17" ht="14.4" customHeight="1" x14ac:dyDescent="0.3">
      <c r="A257" s="660" t="s">
        <v>577</v>
      </c>
      <c r="B257" s="661" t="s">
        <v>6232</v>
      </c>
      <c r="C257" s="661" t="s">
        <v>5805</v>
      </c>
      <c r="D257" s="661" t="s">
        <v>5863</v>
      </c>
      <c r="E257" s="661" t="s">
        <v>5865</v>
      </c>
      <c r="F257" s="664">
        <v>73.72</v>
      </c>
      <c r="G257" s="664">
        <v>600802.5</v>
      </c>
      <c r="H257" s="664">
        <v>1</v>
      </c>
      <c r="I257" s="664">
        <v>8149.7897449810098</v>
      </c>
      <c r="J257" s="664">
        <v>56.69</v>
      </c>
      <c r="K257" s="664">
        <v>462490.5</v>
      </c>
      <c r="L257" s="664">
        <v>0.76978790867215097</v>
      </c>
      <c r="M257" s="664">
        <v>8158.2377844417006</v>
      </c>
      <c r="N257" s="664">
        <v>20.79</v>
      </c>
      <c r="O257" s="664">
        <v>161654.88</v>
      </c>
      <c r="P257" s="677">
        <v>0.26906492566192719</v>
      </c>
      <c r="Q257" s="665">
        <v>7775.6075036075044</v>
      </c>
    </row>
    <row r="258" spans="1:17" ht="14.4" customHeight="1" x14ac:dyDescent="0.3">
      <c r="A258" s="660" t="s">
        <v>577</v>
      </c>
      <c r="B258" s="661" t="s">
        <v>6232</v>
      </c>
      <c r="C258" s="661" t="s">
        <v>5805</v>
      </c>
      <c r="D258" s="661" t="s">
        <v>5866</v>
      </c>
      <c r="E258" s="661" t="s">
        <v>5864</v>
      </c>
      <c r="F258" s="664">
        <v>-1.1102230246251565E-16</v>
      </c>
      <c r="G258" s="664">
        <v>-5.4569682106375694E-11</v>
      </c>
      <c r="H258" s="664">
        <v>1</v>
      </c>
      <c r="I258" s="664">
        <v>491520</v>
      </c>
      <c r="J258" s="664">
        <v>4.4408920985006262E-16</v>
      </c>
      <c r="K258" s="664">
        <v>1.4551915228366852E-11</v>
      </c>
      <c r="L258" s="664">
        <v>-0.26666666666666666</v>
      </c>
      <c r="M258" s="664">
        <v>32768</v>
      </c>
      <c r="N258" s="664">
        <v>1.7763568394002505E-15</v>
      </c>
      <c r="O258" s="664">
        <v>-1.1641532182693481E-10</v>
      </c>
      <c r="P258" s="677">
        <v>2.1333333333333333</v>
      </c>
      <c r="Q258" s="665">
        <v>-65536</v>
      </c>
    </row>
    <row r="259" spans="1:17" ht="14.4" customHeight="1" x14ac:dyDescent="0.3">
      <c r="A259" s="660" t="s">
        <v>577</v>
      </c>
      <c r="B259" s="661" t="s">
        <v>6232</v>
      </c>
      <c r="C259" s="661" t="s">
        <v>5805</v>
      </c>
      <c r="D259" s="661" t="s">
        <v>5866</v>
      </c>
      <c r="E259" s="661" t="s">
        <v>5865</v>
      </c>
      <c r="F259" s="664">
        <v>14.09</v>
      </c>
      <c r="G259" s="664">
        <v>458989.67999999993</v>
      </c>
      <c r="H259" s="664">
        <v>1</v>
      </c>
      <c r="I259" s="664">
        <v>32575.5628105039</v>
      </c>
      <c r="J259" s="664">
        <v>23.610000000000003</v>
      </c>
      <c r="K259" s="664">
        <v>770464.32</v>
      </c>
      <c r="L259" s="664">
        <v>1.6786092445477208</v>
      </c>
      <c r="M259" s="664">
        <v>32632.96569250317</v>
      </c>
      <c r="N259" s="664">
        <v>23.459999999999997</v>
      </c>
      <c r="O259" s="664">
        <v>729662.87</v>
      </c>
      <c r="P259" s="677">
        <v>1.5897151979539064</v>
      </c>
      <c r="Q259" s="665">
        <v>31102.424126172213</v>
      </c>
    </row>
    <row r="260" spans="1:17" ht="14.4" customHeight="1" x14ac:dyDescent="0.3">
      <c r="A260" s="660" t="s">
        <v>577</v>
      </c>
      <c r="B260" s="661" t="s">
        <v>6232</v>
      </c>
      <c r="C260" s="661" t="s">
        <v>5805</v>
      </c>
      <c r="D260" s="661" t="s">
        <v>5867</v>
      </c>
      <c r="E260" s="661" t="s">
        <v>5868</v>
      </c>
      <c r="F260" s="664">
        <v>4.4408920985006262E-15</v>
      </c>
      <c r="G260" s="664">
        <v>7.2759576141834259E-12</v>
      </c>
      <c r="H260" s="664">
        <v>1</v>
      </c>
      <c r="I260" s="664">
        <v>1638.4</v>
      </c>
      <c r="J260" s="664">
        <v>7.1054273576010019E-15</v>
      </c>
      <c r="K260" s="664">
        <v>1.4551915228366852E-11</v>
      </c>
      <c r="L260" s="664">
        <v>2</v>
      </c>
      <c r="M260" s="664">
        <v>2048</v>
      </c>
      <c r="N260" s="664">
        <v>0</v>
      </c>
      <c r="O260" s="664">
        <v>0</v>
      </c>
      <c r="P260" s="677">
        <v>0</v>
      </c>
      <c r="Q260" s="665"/>
    </row>
    <row r="261" spans="1:17" ht="14.4" customHeight="1" x14ac:dyDescent="0.3">
      <c r="A261" s="660" t="s">
        <v>577</v>
      </c>
      <c r="B261" s="661" t="s">
        <v>6232</v>
      </c>
      <c r="C261" s="661" t="s">
        <v>5805</v>
      </c>
      <c r="D261" s="661" t="s">
        <v>5867</v>
      </c>
      <c r="E261" s="661" t="s">
        <v>3208</v>
      </c>
      <c r="F261" s="664">
        <v>84.09</v>
      </c>
      <c r="G261" s="664">
        <v>513934.06</v>
      </c>
      <c r="H261" s="664">
        <v>1</v>
      </c>
      <c r="I261" s="664">
        <v>6111.7143536686881</v>
      </c>
      <c r="J261" s="664">
        <v>82.09</v>
      </c>
      <c r="K261" s="664">
        <v>502353.83</v>
      </c>
      <c r="L261" s="664">
        <v>0.97746747899915409</v>
      </c>
      <c r="M261" s="664">
        <v>6119.5496406383236</v>
      </c>
      <c r="N261" s="664">
        <v>112.22</v>
      </c>
      <c r="O261" s="664">
        <v>659782.84000000008</v>
      </c>
      <c r="P261" s="677">
        <v>1.2837888969647198</v>
      </c>
      <c r="Q261" s="665">
        <v>5879.3694528604537</v>
      </c>
    </row>
    <row r="262" spans="1:17" ht="14.4" customHeight="1" x14ac:dyDescent="0.3">
      <c r="A262" s="660" t="s">
        <v>577</v>
      </c>
      <c r="B262" s="661" t="s">
        <v>6232</v>
      </c>
      <c r="C262" s="661" t="s">
        <v>5805</v>
      </c>
      <c r="D262" s="661" t="s">
        <v>5872</v>
      </c>
      <c r="E262" s="661" t="s">
        <v>5873</v>
      </c>
      <c r="F262" s="664">
        <v>-1.3322676295501878E-15</v>
      </c>
      <c r="G262" s="664">
        <v>0</v>
      </c>
      <c r="H262" s="664"/>
      <c r="I262" s="664">
        <v>0</v>
      </c>
      <c r="J262" s="664">
        <v>1.7763568394002505E-15</v>
      </c>
      <c r="K262" s="664">
        <v>0</v>
      </c>
      <c r="L262" s="664"/>
      <c r="M262" s="664">
        <v>0</v>
      </c>
      <c r="N262" s="664">
        <v>-3.5527136788005009E-15</v>
      </c>
      <c r="O262" s="664">
        <v>8.7311491370201111E-11</v>
      </c>
      <c r="P262" s="677"/>
      <c r="Q262" s="665">
        <v>-24576</v>
      </c>
    </row>
    <row r="263" spans="1:17" ht="14.4" customHeight="1" x14ac:dyDescent="0.3">
      <c r="A263" s="660" t="s">
        <v>577</v>
      </c>
      <c r="B263" s="661" t="s">
        <v>6232</v>
      </c>
      <c r="C263" s="661" t="s">
        <v>5805</v>
      </c>
      <c r="D263" s="661" t="s">
        <v>5872</v>
      </c>
      <c r="E263" s="661" t="s">
        <v>3212</v>
      </c>
      <c r="F263" s="664">
        <v>35.4</v>
      </c>
      <c r="G263" s="664">
        <v>432003.18</v>
      </c>
      <c r="H263" s="664">
        <v>1</v>
      </c>
      <c r="I263" s="664">
        <v>12203.479661016949</v>
      </c>
      <c r="J263" s="664">
        <v>26.85</v>
      </c>
      <c r="K263" s="664">
        <v>327663.40999999997</v>
      </c>
      <c r="L263" s="664">
        <v>0.75847453252543184</v>
      </c>
      <c r="M263" s="664">
        <v>12203.478957169458</v>
      </c>
      <c r="N263" s="664">
        <v>58.63</v>
      </c>
      <c r="O263" s="664">
        <v>684381.52</v>
      </c>
      <c r="P263" s="677">
        <v>1.584204819973779</v>
      </c>
      <c r="Q263" s="665">
        <v>11672.889646938427</v>
      </c>
    </row>
    <row r="264" spans="1:17" ht="14.4" customHeight="1" x14ac:dyDescent="0.3">
      <c r="A264" s="660" t="s">
        <v>577</v>
      </c>
      <c r="B264" s="661" t="s">
        <v>6232</v>
      </c>
      <c r="C264" s="661" t="s">
        <v>5805</v>
      </c>
      <c r="D264" s="661" t="s">
        <v>5878</v>
      </c>
      <c r="E264" s="661" t="s">
        <v>1395</v>
      </c>
      <c r="F264" s="664"/>
      <c r="G264" s="664"/>
      <c r="H264" s="664"/>
      <c r="I264" s="664"/>
      <c r="J264" s="664">
        <v>6.08</v>
      </c>
      <c r="K264" s="664">
        <v>672.44</v>
      </c>
      <c r="L264" s="664"/>
      <c r="M264" s="664">
        <v>110.59868421052633</v>
      </c>
      <c r="N264" s="664">
        <v>43.86</v>
      </c>
      <c r="O264" s="664">
        <v>4639.8200000000006</v>
      </c>
      <c r="P264" s="677"/>
      <c r="Q264" s="665">
        <v>105.78704970360239</v>
      </c>
    </row>
    <row r="265" spans="1:17" ht="14.4" customHeight="1" x14ac:dyDescent="0.3">
      <c r="A265" s="660" t="s">
        <v>577</v>
      </c>
      <c r="B265" s="661" t="s">
        <v>6232</v>
      </c>
      <c r="C265" s="661" t="s">
        <v>5805</v>
      </c>
      <c r="D265" s="661" t="s">
        <v>5879</v>
      </c>
      <c r="E265" s="661" t="s">
        <v>1395</v>
      </c>
      <c r="F265" s="664">
        <v>2.14</v>
      </c>
      <c r="G265" s="664">
        <v>3238.78</v>
      </c>
      <c r="H265" s="664">
        <v>1</v>
      </c>
      <c r="I265" s="664">
        <v>1513.4485981308412</v>
      </c>
      <c r="J265" s="664">
        <v>3.85</v>
      </c>
      <c r="K265" s="664">
        <v>3089.55</v>
      </c>
      <c r="L265" s="664">
        <v>0.95392400842292469</v>
      </c>
      <c r="M265" s="664">
        <v>802.48051948051955</v>
      </c>
      <c r="N265" s="664">
        <v>42.370000000000005</v>
      </c>
      <c r="O265" s="664">
        <v>22412.799999999999</v>
      </c>
      <c r="P265" s="677">
        <v>6.9201365946436617</v>
      </c>
      <c r="Q265" s="665">
        <v>528.97805050743443</v>
      </c>
    </row>
    <row r="266" spans="1:17" ht="14.4" customHeight="1" x14ac:dyDescent="0.3">
      <c r="A266" s="660" t="s">
        <v>577</v>
      </c>
      <c r="B266" s="661" t="s">
        <v>6232</v>
      </c>
      <c r="C266" s="661" t="s">
        <v>5805</v>
      </c>
      <c r="D266" s="661" t="s">
        <v>6239</v>
      </c>
      <c r="E266" s="661" t="s">
        <v>1402</v>
      </c>
      <c r="F266" s="664">
        <v>20.5</v>
      </c>
      <c r="G266" s="664">
        <v>8311.41</v>
      </c>
      <c r="H266" s="664">
        <v>1</v>
      </c>
      <c r="I266" s="664">
        <v>405.43463414634147</v>
      </c>
      <c r="J266" s="664">
        <v>25.13</v>
      </c>
      <c r="K266" s="664">
        <v>10065.470000000001</v>
      </c>
      <c r="L266" s="664">
        <v>1.21104241037321</v>
      </c>
      <c r="M266" s="664">
        <v>400.53601273378439</v>
      </c>
      <c r="N266" s="664">
        <v>37.549999999999997</v>
      </c>
      <c r="O266" s="664">
        <v>13677.449999999999</v>
      </c>
      <c r="P266" s="677">
        <v>1.6456233057928797</v>
      </c>
      <c r="Q266" s="665">
        <v>364.2463382157124</v>
      </c>
    </row>
    <row r="267" spans="1:17" ht="14.4" customHeight="1" x14ac:dyDescent="0.3">
      <c r="A267" s="660" t="s">
        <v>577</v>
      </c>
      <c r="B267" s="661" t="s">
        <v>6232</v>
      </c>
      <c r="C267" s="661" t="s">
        <v>5805</v>
      </c>
      <c r="D267" s="661" t="s">
        <v>6240</v>
      </c>
      <c r="E267" s="661" t="s">
        <v>1405</v>
      </c>
      <c r="F267" s="664">
        <v>28.689999999999998</v>
      </c>
      <c r="G267" s="664">
        <v>23264.07</v>
      </c>
      <c r="H267" s="664">
        <v>1</v>
      </c>
      <c r="I267" s="664">
        <v>810.87730916695716</v>
      </c>
      <c r="J267" s="664">
        <v>30.42</v>
      </c>
      <c r="K267" s="664">
        <v>24272.76</v>
      </c>
      <c r="L267" s="664">
        <v>1.043358277377948</v>
      </c>
      <c r="M267" s="664">
        <v>797.92110453648911</v>
      </c>
      <c r="N267" s="664">
        <v>21.490000000000002</v>
      </c>
      <c r="O267" s="664">
        <v>15655.63</v>
      </c>
      <c r="P267" s="677">
        <v>0.67295318488983225</v>
      </c>
      <c r="Q267" s="665">
        <v>728.50767798976256</v>
      </c>
    </row>
    <row r="268" spans="1:17" ht="14.4" customHeight="1" x14ac:dyDescent="0.3">
      <c r="A268" s="660" t="s">
        <v>577</v>
      </c>
      <c r="B268" s="661" t="s">
        <v>6232</v>
      </c>
      <c r="C268" s="661" t="s">
        <v>5805</v>
      </c>
      <c r="D268" s="661" t="s">
        <v>6241</v>
      </c>
      <c r="E268" s="661" t="s">
        <v>1408</v>
      </c>
      <c r="F268" s="664">
        <v>58.349999999999994</v>
      </c>
      <c r="G268" s="664">
        <v>76473.390000000014</v>
      </c>
      <c r="H268" s="664">
        <v>1</v>
      </c>
      <c r="I268" s="664">
        <v>1310.5979434447304</v>
      </c>
      <c r="J268" s="664">
        <v>82.990000000000009</v>
      </c>
      <c r="K268" s="664">
        <v>112166.69</v>
      </c>
      <c r="L268" s="664">
        <v>1.4667414377733219</v>
      </c>
      <c r="M268" s="664">
        <v>1351.5687432220748</v>
      </c>
      <c r="N268" s="664">
        <v>91.53</v>
      </c>
      <c r="O268" s="664">
        <v>133359.84999999998</v>
      </c>
      <c r="P268" s="677">
        <v>1.7438726071905528</v>
      </c>
      <c r="Q268" s="665">
        <v>1457.0069922429802</v>
      </c>
    </row>
    <row r="269" spans="1:17" ht="14.4" customHeight="1" x14ac:dyDescent="0.3">
      <c r="A269" s="660" t="s">
        <v>577</v>
      </c>
      <c r="B269" s="661" t="s">
        <v>6232</v>
      </c>
      <c r="C269" s="661" t="s">
        <v>5805</v>
      </c>
      <c r="D269" s="661" t="s">
        <v>6242</v>
      </c>
      <c r="E269" s="661" t="s">
        <v>1423</v>
      </c>
      <c r="F269" s="664">
        <v>1.7999999999999998</v>
      </c>
      <c r="G269" s="664">
        <v>8559.7199999999993</v>
      </c>
      <c r="H269" s="664">
        <v>1</v>
      </c>
      <c r="I269" s="664">
        <v>4755.4000000000005</v>
      </c>
      <c r="J269" s="664">
        <v>0.4</v>
      </c>
      <c r="K269" s="664">
        <v>1902.16</v>
      </c>
      <c r="L269" s="664">
        <v>0.22222222222222224</v>
      </c>
      <c r="M269" s="664">
        <v>4755.3999999999996</v>
      </c>
      <c r="N269" s="664">
        <v>5</v>
      </c>
      <c r="O269" s="664">
        <v>22743.25</v>
      </c>
      <c r="P269" s="677">
        <v>2.6570086404695483</v>
      </c>
      <c r="Q269" s="665">
        <v>4548.6499999999996</v>
      </c>
    </row>
    <row r="270" spans="1:17" ht="14.4" customHeight="1" x14ac:dyDescent="0.3">
      <c r="A270" s="660" t="s">
        <v>577</v>
      </c>
      <c r="B270" s="661" t="s">
        <v>6232</v>
      </c>
      <c r="C270" s="661" t="s">
        <v>5805</v>
      </c>
      <c r="D270" s="661" t="s">
        <v>5884</v>
      </c>
      <c r="E270" s="661"/>
      <c r="F270" s="664">
        <v>21.23</v>
      </c>
      <c r="G270" s="664">
        <v>20288.62</v>
      </c>
      <c r="H270" s="664">
        <v>1</v>
      </c>
      <c r="I270" s="664">
        <v>955.65803108808279</v>
      </c>
      <c r="J270" s="664">
        <v>32.92</v>
      </c>
      <c r="K270" s="664">
        <v>31460.21</v>
      </c>
      <c r="L270" s="664">
        <v>1.5506333106933838</v>
      </c>
      <c r="M270" s="664">
        <v>955.65643985419194</v>
      </c>
      <c r="N270" s="664"/>
      <c r="O270" s="664"/>
      <c r="P270" s="677"/>
      <c r="Q270" s="665"/>
    </row>
    <row r="271" spans="1:17" ht="14.4" customHeight="1" x14ac:dyDescent="0.3">
      <c r="A271" s="660" t="s">
        <v>577</v>
      </c>
      <c r="B271" s="661" t="s">
        <v>6232</v>
      </c>
      <c r="C271" s="661" t="s">
        <v>5805</v>
      </c>
      <c r="D271" s="661" t="s">
        <v>5885</v>
      </c>
      <c r="E271" s="661"/>
      <c r="F271" s="664">
        <v>19</v>
      </c>
      <c r="G271" s="664">
        <v>45352.479999999996</v>
      </c>
      <c r="H271" s="664">
        <v>1</v>
      </c>
      <c r="I271" s="664">
        <v>2386.9726315789471</v>
      </c>
      <c r="J271" s="664">
        <v>19.13</v>
      </c>
      <c r="K271" s="664">
        <v>45704.599999999991</v>
      </c>
      <c r="L271" s="664">
        <v>1.0077640737617877</v>
      </c>
      <c r="M271" s="664">
        <v>2389.1583899634079</v>
      </c>
      <c r="N271" s="664"/>
      <c r="O271" s="664"/>
      <c r="P271" s="677"/>
      <c r="Q271" s="665"/>
    </row>
    <row r="272" spans="1:17" ht="14.4" customHeight="1" x14ac:dyDescent="0.3">
      <c r="A272" s="660" t="s">
        <v>577</v>
      </c>
      <c r="B272" s="661" t="s">
        <v>6232</v>
      </c>
      <c r="C272" s="661" t="s">
        <v>5805</v>
      </c>
      <c r="D272" s="661" t="s">
        <v>5886</v>
      </c>
      <c r="E272" s="661" t="s">
        <v>5833</v>
      </c>
      <c r="F272" s="664">
        <v>208.13</v>
      </c>
      <c r="G272" s="664">
        <v>7859.2199999999993</v>
      </c>
      <c r="H272" s="664">
        <v>1</v>
      </c>
      <c r="I272" s="664">
        <v>37.761110844183918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577</v>
      </c>
      <c r="B273" s="661" t="s">
        <v>6232</v>
      </c>
      <c r="C273" s="661" t="s">
        <v>5805</v>
      </c>
      <c r="D273" s="661" t="s">
        <v>5890</v>
      </c>
      <c r="E273" s="661" t="s">
        <v>5891</v>
      </c>
      <c r="F273" s="664">
        <v>1</v>
      </c>
      <c r="G273" s="664">
        <v>1457.31</v>
      </c>
      <c r="H273" s="664">
        <v>1</v>
      </c>
      <c r="I273" s="664">
        <v>1457.31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577</v>
      </c>
      <c r="B274" s="661" t="s">
        <v>6232</v>
      </c>
      <c r="C274" s="661" t="s">
        <v>5805</v>
      </c>
      <c r="D274" s="661" t="s">
        <v>6243</v>
      </c>
      <c r="E274" s="661" t="s">
        <v>3157</v>
      </c>
      <c r="F274" s="664"/>
      <c r="G274" s="664"/>
      <c r="H274" s="664"/>
      <c r="I274" s="664"/>
      <c r="J274" s="664">
        <v>0.1</v>
      </c>
      <c r="K274" s="664">
        <v>546.08000000000004</v>
      </c>
      <c r="L274" s="664"/>
      <c r="M274" s="664">
        <v>5460.8</v>
      </c>
      <c r="N274" s="664"/>
      <c r="O274" s="664"/>
      <c r="P274" s="677"/>
      <c r="Q274" s="665"/>
    </row>
    <row r="275" spans="1:17" ht="14.4" customHeight="1" x14ac:dyDescent="0.3">
      <c r="A275" s="660" t="s">
        <v>577</v>
      </c>
      <c r="B275" s="661" t="s">
        <v>6232</v>
      </c>
      <c r="C275" s="661" t="s">
        <v>5805</v>
      </c>
      <c r="D275" s="661" t="s">
        <v>5894</v>
      </c>
      <c r="E275" s="661" t="s">
        <v>1263</v>
      </c>
      <c r="F275" s="664">
        <v>0.38</v>
      </c>
      <c r="G275" s="664">
        <v>129.22</v>
      </c>
      <c r="H275" s="664">
        <v>1</v>
      </c>
      <c r="I275" s="664">
        <v>340.05263157894734</v>
      </c>
      <c r="J275" s="664">
        <v>0.48</v>
      </c>
      <c r="K275" s="664">
        <v>163.23999999999998</v>
      </c>
      <c r="L275" s="664">
        <v>1.2632719393282772</v>
      </c>
      <c r="M275" s="664">
        <v>340.08333333333331</v>
      </c>
      <c r="N275" s="664">
        <v>1.7699999999999998</v>
      </c>
      <c r="O275" s="664">
        <v>860.99</v>
      </c>
      <c r="P275" s="677">
        <v>6.6629778672032192</v>
      </c>
      <c r="Q275" s="665">
        <v>486.43502824858763</v>
      </c>
    </row>
    <row r="276" spans="1:17" ht="14.4" customHeight="1" x14ac:dyDescent="0.3">
      <c r="A276" s="660" t="s">
        <v>577</v>
      </c>
      <c r="B276" s="661" t="s">
        <v>6232</v>
      </c>
      <c r="C276" s="661" t="s">
        <v>5805</v>
      </c>
      <c r="D276" s="661" t="s">
        <v>5895</v>
      </c>
      <c r="E276" s="661" t="s">
        <v>1267</v>
      </c>
      <c r="F276" s="664">
        <v>1.1000000000000001</v>
      </c>
      <c r="G276" s="664">
        <v>93.52</v>
      </c>
      <c r="H276" s="664">
        <v>1</v>
      </c>
      <c r="I276" s="664">
        <v>85.018181818181802</v>
      </c>
      <c r="J276" s="664">
        <v>2</v>
      </c>
      <c r="K276" s="664">
        <v>170.04</v>
      </c>
      <c r="L276" s="664">
        <v>1.8182207014542344</v>
      </c>
      <c r="M276" s="664">
        <v>85.02</v>
      </c>
      <c r="N276" s="664">
        <v>7.2700000000000005</v>
      </c>
      <c r="O276" s="664">
        <v>884.08999999999992</v>
      </c>
      <c r="P276" s="677">
        <v>9.4534858853721122</v>
      </c>
      <c r="Q276" s="665">
        <v>121.60797799174689</v>
      </c>
    </row>
    <row r="277" spans="1:17" ht="14.4" customHeight="1" x14ac:dyDescent="0.3">
      <c r="A277" s="660" t="s">
        <v>577</v>
      </c>
      <c r="B277" s="661" t="s">
        <v>6232</v>
      </c>
      <c r="C277" s="661" t="s">
        <v>5805</v>
      </c>
      <c r="D277" s="661" t="s">
        <v>5896</v>
      </c>
      <c r="E277" s="661" t="s">
        <v>1271</v>
      </c>
      <c r="F277" s="664">
        <v>5.9499999999999993</v>
      </c>
      <c r="G277" s="664">
        <v>1011.78</v>
      </c>
      <c r="H277" s="664">
        <v>1</v>
      </c>
      <c r="I277" s="664">
        <v>170.04705882352943</v>
      </c>
      <c r="J277" s="664">
        <v>3.26</v>
      </c>
      <c r="K277" s="664">
        <v>554.36</v>
      </c>
      <c r="L277" s="664">
        <v>0.54790567119334244</v>
      </c>
      <c r="M277" s="664">
        <v>170.04907975460125</v>
      </c>
      <c r="N277" s="664">
        <v>9.5299999999999994</v>
      </c>
      <c r="O277" s="664">
        <v>2318.0500000000002</v>
      </c>
      <c r="P277" s="677">
        <v>2.2910612979106131</v>
      </c>
      <c r="Q277" s="665">
        <v>243.23714585519417</v>
      </c>
    </row>
    <row r="278" spans="1:17" ht="14.4" customHeight="1" x14ac:dyDescent="0.3">
      <c r="A278" s="660" t="s">
        <v>577</v>
      </c>
      <c r="B278" s="661" t="s">
        <v>6232</v>
      </c>
      <c r="C278" s="661" t="s">
        <v>5805</v>
      </c>
      <c r="D278" s="661" t="s">
        <v>6244</v>
      </c>
      <c r="E278" s="661" t="s">
        <v>6245</v>
      </c>
      <c r="F278" s="664"/>
      <c r="G278" s="664"/>
      <c r="H278" s="664"/>
      <c r="I278" s="664"/>
      <c r="J278" s="664"/>
      <c r="K278" s="664"/>
      <c r="L278" s="664"/>
      <c r="M278" s="664"/>
      <c r="N278" s="664">
        <v>126.68999999999998</v>
      </c>
      <c r="O278" s="664">
        <v>37969.22</v>
      </c>
      <c r="P278" s="677"/>
      <c r="Q278" s="665">
        <v>299.70179177519935</v>
      </c>
    </row>
    <row r="279" spans="1:17" ht="14.4" customHeight="1" x14ac:dyDescent="0.3">
      <c r="A279" s="660" t="s">
        <v>577</v>
      </c>
      <c r="B279" s="661" t="s">
        <v>6232</v>
      </c>
      <c r="C279" s="661" t="s">
        <v>5805</v>
      </c>
      <c r="D279" s="661" t="s">
        <v>5907</v>
      </c>
      <c r="E279" s="661" t="s">
        <v>2585</v>
      </c>
      <c r="F279" s="664"/>
      <c r="G279" s="664"/>
      <c r="H279" s="664"/>
      <c r="I279" s="664"/>
      <c r="J279" s="664"/>
      <c r="K279" s="664"/>
      <c r="L279" s="664"/>
      <c r="M279" s="664"/>
      <c r="N279" s="664">
        <v>0.1</v>
      </c>
      <c r="O279" s="664">
        <v>2966.74</v>
      </c>
      <c r="P279" s="677"/>
      <c r="Q279" s="665">
        <v>29667.399999999998</v>
      </c>
    </row>
    <row r="280" spans="1:17" ht="14.4" customHeight="1" x14ac:dyDescent="0.3">
      <c r="A280" s="660" t="s">
        <v>577</v>
      </c>
      <c r="B280" s="661" t="s">
        <v>6232</v>
      </c>
      <c r="C280" s="661" t="s">
        <v>5805</v>
      </c>
      <c r="D280" s="661" t="s">
        <v>5908</v>
      </c>
      <c r="E280" s="661" t="s">
        <v>1645</v>
      </c>
      <c r="F280" s="664"/>
      <c r="G280" s="664"/>
      <c r="H280" s="664"/>
      <c r="I280" s="664"/>
      <c r="J280" s="664"/>
      <c r="K280" s="664"/>
      <c r="L280" s="664"/>
      <c r="M280" s="664"/>
      <c r="N280" s="664">
        <v>45.9</v>
      </c>
      <c r="O280" s="664">
        <v>323452.81</v>
      </c>
      <c r="P280" s="677"/>
      <c r="Q280" s="665">
        <v>7046.9021786492376</v>
      </c>
    </row>
    <row r="281" spans="1:17" ht="14.4" customHeight="1" x14ac:dyDescent="0.3">
      <c r="A281" s="660" t="s">
        <v>577</v>
      </c>
      <c r="B281" s="661" t="s">
        <v>6232</v>
      </c>
      <c r="C281" s="661" t="s">
        <v>5805</v>
      </c>
      <c r="D281" s="661" t="s">
        <v>5909</v>
      </c>
      <c r="E281" s="661" t="s">
        <v>5910</v>
      </c>
      <c r="F281" s="664">
        <v>1</v>
      </c>
      <c r="G281" s="664">
        <v>1442.32</v>
      </c>
      <c r="H281" s="664">
        <v>1</v>
      </c>
      <c r="I281" s="664">
        <v>1442.32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577</v>
      </c>
      <c r="B282" s="661" t="s">
        <v>6232</v>
      </c>
      <c r="C282" s="661" t="s">
        <v>5805</v>
      </c>
      <c r="D282" s="661" t="s">
        <v>5911</v>
      </c>
      <c r="E282" s="661" t="s">
        <v>5910</v>
      </c>
      <c r="F282" s="664">
        <v>3.55</v>
      </c>
      <c r="G282" s="664">
        <v>1065.21</v>
      </c>
      <c r="H282" s="664">
        <v>1</v>
      </c>
      <c r="I282" s="664">
        <v>300.05915492957752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577</v>
      </c>
      <c r="B283" s="661" t="s">
        <v>6232</v>
      </c>
      <c r="C283" s="661" t="s">
        <v>5805</v>
      </c>
      <c r="D283" s="661" t="s">
        <v>5912</v>
      </c>
      <c r="E283" s="661" t="s">
        <v>5913</v>
      </c>
      <c r="F283" s="664"/>
      <c r="G283" s="664"/>
      <c r="H283" s="664"/>
      <c r="I283" s="664"/>
      <c r="J283" s="664">
        <v>1</v>
      </c>
      <c r="K283" s="664">
        <v>955.66</v>
      </c>
      <c r="L283" s="664"/>
      <c r="M283" s="664">
        <v>955.66</v>
      </c>
      <c r="N283" s="664"/>
      <c r="O283" s="664"/>
      <c r="P283" s="677"/>
      <c r="Q283" s="665"/>
    </row>
    <row r="284" spans="1:17" ht="14.4" customHeight="1" x14ac:dyDescent="0.3">
      <c r="A284" s="660" t="s">
        <v>577</v>
      </c>
      <c r="B284" s="661" t="s">
        <v>6232</v>
      </c>
      <c r="C284" s="661" t="s">
        <v>5805</v>
      </c>
      <c r="D284" s="661" t="s">
        <v>6246</v>
      </c>
      <c r="E284" s="661" t="s">
        <v>5913</v>
      </c>
      <c r="F284" s="664"/>
      <c r="G284" s="664"/>
      <c r="H284" s="664"/>
      <c r="I284" s="664"/>
      <c r="J284" s="664">
        <v>5.05</v>
      </c>
      <c r="K284" s="664">
        <v>12065.25</v>
      </c>
      <c r="L284" s="664"/>
      <c r="M284" s="664">
        <v>2389.1584158415844</v>
      </c>
      <c r="N284" s="664"/>
      <c r="O284" s="664"/>
      <c r="P284" s="677"/>
      <c r="Q284" s="665"/>
    </row>
    <row r="285" spans="1:17" ht="14.4" customHeight="1" x14ac:dyDescent="0.3">
      <c r="A285" s="660" t="s">
        <v>577</v>
      </c>
      <c r="B285" s="661" t="s">
        <v>6232</v>
      </c>
      <c r="C285" s="661" t="s">
        <v>5805</v>
      </c>
      <c r="D285" s="661" t="s">
        <v>5914</v>
      </c>
      <c r="E285" s="661" t="s">
        <v>3411</v>
      </c>
      <c r="F285" s="664">
        <v>24.01</v>
      </c>
      <c r="G285" s="664">
        <v>171965.79000000004</v>
      </c>
      <c r="H285" s="664">
        <v>1</v>
      </c>
      <c r="I285" s="664">
        <v>7162.2569762598932</v>
      </c>
      <c r="J285" s="664">
        <v>34.32</v>
      </c>
      <c r="K285" s="664">
        <v>245986.82</v>
      </c>
      <c r="L285" s="664">
        <v>1.4304404381825011</v>
      </c>
      <c r="M285" s="664">
        <v>7167.4481351981358</v>
      </c>
      <c r="N285" s="664">
        <v>88.390000000000015</v>
      </c>
      <c r="O285" s="664">
        <v>203702.55</v>
      </c>
      <c r="P285" s="677">
        <v>1.1845527531958533</v>
      </c>
      <c r="Q285" s="665">
        <v>2304.5881887091296</v>
      </c>
    </row>
    <row r="286" spans="1:17" ht="14.4" customHeight="1" x14ac:dyDescent="0.3">
      <c r="A286" s="660" t="s">
        <v>577</v>
      </c>
      <c r="B286" s="661" t="s">
        <v>6232</v>
      </c>
      <c r="C286" s="661" t="s">
        <v>5805</v>
      </c>
      <c r="D286" s="661" t="s">
        <v>5915</v>
      </c>
      <c r="E286" s="661" t="s">
        <v>1420</v>
      </c>
      <c r="F286" s="664"/>
      <c r="G286" s="664"/>
      <c r="H286" s="664"/>
      <c r="I286" s="664"/>
      <c r="J286" s="664"/>
      <c r="K286" s="664"/>
      <c r="L286" s="664"/>
      <c r="M286" s="664"/>
      <c r="N286" s="664">
        <v>4.5999999999999996</v>
      </c>
      <c r="O286" s="664">
        <v>3046.5200000000004</v>
      </c>
      <c r="P286" s="677"/>
      <c r="Q286" s="665">
        <v>662.28695652173928</v>
      </c>
    </row>
    <row r="287" spans="1:17" ht="14.4" customHeight="1" x14ac:dyDescent="0.3">
      <c r="A287" s="660" t="s">
        <v>577</v>
      </c>
      <c r="B287" s="661" t="s">
        <v>6232</v>
      </c>
      <c r="C287" s="661" t="s">
        <v>5805</v>
      </c>
      <c r="D287" s="661" t="s">
        <v>5916</v>
      </c>
      <c r="E287" s="661" t="s">
        <v>1420</v>
      </c>
      <c r="F287" s="664">
        <v>43.53</v>
      </c>
      <c r="G287" s="664">
        <v>10808.77</v>
      </c>
      <c r="H287" s="664">
        <v>1</v>
      </c>
      <c r="I287" s="664">
        <v>248.30622559154605</v>
      </c>
      <c r="J287" s="664"/>
      <c r="K287" s="664"/>
      <c r="L287" s="664"/>
      <c r="M287" s="664"/>
      <c r="N287" s="664">
        <v>329.83</v>
      </c>
      <c r="O287" s="664">
        <v>72715.299999999988</v>
      </c>
      <c r="P287" s="677">
        <v>6.7274352215839528</v>
      </c>
      <c r="Q287" s="665">
        <v>220.46296577024526</v>
      </c>
    </row>
    <row r="288" spans="1:17" ht="14.4" customHeight="1" x14ac:dyDescent="0.3">
      <c r="A288" s="660" t="s">
        <v>577</v>
      </c>
      <c r="B288" s="661" t="s">
        <v>6232</v>
      </c>
      <c r="C288" s="661" t="s">
        <v>5805</v>
      </c>
      <c r="D288" s="661" t="s">
        <v>5917</v>
      </c>
      <c r="E288" s="661" t="s">
        <v>3131</v>
      </c>
      <c r="F288" s="664">
        <v>0.49</v>
      </c>
      <c r="G288" s="664">
        <v>4834.72</v>
      </c>
      <c r="H288" s="664">
        <v>1</v>
      </c>
      <c r="I288" s="664">
        <v>9866.7755102040828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577</v>
      </c>
      <c r="B289" s="661" t="s">
        <v>6232</v>
      </c>
      <c r="C289" s="661" t="s">
        <v>5805</v>
      </c>
      <c r="D289" s="661" t="s">
        <v>5918</v>
      </c>
      <c r="E289" s="661" t="s">
        <v>1453</v>
      </c>
      <c r="F289" s="664"/>
      <c r="G289" s="664"/>
      <c r="H289" s="664"/>
      <c r="I289" s="664"/>
      <c r="J289" s="664"/>
      <c r="K289" s="664"/>
      <c r="L289" s="664"/>
      <c r="M289" s="664"/>
      <c r="N289" s="664">
        <v>0.2</v>
      </c>
      <c r="O289" s="664">
        <v>195.77</v>
      </c>
      <c r="P289" s="677"/>
      <c r="Q289" s="665">
        <v>978.85</v>
      </c>
    </row>
    <row r="290" spans="1:17" ht="14.4" customHeight="1" x14ac:dyDescent="0.3">
      <c r="A290" s="660" t="s">
        <v>577</v>
      </c>
      <c r="B290" s="661" t="s">
        <v>6232</v>
      </c>
      <c r="C290" s="661" t="s">
        <v>5805</v>
      </c>
      <c r="D290" s="661" t="s">
        <v>5919</v>
      </c>
      <c r="E290" s="661" t="s">
        <v>1453</v>
      </c>
      <c r="F290" s="664"/>
      <c r="G290" s="664"/>
      <c r="H290" s="664"/>
      <c r="I290" s="664"/>
      <c r="J290" s="664"/>
      <c r="K290" s="664"/>
      <c r="L290" s="664"/>
      <c r="M290" s="664"/>
      <c r="N290" s="664">
        <v>7.66</v>
      </c>
      <c r="O290" s="664">
        <v>29992.170000000002</v>
      </c>
      <c r="P290" s="677"/>
      <c r="Q290" s="665">
        <v>3915.4268929503919</v>
      </c>
    </row>
    <row r="291" spans="1:17" ht="14.4" customHeight="1" x14ac:dyDescent="0.3">
      <c r="A291" s="660" t="s">
        <v>577</v>
      </c>
      <c r="B291" s="661" t="s">
        <v>6232</v>
      </c>
      <c r="C291" s="661" t="s">
        <v>5805</v>
      </c>
      <c r="D291" s="661" t="s">
        <v>5920</v>
      </c>
      <c r="E291" s="661" t="s">
        <v>5921</v>
      </c>
      <c r="F291" s="664">
        <v>86.56</v>
      </c>
      <c r="G291" s="664">
        <v>278406.78999999998</v>
      </c>
      <c r="H291" s="664">
        <v>1</v>
      </c>
      <c r="I291" s="664">
        <v>3216.3446164510165</v>
      </c>
      <c r="J291" s="664">
        <v>24.14</v>
      </c>
      <c r="K291" s="664">
        <v>18061.64</v>
      </c>
      <c r="L291" s="664">
        <v>6.4874998199576955E-2</v>
      </c>
      <c r="M291" s="664">
        <v>748.20381110190556</v>
      </c>
      <c r="N291" s="664">
        <v>134.54</v>
      </c>
      <c r="O291" s="664">
        <v>96286.87</v>
      </c>
      <c r="P291" s="677">
        <v>0.34584957500497743</v>
      </c>
      <c r="Q291" s="665">
        <v>715.67466924334769</v>
      </c>
    </row>
    <row r="292" spans="1:17" ht="14.4" customHeight="1" x14ac:dyDescent="0.3">
      <c r="A292" s="660" t="s">
        <v>577</v>
      </c>
      <c r="B292" s="661" t="s">
        <v>6232</v>
      </c>
      <c r="C292" s="661" t="s">
        <v>5805</v>
      </c>
      <c r="D292" s="661" t="s">
        <v>5922</v>
      </c>
      <c r="E292" s="661" t="s">
        <v>5921</v>
      </c>
      <c r="F292" s="664">
        <v>207.91000000000003</v>
      </c>
      <c r="G292" s="664">
        <v>1337420.18</v>
      </c>
      <c r="H292" s="664">
        <v>1</v>
      </c>
      <c r="I292" s="664">
        <v>6432.6880861911395</v>
      </c>
      <c r="J292" s="664">
        <v>60.519999999999996</v>
      </c>
      <c r="K292" s="664">
        <v>90562.650000000009</v>
      </c>
      <c r="L292" s="664">
        <v>6.7714433619507686E-2</v>
      </c>
      <c r="M292" s="664">
        <v>1496.4086252478521</v>
      </c>
      <c r="N292" s="664">
        <v>336.21999999999997</v>
      </c>
      <c r="O292" s="664">
        <v>481516.02</v>
      </c>
      <c r="P292" s="677">
        <v>0.36003346382884699</v>
      </c>
      <c r="Q292" s="665">
        <v>1432.145678424841</v>
      </c>
    </row>
    <row r="293" spans="1:17" ht="14.4" customHeight="1" x14ac:dyDescent="0.3">
      <c r="A293" s="660" t="s">
        <v>577</v>
      </c>
      <c r="B293" s="661" t="s">
        <v>6232</v>
      </c>
      <c r="C293" s="661" t="s">
        <v>5805</v>
      </c>
      <c r="D293" s="661" t="s">
        <v>5923</v>
      </c>
      <c r="E293" s="661" t="s">
        <v>2650</v>
      </c>
      <c r="F293" s="664">
        <v>3.91</v>
      </c>
      <c r="G293" s="664">
        <v>1024.73</v>
      </c>
      <c r="H293" s="664">
        <v>1</v>
      </c>
      <c r="I293" s="664">
        <v>262.07928388746802</v>
      </c>
      <c r="J293" s="664">
        <v>4.51</v>
      </c>
      <c r="K293" s="664">
        <v>1181.9299999999998</v>
      </c>
      <c r="L293" s="664">
        <v>1.15340626311321</v>
      </c>
      <c r="M293" s="664">
        <v>262.06873614190687</v>
      </c>
      <c r="N293" s="664">
        <v>20.59</v>
      </c>
      <c r="O293" s="664">
        <v>6848.13</v>
      </c>
      <c r="P293" s="677">
        <v>6.6828628028846619</v>
      </c>
      <c r="Q293" s="665">
        <v>332.59494900437107</v>
      </c>
    </row>
    <row r="294" spans="1:17" ht="14.4" customHeight="1" x14ac:dyDescent="0.3">
      <c r="A294" s="660" t="s">
        <v>577</v>
      </c>
      <c r="B294" s="661" t="s">
        <v>6232</v>
      </c>
      <c r="C294" s="661" t="s">
        <v>5805</v>
      </c>
      <c r="D294" s="661" t="s">
        <v>6247</v>
      </c>
      <c r="E294" s="661"/>
      <c r="F294" s="664"/>
      <c r="G294" s="664"/>
      <c r="H294" s="664"/>
      <c r="I294" s="664"/>
      <c r="J294" s="664">
        <v>47.72</v>
      </c>
      <c r="K294" s="664">
        <v>15721.8</v>
      </c>
      <c r="L294" s="664"/>
      <c r="M294" s="664">
        <v>329.4593461860855</v>
      </c>
      <c r="N294" s="664"/>
      <c r="O294" s="664"/>
      <c r="P294" s="677"/>
      <c r="Q294" s="665"/>
    </row>
    <row r="295" spans="1:17" ht="14.4" customHeight="1" x14ac:dyDescent="0.3">
      <c r="A295" s="660" t="s">
        <v>577</v>
      </c>
      <c r="B295" s="661" t="s">
        <v>6232</v>
      </c>
      <c r="C295" s="661" t="s">
        <v>5805</v>
      </c>
      <c r="D295" s="661" t="s">
        <v>5924</v>
      </c>
      <c r="E295" s="661"/>
      <c r="F295" s="664"/>
      <c r="G295" s="664"/>
      <c r="H295" s="664"/>
      <c r="I295" s="664"/>
      <c r="J295" s="664">
        <v>14.370000000000001</v>
      </c>
      <c r="K295" s="664">
        <v>23671.95</v>
      </c>
      <c r="L295" s="664"/>
      <c r="M295" s="664">
        <v>1647.3173277661795</v>
      </c>
      <c r="N295" s="664"/>
      <c r="O295" s="664"/>
      <c r="P295" s="677"/>
      <c r="Q295" s="665"/>
    </row>
    <row r="296" spans="1:17" ht="14.4" customHeight="1" x14ac:dyDescent="0.3">
      <c r="A296" s="660" t="s">
        <v>577</v>
      </c>
      <c r="B296" s="661" t="s">
        <v>6232</v>
      </c>
      <c r="C296" s="661" t="s">
        <v>5805</v>
      </c>
      <c r="D296" s="661" t="s">
        <v>5925</v>
      </c>
      <c r="E296" s="661" t="s">
        <v>5926</v>
      </c>
      <c r="F296" s="664">
        <v>3.0599999999999996</v>
      </c>
      <c r="G296" s="664">
        <v>623.37</v>
      </c>
      <c r="H296" s="664">
        <v>1</v>
      </c>
      <c r="I296" s="664">
        <v>203.71568627450984</v>
      </c>
      <c r="J296" s="664">
        <v>27.490000000000002</v>
      </c>
      <c r="K296" s="664">
        <v>5600.4900000000007</v>
      </c>
      <c r="L296" s="664">
        <v>8.9842148322825945</v>
      </c>
      <c r="M296" s="664">
        <v>203.72826482357223</v>
      </c>
      <c r="N296" s="664"/>
      <c r="O296" s="664"/>
      <c r="P296" s="677"/>
      <c r="Q296" s="665"/>
    </row>
    <row r="297" spans="1:17" ht="14.4" customHeight="1" x14ac:dyDescent="0.3">
      <c r="A297" s="660" t="s">
        <v>577</v>
      </c>
      <c r="B297" s="661" t="s">
        <v>6232</v>
      </c>
      <c r="C297" s="661" t="s">
        <v>5805</v>
      </c>
      <c r="D297" s="661" t="s">
        <v>5927</v>
      </c>
      <c r="E297" s="661" t="s">
        <v>5926</v>
      </c>
      <c r="F297" s="664">
        <v>17.060000000000002</v>
      </c>
      <c r="G297" s="664">
        <v>17377.96</v>
      </c>
      <c r="H297" s="664">
        <v>1</v>
      </c>
      <c r="I297" s="664">
        <v>1018.6377491207501</v>
      </c>
      <c r="J297" s="664">
        <v>23.78</v>
      </c>
      <c r="K297" s="664">
        <v>24223.18</v>
      </c>
      <c r="L297" s="664">
        <v>1.3939023913048483</v>
      </c>
      <c r="M297" s="664">
        <v>1018.6366694701429</v>
      </c>
      <c r="N297" s="664"/>
      <c r="O297" s="664"/>
      <c r="P297" s="677"/>
      <c r="Q297" s="665"/>
    </row>
    <row r="298" spans="1:17" ht="14.4" customHeight="1" x14ac:dyDescent="0.3">
      <c r="A298" s="660" t="s">
        <v>577</v>
      </c>
      <c r="B298" s="661" t="s">
        <v>6232</v>
      </c>
      <c r="C298" s="661" t="s">
        <v>5805</v>
      </c>
      <c r="D298" s="661" t="s">
        <v>5928</v>
      </c>
      <c r="E298" s="661" t="s">
        <v>5926</v>
      </c>
      <c r="F298" s="664">
        <v>2.3199999999999998</v>
      </c>
      <c r="G298" s="664">
        <v>9452.9500000000007</v>
      </c>
      <c r="H298" s="664">
        <v>1</v>
      </c>
      <c r="I298" s="664">
        <v>4074.5474137931042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577</v>
      </c>
      <c r="B299" s="661" t="s">
        <v>6232</v>
      </c>
      <c r="C299" s="661" t="s">
        <v>5805</v>
      </c>
      <c r="D299" s="661" t="s">
        <v>6127</v>
      </c>
      <c r="E299" s="661" t="s">
        <v>6128</v>
      </c>
      <c r="F299" s="664"/>
      <c r="G299" s="664"/>
      <c r="H299" s="664"/>
      <c r="I299" s="664"/>
      <c r="J299" s="664"/>
      <c r="K299" s="664"/>
      <c r="L299" s="664"/>
      <c r="M299" s="664"/>
      <c r="N299" s="664">
        <v>36.5</v>
      </c>
      <c r="O299" s="664">
        <v>15173.76</v>
      </c>
      <c r="P299" s="677"/>
      <c r="Q299" s="665">
        <v>415.71945205479454</v>
      </c>
    </row>
    <row r="300" spans="1:17" ht="14.4" customHeight="1" x14ac:dyDescent="0.3">
      <c r="A300" s="660" t="s">
        <v>577</v>
      </c>
      <c r="B300" s="661" t="s">
        <v>6232</v>
      </c>
      <c r="C300" s="661" t="s">
        <v>5805</v>
      </c>
      <c r="D300" s="661" t="s">
        <v>6129</v>
      </c>
      <c r="E300" s="661" t="s">
        <v>6128</v>
      </c>
      <c r="F300" s="664"/>
      <c r="G300" s="664"/>
      <c r="H300" s="664"/>
      <c r="I300" s="664"/>
      <c r="J300" s="664"/>
      <c r="K300" s="664"/>
      <c r="L300" s="664"/>
      <c r="M300" s="664"/>
      <c r="N300" s="664">
        <v>10</v>
      </c>
      <c r="O300" s="664">
        <v>20785.7</v>
      </c>
      <c r="P300" s="677"/>
      <c r="Q300" s="665">
        <v>2078.5700000000002</v>
      </c>
    </row>
    <row r="301" spans="1:17" ht="14.4" customHeight="1" x14ac:dyDescent="0.3">
      <c r="A301" s="660" t="s">
        <v>577</v>
      </c>
      <c r="B301" s="661" t="s">
        <v>6232</v>
      </c>
      <c r="C301" s="661" t="s">
        <v>5805</v>
      </c>
      <c r="D301" s="661" t="s">
        <v>5937</v>
      </c>
      <c r="E301" s="661" t="s">
        <v>1304</v>
      </c>
      <c r="F301" s="664"/>
      <c r="G301" s="664"/>
      <c r="H301" s="664"/>
      <c r="I301" s="664"/>
      <c r="J301" s="664"/>
      <c r="K301" s="664"/>
      <c r="L301" s="664"/>
      <c r="M301" s="664"/>
      <c r="N301" s="664">
        <v>1.2</v>
      </c>
      <c r="O301" s="664">
        <v>12908.88</v>
      </c>
      <c r="P301" s="677"/>
      <c r="Q301" s="665">
        <v>10757.4</v>
      </c>
    </row>
    <row r="302" spans="1:17" ht="14.4" customHeight="1" x14ac:dyDescent="0.3">
      <c r="A302" s="660" t="s">
        <v>577</v>
      </c>
      <c r="B302" s="661" t="s">
        <v>6232</v>
      </c>
      <c r="C302" s="661" t="s">
        <v>5805</v>
      </c>
      <c r="D302" s="661" t="s">
        <v>5938</v>
      </c>
      <c r="E302" s="661" t="s">
        <v>5939</v>
      </c>
      <c r="F302" s="664"/>
      <c r="G302" s="664"/>
      <c r="H302" s="664"/>
      <c r="I302" s="664"/>
      <c r="J302" s="664">
        <v>39.480000000000004</v>
      </c>
      <c r="K302" s="664">
        <v>18258.29</v>
      </c>
      <c r="L302" s="664"/>
      <c r="M302" s="664">
        <v>462.46935157041537</v>
      </c>
      <c r="N302" s="664">
        <v>10.260000000000002</v>
      </c>
      <c r="O302" s="664">
        <v>4514.3999999999996</v>
      </c>
      <c r="P302" s="677"/>
      <c r="Q302" s="665">
        <v>439.99999999999989</v>
      </c>
    </row>
    <row r="303" spans="1:17" ht="14.4" customHeight="1" x14ac:dyDescent="0.3">
      <c r="A303" s="660" t="s">
        <v>577</v>
      </c>
      <c r="B303" s="661" t="s">
        <v>6232</v>
      </c>
      <c r="C303" s="661" t="s">
        <v>5805</v>
      </c>
      <c r="D303" s="661" t="s">
        <v>5941</v>
      </c>
      <c r="E303" s="661" t="s">
        <v>1911</v>
      </c>
      <c r="F303" s="664">
        <v>0.9</v>
      </c>
      <c r="G303" s="664">
        <v>1478.5</v>
      </c>
      <c r="H303" s="664">
        <v>1</v>
      </c>
      <c r="I303" s="664">
        <v>1642.7777777777778</v>
      </c>
      <c r="J303" s="664">
        <v>12.11</v>
      </c>
      <c r="K303" s="664">
        <v>19893.89</v>
      </c>
      <c r="L303" s="664">
        <v>13.455454852891444</v>
      </c>
      <c r="M303" s="664">
        <v>1642.7654830718416</v>
      </c>
      <c r="N303" s="664">
        <v>5.92</v>
      </c>
      <c r="O303" s="664">
        <v>10758.78</v>
      </c>
      <c r="P303" s="677">
        <v>7.2768211024687188</v>
      </c>
      <c r="Q303" s="665">
        <v>1817.3614864864867</v>
      </c>
    </row>
    <row r="304" spans="1:17" ht="14.4" customHeight="1" x14ac:dyDescent="0.3">
      <c r="A304" s="660" t="s">
        <v>577</v>
      </c>
      <c r="B304" s="661" t="s">
        <v>6232</v>
      </c>
      <c r="C304" s="661" t="s">
        <v>5805</v>
      </c>
      <c r="D304" s="661" t="s">
        <v>5942</v>
      </c>
      <c r="E304" s="661" t="s">
        <v>1483</v>
      </c>
      <c r="F304" s="664"/>
      <c r="G304" s="664"/>
      <c r="H304" s="664"/>
      <c r="I304" s="664"/>
      <c r="J304" s="664">
        <v>402.21000000000009</v>
      </c>
      <c r="K304" s="664">
        <v>26280.2</v>
      </c>
      <c r="L304" s="664"/>
      <c r="M304" s="664">
        <v>65.339499266552281</v>
      </c>
      <c r="N304" s="664">
        <v>38.050000000000004</v>
      </c>
      <c r="O304" s="664">
        <v>2378.4499999999998</v>
      </c>
      <c r="P304" s="677"/>
      <c r="Q304" s="665">
        <v>62.508541392904064</v>
      </c>
    </row>
    <row r="305" spans="1:17" ht="14.4" customHeight="1" x14ac:dyDescent="0.3">
      <c r="A305" s="660" t="s">
        <v>577</v>
      </c>
      <c r="B305" s="661" t="s">
        <v>6232</v>
      </c>
      <c r="C305" s="661" t="s">
        <v>5805</v>
      </c>
      <c r="D305" s="661" t="s">
        <v>5943</v>
      </c>
      <c r="E305" s="661" t="s">
        <v>1483</v>
      </c>
      <c r="F305" s="664"/>
      <c r="G305" s="664"/>
      <c r="H305" s="664"/>
      <c r="I305" s="664"/>
      <c r="J305" s="664">
        <v>488.80999999999995</v>
      </c>
      <c r="K305" s="664">
        <v>55045.569999999992</v>
      </c>
      <c r="L305" s="664"/>
      <c r="M305" s="664">
        <v>112.61138274585217</v>
      </c>
      <c r="N305" s="664">
        <v>72.11999999999999</v>
      </c>
      <c r="O305" s="664">
        <v>7770.1599999999989</v>
      </c>
      <c r="P305" s="677"/>
      <c r="Q305" s="665">
        <v>107.73932334997227</v>
      </c>
    </row>
    <row r="306" spans="1:17" ht="14.4" customHeight="1" x14ac:dyDescent="0.3">
      <c r="A306" s="660" t="s">
        <v>577</v>
      </c>
      <c r="B306" s="661" t="s">
        <v>6232</v>
      </c>
      <c r="C306" s="661" t="s">
        <v>5805</v>
      </c>
      <c r="D306" s="661" t="s">
        <v>5944</v>
      </c>
      <c r="E306" s="661" t="s">
        <v>1483</v>
      </c>
      <c r="F306" s="664"/>
      <c r="G306" s="664"/>
      <c r="H306" s="664"/>
      <c r="I306" s="664"/>
      <c r="J306" s="664">
        <v>282.31</v>
      </c>
      <c r="K306" s="664">
        <v>160207.24</v>
      </c>
      <c r="L306" s="664"/>
      <c r="M306" s="664">
        <v>567.48694697318547</v>
      </c>
      <c r="N306" s="664">
        <v>8.879999999999999</v>
      </c>
      <c r="O306" s="664">
        <v>4843.95</v>
      </c>
      <c r="P306" s="677"/>
      <c r="Q306" s="665">
        <v>545.4898648648649</v>
      </c>
    </row>
    <row r="307" spans="1:17" ht="14.4" customHeight="1" x14ac:dyDescent="0.3">
      <c r="A307" s="660" t="s">
        <v>577</v>
      </c>
      <c r="B307" s="661" t="s">
        <v>6232</v>
      </c>
      <c r="C307" s="661" t="s">
        <v>5805</v>
      </c>
      <c r="D307" s="661" t="s">
        <v>5945</v>
      </c>
      <c r="E307" s="661" t="s">
        <v>2572</v>
      </c>
      <c r="F307" s="664"/>
      <c r="G307" s="664"/>
      <c r="H307" s="664"/>
      <c r="I307" s="664"/>
      <c r="J307" s="664">
        <v>3</v>
      </c>
      <c r="K307" s="664">
        <v>480.56</v>
      </c>
      <c r="L307" s="664"/>
      <c r="M307" s="664">
        <v>160.18666666666667</v>
      </c>
      <c r="N307" s="664">
        <v>10.53</v>
      </c>
      <c r="O307" s="664">
        <v>1613.49</v>
      </c>
      <c r="P307" s="677"/>
      <c r="Q307" s="665">
        <v>153.22792022792024</v>
      </c>
    </row>
    <row r="308" spans="1:17" ht="14.4" customHeight="1" x14ac:dyDescent="0.3">
      <c r="A308" s="660" t="s">
        <v>577</v>
      </c>
      <c r="B308" s="661" t="s">
        <v>6232</v>
      </c>
      <c r="C308" s="661" t="s">
        <v>5805</v>
      </c>
      <c r="D308" s="661" t="s">
        <v>5948</v>
      </c>
      <c r="E308" s="661" t="s">
        <v>1307</v>
      </c>
      <c r="F308" s="664">
        <v>6.32</v>
      </c>
      <c r="G308" s="664">
        <v>4226.63</v>
      </c>
      <c r="H308" s="664">
        <v>1</v>
      </c>
      <c r="I308" s="664">
        <v>668.77056962025313</v>
      </c>
      <c r="J308" s="664">
        <v>98.33</v>
      </c>
      <c r="K308" s="664">
        <v>70346.26999999999</v>
      </c>
      <c r="L308" s="664">
        <v>16.643583658848772</v>
      </c>
      <c r="M308" s="664">
        <v>715.41004779823038</v>
      </c>
      <c r="N308" s="664">
        <v>38.72</v>
      </c>
      <c r="O308" s="664">
        <v>26613.399999999994</v>
      </c>
      <c r="P308" s="677">
        <v>6.2966003648296622</v>
      </c>
      <c r="Q308" s="665">
        <v>687.32954545454527</v>
      </c>
    </row>
    <row r="309" spans="1:17" ht="14.4" customHeight="1" x14ac:dyDescent="0.3">
      <c r="A309" s="660" t="s">
        <v>577</v>
      </c>
      <c r="B309" s="661" t="s">
        <v>6232</v>
      </c>
      <c r="C309" s="661" t="s">
        <v>5805</v>
      </c>
      <c r="D309" s="661" t="s">
        <v>5949</v>
      </c>
      <c r="E309" s="661" t="s">
        <v>1438</v>
      </c>
      <c r="F309" s="664">
        <v>0.8</v>
      </c>
      <c r="G309" s="664">
        <v>674.64</v>
      </c>
      <c r="H309" s="664">
        <v>1</v>
      </c>
      <c r="I309" s="664">
        <v>843.3</v>
      </c>
      <c r="J309" s="664">
        <v>81.650000000000006</v>
      </c>
      <c r="K309" s="664">
        <v>70639.240000000005</v>
      </c>
      <c r="L309" s="664">
        <v>104.70656942962174</v>
      </c>
      <c r="M309" s="664">
        <v>865.14684629516228</v>
      </c>
      <c r="N309" s="664">
        <v>3.4000000000000004</v>
      </c>
      <c r="O309" s="664">
        <v>2816.05</v>
      </c>
      <c r="P309" s="677">
        <v>4.1741521404008068</v>
      </c>
      <c r="Q309" s="665">
        <v>828.25</v>
      </c>
    </row>
    <row r="310" spans="1:17" ht="14.4" customHeight="1" x14ac:dyDescent="0.3">
      <c r="A310" s="660" t="s">
        <v>577</v>
      </c>
      <c r="B310" s="661" t="s">
        <v>6232</v>
      </c>
      <c r="C310" s="661" t="s">
        <v>5805</v>
      </c>
      <c r="D310" s="661" t="s">
        <v>5950</v>
      </c>
      <c r="E310" s="661" t="s">
        <v>1441</v>
      </c>
      <c r="F310" s="664">
        <v>157.44999999999999</v>
      </c>
      <c r="G310" s="664">
        <v>53031.01</v>
      </c>
      <c r="H310" s="664">
        <v>1</v>
      </c>
      <c r="I310" s="664">
        <v>336.81174976182916</v>
      </c>
      <c r="J310" s="664">
        <v>254</v>
      </c>
      <c r="K310" s="664">
        <v>91028.209999999992</v>
      </c>
      <c r="L310" s="664">
        <v>1.7165090764818545</v>
      </c>
      <c r="M310" s="664">
        <v>358.378779527559</v>
      </c>
      <c r="N310" s="664">
        <v>145.65</v>
      </c>
      <c r="O310" s="664">
        <v>50056.820000000007</v>
      </c>
      <c r="P310" s="677">
        <v>0.94391602196526159</v>
      </c>
      <c r="Q310" s="665">
        <v>343.67881908685206</v>
      </c>
    </row>
    <row r="311" spans="1:17" ht="14.4" customHeight="1" x14ac:dyDescent="0.3">
      <c r="A311" s="660" t="s">
        <v>577</v>
      </c>
      <c r="B311" s="661" t="s">
        <v>6232</v>
      </c>
      <c r="C311" s="661" t="s">
        <v>5805</v>
      </c>
      <c r="D311" s="661" t="s">
        <v>5951</v>
      </c>
      <c r="E311" s="661" t="s">
        <v>5952</v>
      </c>
      <c r="F311" s="664">
        <v>25.07</v>
      </c>
      <c r="G311" s="664">
        <v>4134.72</v>
      </c>
      <c r="H311" s="664">
        <v>1</v>
      </c>
      <c r="I311" s="664">
        <v>164.92700438771442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577</v>
      </c>
      <c r="B312" s="661" t="s">
        <v>6232</v>
      </c>
      <c r="C312" s="661" t="s">
        <v>5805</v>
      </c>
      <c r="D312" s="661" t="s">
        <v>5953</v>
      </c>
      <c r="E312" s="661" t="s">
        <v>5952</v>
      </c>
      <c r="F312" s="664">
        <v>48.59</v>
      </c>
      <c r="G312" s="664">
        <v>24041.27</v>
      </c>
      <c r="H312" s="664">
        <v>1</v>
      </c>
      <c r="I312" s="664">
        <v>494.77814365095696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577</v>
      </c>
      <c r="B313" s="661" t="s">
        <v>6232</v>
      </c>
      <c r="C313" s="661" t="s">
        <v>5805</v>
      </c>
      <c r="D313" s="661" t="s">
        <v>5954</v>
      </c>
      <c r="E313" s="661" t="s">
        <v>5952</v>
      </c>
      <c r="F313" s="664">
        <v>9.65</v>
      </c>
      <c r="G313" s="664">
        <v>14323.810000000001</v>
      </c>
      <c r="H313" s="664">
        <v>1</v>
      </c>
      <c r="I313" s="664">
        <v>1484.3326424870468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577</v>
      </c>
      <c r="B314" s="661" t="s">
        <v>6232</v>
      </c>
      <c r="C314" s="661" t="s">
        <v>5805</v>
      </c>
      <c r="D314" s="661" t="s">
        <v>5955</v>
      </c>
      <c r="E314" s="661" t="s">
        <v>5952</v>
      </c>
      <c r="F314" s="664">
        <v>7.5200000000000005</v>
      </c>
      <c r="G314" s="664">
        <v>14882.95</v>
      </c>
      <c r="H314" s="664">
        <v>1</v>
      </c>
      <c r="I314" s="664">
        <v>1979.1156914893618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577</v>
      </c>
      <c r="B315" s="661" t="s">
        <v>6232</v>
      </c>
      <c r="C315" s="661" t="s">
        <v>5805</v>
      </c>
      <c r="D315" s="661" t="s">
        <v>5956</v>
      </c>
      <c r="E315" s="661" t="s">
        <v>5957</v>
      </c>
      <c r="F315" s="664">
        <v>185.70999999999998</v>
      </c>
      <c r="G315" s="664">
        <v>42737.96</v>
      </c>
      <c r="H315" s="664">
        <v>1</v>
      </c>
      <c r="I315" s="664">
        <v>230.1327876797157</v>
      </c>
      <c r="J315" s="664">
        <v>338.12</v>
      </c>
      <c r="K315" s="664">
        <v>77907</v>
      </c>
      <c r="L315" s="664">
        <v>1.8228993615979798</v>
      </c>
      <c r="M315" s="664">
        <v>230.4122796640246</v>
      </c>
      <c r="N315" s="664"/>
      <c r="O315" s="664"/>
      <c r="P315" s="677"/>
      <c r="Q315" s="665"/>
    </row>
    <row r="316" spans="1:17" ht="14.4" customHeight="1" x14ac:dyDescent="0.3">
      <c r="A316" s="660" t="s">
        <v>577</v>
      </c>
      <c r="B316" s="661" t="s">
        <v>6232</v>
      </c>
      <c r="C316" s="661" t="s">
        <v>5805</v>
      </c>
      <c r="D316" s="661" t="s">
        <v>5958</v>
      </c>
      <c r="E316" s="661" t="s">
        <v>5957</v>
      </c>
      <c r="F316" s="664">
        <v>4.4899999999999993</v>
      </c>
      <c r="G316" s="664">
        <v>3528.12</v>
      </c>
      <c r="H316" s="664">
        <v>1</v>
      </c>
      <c r="I316" s="664">
        <v>785.77282850779523</v>
      </c>
      <c r="J316" s="664">
        <v>5.24</v>
      </c>
      <c r="K316" s="664">
        <v>3978.66</v>
      </c>
      <c r="L316" s="664">
        <v>1.127699738104146</v>
      </c>
      <c r="M316" s="664">
        <v>759.28625954198469</v>
      </c>
      <c r="N316" s="664"/>
      <c r="O316" s="664"/>
      <c r="P316" s="677"/>
      <c r="Q316" s="665"/>
    </row>
    <row r="317" spans="1:17" ht="14.4" customHeight="1" x14ac:dyDescent="0.3">
      <c r="A317" s="660" t="s">
        <v>577</v>
      </c>
      <c r="B317" s="661" t="s">
        <v>6232</v>
      </c>
      <c r="C317" s="661" t="s">
        <v>5805</v>
      </c>
      <c r="D317" s="661" t="s">
        <v>5959</v>
      </c>
      <c r="E317" s="661" t="s">
        <v>5960</v>
      </c>
      <c r="F317" s="664">
        <v>285.72999999999996</v>
      </c>
      <c r="G317" s="664">
        <v>96381.550000000017</v>
      </c>
      <c r="H317" s="664">
        <v>1</v>
      </c>
      <c r="I317" s="664">
        <v>337.31687257200866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577</v>
      </c>
      <c r="B318" s="661" t="s">
        <v>6232</v>
      </c>
      <c r="C318" s="661" t="s">
        <v>5805</v>
      </c>
      <c r="D318" s="661" t="s">
        <v>5961</v>
      </c>
      <c r="E318" s="661" t="s">
        <v>5962</v>
      </c>
      <c r="F318" s="664">
        <v>61.4</v>
      </c>
      <c r="G318" s="664">
        <v>10126.650000000001</v>
      </c>
      <c r="H318" s="664">
        <v>1</v>
      </c>
      <c r="I318" s="664">
        <v>164.92915309446258</v>
      </c>
      <c r="J318" s="664">
        <v>8.85</v>
      </c>
      <c r="K318" s="664">
        <v>1459.6100000000001</v>
      </c>
      <c r="L318" s="664">
        <v>0.14413552359368595</v>
      </c>
      <c r="M318" s="664">
        <v>164.92768361581923</v>
      </c>
      <c r="N318" s="664"/>
      <c r="O318" s="664"/>
      <c r="P318" s="677"/>
      <c r="Q318" s="665"/>
    </row>
    <row r="319" spans="1:17" ht="14.4" customHeight="1" x14ac:dyDescent="0.3">
      <c r="A319" s="660" t="s">
        <v>577</v>
      </c>
      <c r="B319" s="661" t="s">
        <v>6232</v>
      </c>
      <c r="C319" s="661" t="s">
        <v>5805</v>
      </c>
      <c r="D319" s="661" t="s">
        <v>5963</v>
      </c>
      <c r="E319" s="661" t="s">
        <v>5964</v>
      </c>
      <c r="F319" s="664">
        <v>2.2199999999999998</v>
      </c>
      <c r="G319" s="664">
        <v>3282.33</v>
      </c>
      <c r="H319" s="664">
        <v>1</v>
      </c>
      <c r="I319" s="664">
        <v>1478.5270270270271</v>
      </c>
      <c r="J319" s="664">
        <v>4.5599999999999996</v>
      </c>
      <c r="K319" s="664">
        <v>6768.5499999999993</v>
      </c>
      <c r="L319" s="664">
        <v>2.0621174592438907</v>
      </c>
      <c r="M319" s="664">
        <v>1484.3311403508771</v>
      </c>
      <c r="N319" s="664"/>
      <c r="O319" s="664"/>
      <c r="P319" s="677"/>
      <c r="Q319" s="665"/>
    </row>
    <row r="320" spans="1:17" ht="14.4" customHeight="1" x14ac:dyDescent="0.3">
      <c r="A320" s="660" t="s">
        <v>577</v>
      </c>
      <c r="B320" s="661" t="s">
        <v>6232</v>
      </c>
      <c r="C320" s="661" t="s">
        <v>5805</v>
      </c>
      <c r="D320" s="661" t="s">
        <v>5965</v>
      </c>
      <c r="E320" s="661" t="s">
        <v>5966</v>
      </c>
      <c r="F320" s="664">
        <v>24.09</v>
      </c>
      <c r="G320" s="664">
        <v>11886.89</v>
      </c>
      <c r="H320" s="664">
        <v>1</v>
      </c>
      <c r="I320" s="664">
        <v>493.43669572436693</v>
      </c>
      <c r="J320" s="664">
        <v>8.32</v>
      </c>
      <c r="K320" s="664">
        <v>4116.5599999999995</v>
      </c>
      <c r="L320" s="664">
        <v>0.34631093582930433</v>
      </c>
      <c r="M320" s="664">
        <v>494.77884615384608</v>
      </c>
      <c r="N320" s="664"/>
      <c r="O320" s="664"/>
      <c r="P320" s="677"/>
      <c r="Q320" s="665"/>
    </row>
    <row r="321" spans="1:17" ht="14.4" customHeight="1" x14ac:dyDescent="0.3">
      <c r="A321" s="660" t="s">
        <v>577</v>
      </c>
      <c r="B321" s="661" t="s">
        <v>6232</v>
      </c>
      <c r="C321" s="661" t="s">
        <v>5805</v>
      </c>
      <c r="D321" s="661" t="s">
        <v>5969</v>
      </c>
      <c r="E321" s="661" t="s">
        <v>5970</v>
      </c>
      <c r="F321" s="664">
        <v>2</v>
      </c>
      <c r="G321" s="664">
        <v>10790.3</v>
      </c>
      <c r="H321" s="664">
        <v>1</v>
      </c>
      <c r="I321" s="664">
        <v>5395.15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577</v>
      </c>
      <c r="B322" s="661" t="s">
        <v>6232</v>
      </c>
      <c r="C322" s="661" t="s">
        <v>5805</v>
      </c>
      <c r="D322" s="661" t="s">
        <v>5976</v>
      </c>
      <c r="E322" s="661" t="s">
        <v>5977</v>
      </c>
      <c r="F322" s="664">
        <v>14.93</v>
      </c>
      <c r="G322" s="664">
        <v>20643.66</v>
      </c>
      <c r="H322" s="664">
        <v>1</v>
      </c>
      <c r="I322" s="664">
        <v>1382.6965840589417</v>
      </c>
      <c r="J322" s="664">
        <v>2.4300000000000002</v>
      </c>
      <c r="K322" s="664">
        <v>3359.9399999999996</v>
      </c>
      <c r="L322" s="664">
        <v>0.16275892937589553</v>
      </c>
      <c r="M322" s="664">
        <v>1382.691358024691</v>
      </c>
      <c r="N322" s="664"/>
      <c r="O322" s="664"/>
      <c r="P322" s="677"/>
      <c r="Q322" s="665"/>
    </row>
    <row r="323" spans="1:17" ht="14.4" customHeight="1" x14ac:dyDescent="0.3">
      <c r="A323" s="660" t="s">
        <v>577</v>
      </c>
      <c r="B323" s="661" t="s">
        <v>6232</v>
      </c>
      <c r="C323" s="661" t="s">
        <v>5805</v>
      </c>
      <c r="D323" s="661" t="s">
        <v>5978</v>
      </c>
      <c r="E323" s="661" t="s">
        <v>5977</v>
      </c>
      <c r="F323" s="664">
        <v>23.14</v>
      </c>
      <c r="G323" s="664">
        <v>106652.26000000001</v>
      </c>
      <c r="H323" s="664">
        <v>1</v>
      </c>
      <c r="I323" s="664">
        <v>4609</v>
      </c>
      <c r="J323" s="664">
        <v>1.98</v>
      </c>
      <c r="K323" s="664">
        <v>9125.82</v>
      </c>
      <c r="L323" s="664">
        <v>8.5566119273984428E-2</v>
      </c>
      <c r="M323" s="664">
        <v>4609</v>
      </c>
      <c r="N323" s="664"/>
      <c r="O323" s="664"/>
      <c r="P323" s="677"/>
      <c r="Q323" s="665"/>
    </row>
    <row r="324" spans="1:17" ht="14.4" customHeight="1" x14ac:dyDescent="0.3">
      <c r="A324" s="660" t="s">
        <v>577</v>
      </c>
      <c r="B324" s="661" t="s">
        <v>6232</v>
      </c>
      <c r="C324" s="661" t="s">
        <v>5805</v>
      </c>
      <c r="D324" s="661" t="s">
        <v>5979</v>
      </c>
      <c r="E324" s="661" t="s">
        <v>5977</v>
      </c>
      <c r="F324" s="664">
        <v>13.879999999999999</v>
      </c>
      <c r="G324" s="664">
        <v>191903.37</v>
      </c>
      <c r="H324" s="664">
        <v>1</v>
      </c>
      <c r="I324" s="664">
        <v>13825.891210374641</v>
      </c>
      <c r="J324" s="664">
        <v>8.11</v>
      </c>
      <c r="K324" s="664">
        <v>112127.98000000001</v>
      </c>
      <c r="L324" s="664">
        <v>0.58429396002790368</v>
      </c>
      <c r="M324" s="664">
        <v>13825.891491985205</v>
      </c>
      <c r="N324" s="664"/>
      <c r="O324" s="664"/>
      <c r="P324" s="677"/>
      <c r="Q324" s="665"/>
    </row>
    <row r="325" spans="1:17" ht="14.4" customHeight="1" x14ac:dyDescent="0.3">
      <c r="A325" s="660" t="s">
        <v>577</v>
      </c>
      <c r="B325" s="661" t="s">
        <v>6232</v>
      </c>
      <c r="C325" s="661" t="s">
        <v>5805</v>
      </c>
      <c r="D325" s="661" t="s">
        <v>5980</v>
      </c>
      <c r="E325" s="661"/>
      <c r="F325" s="664">
        <v>98.210000000000008</v>
      </c>
      <c r="G325" s="664">
        <v>42900.57</v>
      </c>
      <c r="H325" s="664">
        <v>1</v>
      </c>
      <c r="I325" s="664">
        <v>436.82486508502183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577</v>
      </c>
      <c r="B326" s="661" t="s">
        <v>6232</v>
      </c>
      <c r="C326" s="661" t="s">
        <v>5805</v>
      </c>
      <c r="D326" s="661" t="s">
        <v>5981</v>
      </c>
      <c r="E326" s="661"/>
      <c r="F326" s="664">
        <v>51.989999999999995</v>
      </c>
      <c r="G326" s="664">
        <v>113692.86000000002</v>
      </c>
      <c r="H326" s="664">
        <v>1</v>
      </c>
      <c r="I326" s="664">
        <v>2186.8216964800927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577</v>
      </c>
      <c r="B327" s="661" t="s">
        <v>6232</v>
      </c>
      <c r="C327" s="661" t="s">
        <v>5805</v>
      </c>
      <c r="D327" s="661" t="s">
        <v>5982</v>
      </c>
      <c r="E327" s="661" t="s">
        <v>5939</v>
      </c>
      <c r="F327" s="664"/>
      <c r="G327" s="664"/>
      <c r="H327" s="664"/>
      <c r="I327" s="664"/>
      <c r="J327" s="664">
        <v>11.35</v>
      </c>
      <c r="K327" s="664">
        <v>52483.93</v>
      </c>
      <c r="L327" s="664"/>
      <c r="M327" s="664">
        <v>4624.1348017621149</v>
      </c>
      <c r="N327" s="664">
        <v>3.99</v>
      </c>
      <c r="O327" s="664">
        <v>17556</v>
      </c>
      <c r="P327" s="677"/>
      <c r="Q327" s="665">
        <v>4400</v>
      </c>
    </row>
    <row r="328" spans="1:17" ht="14.4" customHeight="1" x14ac:dyDescent="0.3">
      <c r="A328" s="660" t="s">
        <v>577</v>
      </c>
      <c r="B328" s="661" t="s">
        <v>6232</v>
      </c>
      <c r="C328" s="661" t="s">
        <v>5805</v>
      </c>
      <c r="D328" s="661" t="s">
        <v>5983</v>
      </c>
      <c r="E328" s="661" t="s">
        <v>5939</v>
      </c>
      <c r="F328" s="664">
        <v>4.8599999999999994</v>
      </c>
      <c r="G328" s="664">
        <v>11178</v>
      </c>
      <c r="H328" s="664">
        <v>1</v>
      </c>
      <c r="I328" s="664">
        <v>2300.0000000000005</v>
      </c>
      <c r="J328" s="664">
        <v>13.4</v>
      </c>
      <c r="K328" s="664">
        <v>31009.69</v>
      </c>
      <c r="L328" s="664">
        <v>2.7741715870459829</v>
      </c>
      <c r="M328" s="664">
        <v>2314.1559701492538</v>
      </c>
      <c r="N328" s="664">
        <v>3</v>
      </c>
      <c r="O328" s="664">
        <v>6600</v>
      </c>
      <c r="P328" s="677">
        <v>0.59044551798174982</v>
      </c>
      <c r="Q328" s="665">
        <v>2200</v>
      </c>
    </row>
    <row r="329" spans="1:17" ht="14.4" customHeight="1" x14ac:dyDescent="0.3">
      <c r="A329" s="660" t="s">
        <v>577</v>
      </c>
      <c r="B329" s="661" t="s">
        <v>6232</v>
      </c>
      <c r="C329" s="661" t="s">
        <v>5805</v>
      </c>
      <c r="D329" s="661" t="s">
        <v>5992</v>
      </c>
      <c r="E329" s="661" t="s">
        <v>5993</v>
      </c>
      <c r="F329" s="664"/>
      <c r="G329" s="664"/>
      <c r="H329" s="664"/>
      <c r="I329" s="664"/>
      <c r="J329" s="664"/>
      <c r="K329" s="664"/>
      <c r="L329" s="664"/>
      <c r="M329" s="664"/>
      <c r="N329" s="664">
        <v>0.2</v>
      </c>
      <c r="O329" s="664">
        <v>1339.45</v>
      </c>
      <c r="P329" s="677"/>
      <c r="Q329" s="665">
        <v>6697.25</v>
      </c>
    </row>
    <row r="330" spans="1:17" ht="14.4" customHeight="1" x14ac:dyDescent="0.3">
      <c r="A330" s="660" t="s">
        <v>577</v>
      </c>
      <c r="B330" s="661" t="s">
        <v>6232</v>
      </c>
      <c r="C330" s="661" t="s">
        <v>5805</v>
      </c>
      <c r="D330" s="661" t="s">
        <v>6012</v>
      </c>
      <c r="E330" s="661" t="s">
        <v>6013</v>
      </c>
      <c r="F330" s="664"/>
      <c r="G330" s="664"/>
      <c r="H330" s="664"/>
      <c r="I330" s="664"/>
      <c r="J330" s="664">
        <v>13.7</v>
      </c>
      <c r="K330" s="664">
        <v>63143.3</v>
      </c>
      <c r="L330" s="664"/>
      <c r="M330" s="664">
        <v>4609</v>
      </c>
      <c r="N330" s="664"/>
      <c r="O330" s="664"/>
      <c r="P330" s="677"/>
      <c r="Q330" s="665"/>
    </row>
    <row r="331" spans="1:17" ht="14.4" customHeight="1" x14ac:dyDescent="0.3">
      <c r="A331" s="660" t="s">
        <v>577</v>
      </c>
      <c r="B331" s="661" t="s">
        <v>6232</v>
      </c>
      <c r="C331" s="661" t="s">
        <v>5805</v>
      </c>
      <c r="D331" s="661" t="s">
        <v>6016</v>
      </c>
      <c r="E331" s="661" t="s">
        <v>6013</v>
      </c>
      <c r="F331" s="664"/>
      <c r="G331" s="664"/>
      <c r="H331" s="664"/>
      <c r="I331" s="664"/>
      <c r="J331" s="664">
        <v>31.699999999999996</v>
      </c>
      <c r="K331" s="664">
        <v>438280.81</v>
      </c>
      <c r="L331" s="664"/>
      <c r="M331" s="664">
        <v>13825.893059936911</v>
      </c>
      <c r="N331" s="664"/>
      <c r="O331" s="664"/>
      <c r="P331" s="677"/>
      <c r="Q331" s="665"/>
    </row>
    <row r="332" spans="1:17" ht="14.4" customHeight="1" x14ac:dyDescent="0.3">
      <c r="A332" s="660" t="s">
        <v>577</v>
      </c>
      <c r="B332" s="661" t="s">
        <v>6232</v>
      </c>
      <c r="C332" s="661" t="s">
        <v>5805</v>
      </c>
      <c r="D332" s="661" t="s">
        <v>6017</v>
      </c>
      <c r="E332" s="661" t="s">
        <v>6013</v>
      </c>
      <c r="F332" s="664"/>
      <c r="G332" s="664"/>
      <c r="H332" s="664"/>
      <c r="I332" s="664"/>
      <c r="J332" s="664">
        <v>11.36</v>
      </c>
      <c r="K332" s="664">
        <v>15706.010000000002</v>
      </c>
      <c r="L332" s="664"/>
      <c r="M332" s="664">
        <v>1382.5713028169016</v>
      </c>
      <c r="N332" s="664"/>
      <c r="O332" s="664"/>
      <c r="P332" s="677"/>
      <c r="Q332" s="665"/>
    </row>
    <row r="333" spans="1:17" ht="14.4" customHeight="1" x14ac:dyDescent="0.3">
      <c r="A333" s="660" t="s">
        <v>577</v>
      </c>
      <c r="B333" s="661" t="s">
        <v>6232</v>
      </c>
      <c r="C333" s="661" t="s">
        <v>5805</v>
      </c>
      <c r="D333" s="661" t="s">
        <v>6018</v>
      </c>
      <c r="E333" s="661" t="s">
        <v>1563</v>
      </c>
      <c r="F333" s="664"/>
      <c r="G333" s="664"/>
      <c r="H333" s="664"/>
      <c r="I333" s="664"/>
      <c r="J333" s="664">
        <v>19.45</v>
      </c>
      <c r="K333" s="664">
        <v>22493.86</v>
      </c>
      <c r="L333" s="664"/>
      <c r="M333" s="664">
        <v>1156.4966580976863</v>
      </c>
      <c r="N333" s="664">
        <v>26.36</v>
      </c>
      <c r="O333" s="664">
        <v>29094.109999999997</v>
      </c>
      <c r="P333" s="677"/>
      <c r="Q333" s="665">
        <v>1103.7219271623671</v>
      </c>
    </row>
    <row r="334" spans="1:17" ht="14.4" customHeight="1" x14ac:dyDescent="0.3">
      <c r="A334" s="660" t="s">
        <v>577</v>
      </c>
      <c r="B334" s="661" t="s">
        <v>6232</v>
      </c>
      <c r="C334" s="661" t="s">
        <v>5805</v>
      </c>
      <c r="D334" s="661" t="s">
        <v>6019</v>
      </c>
      <c r="E334" s="661" t="s">
        <v>1563</v>
      </c>
      <c r="F334" s="664"/>
      <c r="G334" s="664"/>
      <c r="H334" s="664"/>
      <c r="I334" s="664"/>
      <c r="J334" s="664">
        <v>58.27</v>
      </c>
      <c r="K334" s="664">
        <v>22463.050000000003</v>
      </c>
      <c r="L334" s="664"/>
      <c r="M334" s="664">
        <v>385.4993993478634</v>
      </c>
      <c r="N334" s="664">
        <v>52.72999999999999</v>
      </c>
      <c r="O334" s="664">
        <v>19348.75</v>
      </c>
      <c r="P334" s="677"/>
      <c r="Q334" s="665">
        <v>366.9400720652381</v>
      </c>
    </row>
    <row r="335" spans="1:17" ht="14.4" customHeight="1" x14ac:dyDescent="0.3">
      <c r="A335" s="660" t="s">
        <v>577</v>
      </c>
      <c r="B335" s="661" t="s">
        <v>6232</v>
      </c>
      <c r="C335" s="661" t="s">
        <v>5805</v>
      </c>
      <c r="D335" s="661" t="s">
        <v>6020</v>
      </c>
      <c r="E335" s="661" t="s">
        <v>1563</v>
      </c>
      <c r="F335" s="664"/>
      <c r="G335" s="664"/>
      <c r="H335" s="664"/>
      <c r="I335" s="664"/>
      <c r="J335" s="664">
        <v>47.7</v>
      </c>
      <c r="K335" s="664">
        <v>6129.37</v>
      </c>
      <c r="L335" s="664"/>
      <c r="M335" s="664">
        <v>128.49832285115303</v>
      </c>
      <c r="N335" s="664">
        <v>73.41</v>
      </c>
      <c r="O335" s="664">
        <v>8982.1</v>
      </c>
      <c r="P335" s="677"/>
      <c r="Q335" s="665">
        <v>122.35526495027926</v>
      </c>
    </row>
    <row r="336" spans="1:17" ht="14.4" customHeight="1" x14ac:dyDescent="0.3">
      <c r="A336" s="660" t="s">
        <v>577</v>
      </c>
      <c r="B336" s="661" t="s">
        <v>6232</v>
      </c>
      <c r="C336" s="661" t="s">
        <v>5805</v>
      </c>
      <c r="D336" s="661" t="s">
        <v>6021</v>
      </c>
      <c r="E336" s="661" t="s">
        <v>1563</v>
      </c>
      <c r="F336" s="664"/>
      <c r="G336" s="664"/>
      <c r="H336" s="664"/>
      <c r="I336" s="664"/>
      <c r="J336" s="664">
        <v>5.04</v>
      </c>
      <c r="K336" s="664">
        <v>7771.6799999999994</v>
      </c>
      <c r="L336" s="664"/>
      <c r="M336" s="664">
        <v>1541.9999999999998</v>
      </c>
      <c r="N336" s="664">
        <v>10.77</v>
      </c>
      <c r="O336" s="664">
        <v>15794.18</v>
      </c>
      <c r="P336" s="677"/>
      <c r="Q336" s="665">
        <v>1466.4976787372332</v>
      </c>
    </row>
    <row r="337" spans="1:17" ht="14.4" customHeight="1" x14ac:dyDescent="0.3">
      <c r="A337" s="660" t="s">
        <v>577</v>
      </c>
      <c r="B337" s="661" t="s">
        <v>6232</v>
      </c>
      <c r="C337" s="661" t="s">
        <v>5805</v>
      </c>
      <c r="D337" s="661" t="s">
        <v>6022</v>
      </c>
      <c r="E337" s="661" t="s">
        <v>6023</v>
      </c>
      <c r="F337" s="664"/>
      <c r="G337" s="664"/>
      <c r="H337" s="664"/>
      <c r="I337" s="664"/>
      <c r="J337" s="664">
        <v>97.08</v>
      </c>
      <c r="K337" s="664">
        <v>72635.800000000017</v>
      </c>
      <c r="L337" s="664"/>
      <c r="M337" s="664">
        <v>748.20560362587571</v>
      </c>
      <c r="N337" s="664"/>
      <c r="O337" s="664"/>
      <c r="P337" s="677"/>
      <c r="Q337" s="665"/>
    </row>
    <row r="338" spans="1:17" ht="14.4" customHeight="1" x14ac:dyDescent="0.3">
      <c r="A338" s="660" t="s">
        <v>577</v>
      </c>
      <c r="B338" s="661" t="s">
        <v>6232</v>
      </c>
      <c r="C338" s="661" t="s">
        <v>5805</v>
      </c>
      <c r="D338" s="661" t="s">
        <v>6025</v>
      </c>
      <c r="E338" s="661" t="s">
        <v>6023</v>
      </c>
      <c r="F338" s="664"/>
      <c r="G338" s="664"/>
      <c r="H338" s="664"/>
      <c r="I338" s="664"/>
      <c r="J338" s="664">
        <v>235.62</v>
      </c>
      <c r="K338" s="664">
        <v>352583.58999999997</v>
      </c>
      <c r="L338" s="664"/>
      <c r="M338" s="664">
        <v>1496.4077327900857</v>
      </c>
      <c r="N338" s="664"/>
      <c r="O338" s="664"/>
      <c r="P338" s="677"/>
      <c r="Q338" s="665"/>
    </row>
    <row r="339" spans="1:17" ht="14.4" customHeight="1" x14ac:dyDescent="0.3">
      <c r="A339" s="660" t="s">
        <v>577</v>
      </c>
      <c r="B339" s="661" t="s">
        <v>6232</v>
      </c>
      <c r="C339" s="661" t="s">
        <v>5805</v>
      </c>
      <c r="D339" s="661" t="s">
        <v>6248</v>
      </c>
      <c r="E339" s="661" t="s">
        <v>6249</v>
      </c>
      <c r="F339" s="664"/>
      <c r="G339" s="664"/>
      <c r="H339" s="664"/>
      <c r="I339" s="664"/>
      <c r="J339" s="664">
        <v>5.09</v>
      </c>
      <c r="K339" s="664">
        <v>3808.35</v>
      </c>
      <c r="L339" s="664"/>
      <c r="M339" s="664">
        <v>748.20235756385068</v>
      </c>
      <c r="N339" s="664"/>
      <c r="O339" s="664"/>
      <c r="P339" s="677"/>
      <c r="Q339" s="665"/>
    </row>
    <row r="340" spans="1:17" ht="14.4" customHeight="1" x14ac:dyDescent="0.3">
      <c r="A340" s="660" t="s">
        <v>577</v>
      </c>
      <c r="B340" s="661" t="s">
        <v>6232</v>
      </c>
      <c r="C340" s="661" t="s">
        <v>5805</v>
      </c>
      <c r="D340" s="661" t="s">
        <v>6250</v>
      </c>
      <c r="E340" s="661" t="s">
        <v>6249</v>
      </c>
      <c r="F340" s="664"/>
      <c r="G340" s="664"/>
      <c r="H340" s="664"/>
      <c r="I340" s="664"/>
      <c r="J340" s="664">
        <v>11.129999999999999</v>
      </c>
      <c r="K340" s="664">
        <v>16655.02</v>
      </c>
      <c r="L340" s="664"/>
      <c r="M340" s="664">
        <v>1496.4079065588501</v>
      </c>
      <c r="N340" s="664"/>
      <c r="O340" s="664"/>
      <c r="P340" s="677"/>
      <c r="Q340" s="665"/>
    </row>
    <row r="341" spans="1:17" ht="14.4" customHeight="1" x14ac:dyDescent="0.3">
      <c r="A341" s="660" t="s">
        <v>577</v>
      </c>
      <c r="B341" s="661" t="s">
        <v>6232</v>
      </c>
      <c r="C341" s="661" t="s">
        <v>5805</v>
      </c>
      <c r="D341" s="661" t="s">
        <v>6026</v>
      </c>
      <c r="E341" s="661" t="s">
        <v>1570</v>
      </c>
      <c r="F341" s="664"/>
      <c r="G341" s="664"/>
      <c r="H341" s="664"/>
      <c r="I341" s="664"/>
      <c r="J341" s="664">
        <v>4</v>
      </c>
      <c r="K341" s="664">
        <v>47299.76</v>
      </c>
      <c r="L341" s="664"/>
      <c r="M341" s="664">
        <v>11824.94</v>
      </c>
      <c r="N341" s="664">
        <v>3</v>
      </c>
      <c r="O341" s="664">
        <v>33932.43</v>
      </c>
      <c r="P341" s="677"/>
      <c r="Q341" s="665">
        <v>11310.81</v>
      </c>
    </row>
    <row r="342" spans="1:17" ht="14.4" customHeight="1" x14ac:dyDescent="0.3">
      <c r="A342" s="660" t="s">
        <v>577</v>
      </c>
      <c r="B342" s="661" t="s">
        <v>6232</v>
      </c>
      <c r="C342" s="661" t="s">
        <v>5805</v>
      </c>
      <c r="D342" s="661" t="s">
        <v>6030</v>
      </c>
      <c r="E342" s="661" t="s">
        <v>604</v>
      </c>
      <c r="F342" s="664"/>
      <c r="G342" s="664"/>
      <c r="H342" s="664"/>
      <c r="I342" s="664"/>
      <c r="J342" s="664">
        <v>0.89</v>
      </c>
      <c r="K342" s="664">
        <v>5864.42</v>
      </c>
      <c r="L342" s="664"/>
      <c r="M342" s="664">
        <v>6589.2359550561796</v>
      </c>
      <c r="N342" s="664"/>
      <c r="O342" s="664"/>
      <c r="P342" s="677"/>
      <c r="Q342" s="665"/>
    </row>
    <row r="343" spans="1:17" ht="14.4" customHeight="1" x14ac:dyDescent="0.3">
      <c r="A343" s="660" t="s">
        <v>577</v>
      </c>
      <c r="B343" s="661" t="s">
        <v>6232</v>
      </c>
      <c r="C343" s="661" t="s">
        <v>5805</v>
      </c>
      <c r="D343" s="661" t="s">
        <v>6031</v>
      </c>
      <c r="E343" s="661" t="s">
        <v>1645</v>
      </c>
      <c r="F343" s="664"/>
      <c r="G343" s="664"/>
      <c r="H343" s="664"/>
      <c r="I343" s="664"/>
      <c r="J343" s="664"/>
      <c r="K343" s="664"/>
      <c r="L343" s="664"/>
      <c r="M343" s="664"/>
      <c r="N343" s="664">
        <v>52.96</v>
      </c>
      <c r="O343" s="664">
        <v>124401.31000000001</v>
      </c>
      <c r="P343" s="677"/>
      <c r="Q343" s="665">
        <v>2348.9673338368584</v>
      </c>
    </row>
    <row r="344" spans="1:17" ht="14.4" customHeight="1" x14ac:dyDescent="0.3">
      <c r="A344" s="660" t="s">
        <v>577</v>
      </c>
      <c r="B344" s="661" t="s">
        <v>6232</v>
      </c>
      <c r="C344" s="661" t="s">
        <v>5805</v>
      </c>
      <c r="D344" s="661" t="s">
        <v>6032</v>
      </c>
      <c r="E344" s="661" t="s">
        <v>604</v>
      </c>
      <c r="F344" s="664"/>
      <c r="G344" s="664"/>
      <c r="H344" s="664"/>
      <c r="I344" s="664"/>
      <c r="J344" s="664"/>
      <c r="K344" s="664"/>
      <c r="L344" s="664"/>
      <c r="M344" s="664"/>
      <c r="N344" s="664">
        <v>26.830000000000002</v>
      </c>
      <c r="O344" s="664">
        <v>8454.91</v>
      </c>
      <c r="P344" s="677"/>
      <c r="Q344" s="665">
        <v>315.12896011926944</v>
      </c>
    </row>
    <row r="345" spans="1:17" ht="14.4" customHeight="1" x14ac:dyDescent="0.3">
      <c r="A345" s="660" t="s">
        <v>577</v>
      </c>
      <c r="B345" s="661" t="s">
        <v>6232</v>
      </c>
      <c r="C345" s="661" t="s">
        <v>5805</v>
      </c>
      <c r="D345" s="661" t="s">
        <v>6033</v>
      </c>
      <c r="E345" s="661" t="s">
        <v>604</v>
      </c>
      <c r="F345" s="664"/>
      <c r="G345" s="664"/>
      <c r="H345" s="664"/>
      <c r="I345" s="664"/>
      <c r="J345" s="664"/>
      <c r="K345" s="664"/>
      <c r="L345" s="664"/>
      <c r="M345" s="664"/>
      <c r="N345" s="664">
        <v>16.09</v>
      </c>
      <c r="O345" s="664">
        <v>25352.29</v>
      </c>
      <c r="P345" s="677"/>
      <c r="Q345" s="665">
        <v>1575.6550652579242</v>
      </c>
    </row>
    <row r="346" spans="1:17" ht="14.4" customHeight="1" x14ac:dyDescent="0.3">
      <c r="A346" s="660" t="s">
        <v>577</v>
      </c>
      <c r="B346" s="661" t="s">
        <v>6232</v>
      </c>
      <c r="C346" s="661" t="s">
        <v>5805</v>
      </c>
      <c r="D346" s="661" t="s">
        <v>6251</v>
      </c>
      <c r="E346" s="661" t="s">
        <v>6128</v>
      </c>
      <c r="F346" s="664"/>
      <c r="G346" s="664"/>
      <c r="H346" s="664"/>
      <c r="I346" s="664"/>
      <c r="J346" s="664"/>
      <c r="K346" s="664"/>
      <c r="L346" s="664"/>
      <c r="M346" s="664"/>
      <c r="N346" s="664">
        <v>2.81</v>
      </c>
      <c r="O346" s="664">
        <v>11681.529999999999</v>
      </c>
      <c r="P346" s="677"/>
      <c r="Q346" s="665">
        <v>4157.1281138790027</v>
      </c>
    </row>
    <row r="347" spans="1:17" ht="14.4" customHeight="1" x14ac:dyDescent="0.3">
      <c r="A347" s="660" t="s">
        <v>577</v>
      </c>
      <c r="B347" s="661" t="s">
        <v>6232</v>
      </c>
      <c r="C347" s="661" t="s">
        <v>5805</v>
      </c>
      <c r="D347" s="661" t="s">
        <v>6034</v>
      </c>
      <c r="E347" s="661" t="s">
        <v>3411</v>
      </c>
      <c r="F347" s="664"/>
      <c r="G347" s="664"/>
      <c r="H347" s="664"/>
      <c r="I347" s="664"/>
      <c r="J347" s="664"/>
      <c r="K347" s="664"/>
      <c r="L347" s="664"/>
      <c r="M347" s="664"/>
      <c r="N347" s="664">
        <v>64.3</v>
      </c>
      <c r="O347" s="664">
        <v>19757.980000000003</v>
      </c>
      <c r="P347" s="677"/>
      <c r="Q347" s="665">
        <v>307.2780715396579</v>
      </c>
    </row>
    <row r="348" spans="1:17" ht="14.4" customHeight="1" x14ac:dyDescent="0.3">
      <c r="A348" s="660" t="s">
        <v>577</v>
      </c>
      <c r="B348" s="661" t="s">
        <v>6232</v>
      </c>
      <c r="C348" s="661" t="s">
        <v>5805</v>
      </c>
      <c r="D348" s="661" t="s">
        <v>6035</v>
      </c>
      <c r="E348" s="661" t="s">
        <v>3411</v>
      </c>
      <c r="F348" s="664"/>
      <c r="G348" s="664"/>
      <c r="H348" s="664"/>
      <c r="I348" s="664"/>
      <c r="J348" s="664"/>
      <c r="K348" s="664"/>
      <c r="L348" s="664"/>
      <c r="M348" s="664"/>
      <c r="N348" s="664">
        <v>18.52</v>
      </c>
      <c r="O348" s="664">
        <v>14227.010000000002</v>
      </c>
      <c r="P348" s="677"/>
      <c r="Q348" s="665">
        <v>768.19708423326142</v>
      </c>
    </row>
    <row r="349" spans="1:17" ht="14.4" customHeight="1" x14ac:dyDescent="0.3">
      <c r="A349" s="660" t="s">
        <v>577</v>
      </c>
      <c r="B349" s="661" t="s">
        <v>6232</v>
      </c>
      <c r="C349" s="661" t="s">
        <v>5805</v>
      </c>
      <c r="D349" s="661" t="s">
        <v>6038</v>
      </c>
      <c r="E349" s="661" t="s">
        <v>1612</v>
      </c>
      <c r="F349" s="664"/>
      <c r="G349" s="664"/>
      <c r="H349" s="664"/>
      <c r="I349" s="664"/>
      <c r="J349" s="664"/>
      <c r="K349" s="664"/>
      <c r="L349" s="664"/>
      <c r="M349" s="664"/>
      <c r="N349" s="664">
        <v>459.25000000000006</v>
      </c>
      <c r="O349" s="664">
        <v>247366.94</v>
      </c>
      <c r="P349" s="677"/>
      <c r="Q349" s="665">
        <v>538.63242242787146</v>
      </c>
    </row>
    <row r="350" spans="1:17" ht="14.4" customHeight="1" x14ac:dyDescent="0.3">
      <c r="A350" s="660" t="s">
        <v>577</v>
      </c>
      <c r="B350" s="661" t="s">
        <v>6232</v>
      </c>
      <c r="C350" s="661" t="s">
        <v>5805</v>
      </c>
      <c r="D350" s="661" t="s">
        <v>6044</v>
      </c>
      <c r="E350" s="661" t="s">
        <v>1645</v>
      </c>
      <c r="F350" s="664"/>
      <c r="G350" s="664"/>
      <c r="H350" s="664"/>
      <c r="I350" s="664"/>
      <c r="J350" s="664"/>
      <c r="K350" s="664"/>
      <c r="L350" s="664"/>
      <c r="M350" s="664"/>
      <c r="N350" s="664">
        <v>26.83</v>
      </c>
      <c r="O350" s="664">
        <v>18906.690000000002</v>
      </c>
      <c r="P350" s="677"/>
      <c r="Q350" s="665">
        <v>704.68468132687303</v>
      </c>
    </row>
    <row r="351" spans="1:17" ht="14.4" customHeight="1" x14ac:dyDescent="0.3">
      <c r="A351" s="660" t="s">
        <v>577</v>
      </c>
      <c r="B351" s="661" t="s">
        <v>6232</v>
      </c>
      <c r="C351" s="661" t="s">
        <v>5805</v>
      </c>
      <c r="D351" s="661" t="s">
        <v>6045</v>
      </c>
      <c r="E351" s="661" t="s">
        <v>3239</v>
      </c>
      <c r="F351" s="664"/>
      <c r="G351" s="664"/>
      <c r="H351" s="664"/>
      <c r="I351" s="664"/>
      <c r="J351" s="664"/>
      <c r="K351" s="664"/>
      <c r="L351" s="664"/>
      <c r="M351" s="664"/>
      <c r="N351" s="664">
        <v>15.32</v>
      </c>
      <c r="O351" s="664">
        <v>134508.53</v>
      </c>
      <c r="P351" s="677"/>
      <c r="Q351" s="665">
        <v>8779.9301566579634</v>
      </c>
    </row>
    <row r="352" spans="1:17" ht="14.4" customHeight="1" x14ac:dyDescent="0.3">
      <c r="A352" s="660" t="s">
        <v>577</v>
      </c>
      <c r="B352" s="661" t="s">
        <v>6232</v>
      </c>
      <c r="C352" s="661" t="s">
        <v>5805</v>
      </c>
      <c r="D352" s="661" t="s">
        <v>6045</v>
      </c>
      <c r="E352" s="661" t="s">
        <v>6046</v>
      </c>
      <c r="F352" s="664"/>
      <c r="G352" s="664"/>
      <c r="H352" s="664"/>
      <c r="I352" s="664"/>
      <c r="J352" s="664"/>
      <c r="K352" s="664"/>
      <c r="L352" s="664"/>
      <c r="M352" s="664"/>
      <c r="N352" s="664">
        <v>0</v>
      </c>
      <c r="O352" s="664">
        <v>0</v>
      </c>
      <c r="P352" s="677"/>
      <c r="Q352" s="665"/>
    </row>
    <row r="353" spans="1:17" ht="14.4" customHeight="1" x14ac:dyDescent="0.3">
      <c r="A353" s="660" t="s">
        <v>577</v>
      </c>
      <c r="B353" s="661" t="s">
        <v>6232</v>
      </c>
      <c r="C353" s="661" t="s">
        <v>5805</v>
      </c>
      <c r="D353" s="661" t="s">
        <v>6047</v>
      </c>
      <c r="E353" s="661" t="s">
        <v>1645</v>
      </c>
      <c r="F353" s="664"/>
      <c r="G353" s="664"/>
      <c r="H353" s="664"/>
      <c r="I353" s="664"/>
      <c r="J353" s="664"/>
      <c r="K353" s="664"/>
      <c r="L353" s="664"/>
      <c r="M353" s="664"/>
      <c r="N353" s="664">
        <v>26.929999999999996</v>
      </c>
      <c r="O353" s="664">
        <v>94886.43</v>
      </c>
      <c r="P353" s="677"/>
      <c r="Q353" s="665">
        <v>3523.4470850352768</v>
      </c>
    </row>
    <row r="354" spans="1:17" ht="14.4" customHeight="1" x14ac:dyDescent="0.3">
      <c r="A354" s="660" t="s">
        <v>577</v>
      </c>
      <c r="B354" s="661" t="s">
        <v>6232</v>
      </c>
      <c r="C354" s="661" t="s">
        <v>5805</v>
      </c>
      <c r="D354" s="661" t="s">
        <v>6252</v>
      </c>
      <c r="E354" s="661" t="s">
        <v>6253</v>
      </c>
      <c r="F354" s="664"/>
      <c r="G354" s="664"/>
      <c r="H354" s="664"/>
      <c r="I354" s="664"/>
      <c r="J354" s="664"/>
      <c r="K354" s="664"/>
      <c r="L354" s="664"/>
      <c r="M354" s="664"/>
      <c r="N354" s="664">
        <v>1</v>
      </c>
      <c r="O354" s="664">
        <v>978.86</v>
      </c>
      <c r="P354" s="677"/>
      <c r="Q354" s="665">
        <v>978.86</v>
      </c>
    </row>
    <row r="355" spans="1:17" ht="14.4" customHeight="1" x14ac:dyDescent="0.3">
      <c r="A355" s="660" t="s">
        <v>577</v>
      </c>
      <c r="B355" s="661" t="s">
        <v>6232</v>
      </c>
      <c r="C355" s="661" t="s">
        <v>5805</v>
      </c>
      <c r="D355" s="661" t="s">
        <v>6254</v>
      </c>
      <c r="E355" s="661" t="s">
        <v>6255</v>
      </c>
      <c r="F355" s="664"/>
      <c r="G355" s="664"/>
      <c r="H355" s="664"/>
      <c r="I355" s="664"/>
      <c r="J355" s="664"/>
      <c r="K355" s="664"/>
      <c r="L355" s="664"/>
      <c r="M355" s="664"/>
      <c r="N355" s="664">
        <v>1</v>
      </c>
      <c r="O355" s="664">
        <v>3915.43</v>
      </c>
      <c r="P355" s="677"/>
      <c r="Q355" s="665">
        <v>3915.43</v>
      </c>
    </row>
    <row r="356" spans="1:17" ht="14.4" customHeight="1" x14ac:dyDescent="0.3">
      <c r="A356" s="660" t="s">
        <v>577</v>
      </c>
      <c r="B356" s="661" t="s">
        <v>6232</v>
      </c>
      <c r="C356" s="661" t="s">
        <v>5805</v>
      </c>
      <c r="D356" s="661" t="s">
        <v>6256</v>
      </c>
      <c r="E356" s="661" t="s">
        <v>3239</v>
      </c>
      <c r="F356" s="664"/>
      <c r="G356" s="664"/>
      <c r="H356" s="664"/>
      <c r="I356" s="664"/>
      <c r="J356" s="664"/>
      <c r="K356" s="664"/>
      <c r="L356" s="664"/>
      <c r="M356" s="664"/>
      <c r="N356" s="664">
        <v>2</v>
      </c>
      <c r="O356" s="664">
        <v>35119.74</v>
      </c>
      <c r="P356" s="677"/>
      <c r="Q356" s="665">
        <v>17559.87</v>
      </c>
    </row>
    <row r="357" spans="1:17" ht="14.4" customHeight="1" x14ac:dyDescent="0.3">
      <c r="A357" s="660" t="s">
        <v>577</v>
      </c>
      <c r="B357" s="661" t="s">
        <v>6232</v>
      </c>
      <c r="C357" s="661" t="s">
        <v>5805</v>
      </c>
      <c r="D357" s="661" t="s">
        <v>6256</v>
      </c>
      <c r="E357" s="661" t="s">
        <v>6046</v>
      </c>
      <c r="F357" s="664"/>
      <c r="G357" s="664"/>
      <c r="H357" s="664"/>
      <c r="I357" s="664"/>
      <c r="J357" s="664"/>
      <c r="K357" s="664"/>
      <c r="L357" s="664"/>
      <c r="M357" s="664"/>
      <c r="N357" s="664">
        <v>0</v>
      </c>
      <c r="O357" s="664">
        <v>0</v>
      </c>
      <c r="P357" s="677"/>
      <c r="Q357" s="665"/>
    </row>
    <row r="358" spans="1:17" ht="14.4" customHeight="1" x14ac:dyDescent="0.3">
      <c r="A358" s="660" t="s">
        <v>577</v>
      </c>
      <c r="B358" s="661" t="s">
        <v>6232</v>
      </c>
      <c r="C358" s="661" t="s">
        <v>6057</v>
      </c>
      <c r="D358" s="661" t="s">
        <v>6257</v>
      </c>
      <c r="E358" s="661" t="s">
        <v>6258</v>
      </c>
      <c r="F358" s="664"/>
      <c r="G358" s="664"/>
      <c r="H358" s="664"/>
      <c r="I358" s="664"/>
      <c r="J358" s="664"/>
      <c r="K358" s="664"/>
      <c r="L358" s="664"/>
      <c r="M358" s="664"/>
      <c r="N358" s="664">
        <v>1</v>
      </c>
      <c r="O358" s="664">
        <v>1215.8499999999999</v>
      </c>
      <c r="P358" s="677"/>
      <c r="Q358" s="665">
        <v>1215.8499999999999</v>
      </c>
    </row>
    <row r="359" spans="1:17" ht="14.4" customHeight="1" x14ac:dyDescent="0.3">
      <c r="A359" s="660" t="s">
        <v>577</v>
      </c>
      <c r="B359" s="661" t="s">
        <v>6232</v>
      </c>
      <c r="C359" s="661" t="s">
        <v>6057</v>
      </c>
      <c r="D359" s="661" t="s">
        <v>6058</v>
      </c>
      <c r="E359" s="661" t="s">
        <v>6059</v>
      </c>
      <c r="F359" s="664">
        <v>328</v>
      </c>
      <c r="G359" s="664">
        <v>607703</v>
      </c>
      <c r="H359" s="664">
        <v>1</v>
      </c>
      <c r="I359" s="664">
        <v>1852.7530487804879</v>
      </c>
      <c r="J359" s="664">
        <v>305</v>
      </c>
      <c r="K359" s="664">
        <v>569001.89999999991</v>
      </c>
      <c r="L359" s="664">
        <v>0.93631576608968514</v>
      </c>
      <c r="M359" s="664">
        <v>1865.5799999999997</v>
      </c>
      <c r="N359" s="664">
        <v>356</v>
      </c>
      <c r="O359" s="664">
        <v>664146.48</v>
      </c>
      <c r="P359" s="677">
        <v>1.0928800417309112</v>
      </c>
      <c r="Q359" s="665">
        <v>1865.58</v>
      </c>
    </row>
    <row r="360" spans="1:17" ht="14.4" customHeight="1" x14ac:dyDescent="0.3">
      <c r="A360" s="660" t="s">
        <v>577</v>
      </c>
      <c r="B360" s="661" t="s">
        <v>6232</v>
      </c>
      <c r="C360" s="661" t="s">
        <v>6057</v>
      </c>
      <c r="D360" s="661" t="s">
        <v>6259</v>
      </c>
      <c r="E360" s="661" t="s">
        <v>6260</v>
      </c>
      <c r="F360" s="664"/>
      <c r="G360" s="664"/>
      <c r="H360" s="664"/>
      <c r="I360" s="664"/>
      <c r="J360" s="664">
        <v>1</v>
      </c>
      <c r="K360" s="664">
        <v>2728.71</v>
      </c>
      <c r="L360" s="664"/>
      <c r="M360" s="664">
        <v>2728.71</v>
      </c>
      <c r="N360" s="664">
        <v>1</v>
      </c>
      <c r="O360" s="664">
        <v>2728.71</v>
      </c>
      <c r="P360" s="677"/>
      <c r="Q360" s="665">
        <v>2728.71</v>
      </c>
    </row>
    <row r="361" spans="1:17" ht="14.4" customHeight="1" x14ac:dyDescent="0.3">
      <c r="A361" s="660" t="s">
        <v>577</v>
      </c>
      <c r="B361" s="661" t="s">
        <v>6232</v>
      </c>
      <c r="C361" s="661" t="s">
        <v>6057</v>
      </c>
      <c r="D361" s="661" t="s">
        <v>6261</v>
      </c>
      <c r="E361" s="661" t="s">
        <v>6260</v>
      </c>
      <c r="F361" s="664"/>
      <c r="G361" s="664"/>
      <c r="H361" s="664"/>
      <c r="I361" s="664"/>
      <c r="J361" s="664"/>
      <c r="K361" s="664"/>
      <c r="L361" s="664"/>
      <c r="M361" s="664"/>
      <c r="N361" s="664">
        <v>1</v>
      </c>
      <c r="O361" s="664">
        <v>1614.05</v>
      </c>
      <c r="P361" s="677"/>
      <c r="Q361" s="665">
        <v>1614.05</v>
      </c>
    </row>
    <row r="362" spans="1:17" ht="14.4" customHeight="1" x14ac:dyDescent="0.3">
      <c r="A362" s="660" t="s">
        <v>577</v>
      </c>
      <c r="B362" s="661" t="s">
        <v>6232</v>
      </c>
      <c r="C362" s="661" t="s">
        <v>6057</v>
      </c>
      <c r="D362" s="661" t="s">
        <v>6262</v>
      </c>
      <c r="E362" s="661" t="s">
        <v>6263</v>
      </c>
      <c r="F362" s="664"/>
      <c r="G362" s="664"/>
      <c r="H362" s="664"/>
      <c r="I362" s="664"/>
      <c r="J362" s="664"/>
      <c r="K362" s="664"/>
      <c r="L362" s="664"/>
      <c r="M362" s="664"/>
      <c r="N362" s="664">
        <v>2</v>
      </c>
      <c r="O362" s="664">
        <v>3731.16</v>
      </c>
      <c r="P362" s="677"/>
      <c r="Q362" s="665">
        <v>1865.58</v>
      </c>
    </row>
    <row r="363" spans="1:17" ht="14.4" customHeight="1" x14ac:dyDescent="0.3">
      <c r="A363" s="660" t="s">
        <v>577</v>
      </c>
      <c r="B363" s="661" t="s">
        <v>6232</v>
      </c>
      <c r="C363" s="661" t="s">
        <v>6057</v>
      </c>
      <c r="D363" s="661" t="s">
        <v>6264</v>
      </c>
      <c r="E363" s="661" t="s">
        <v>6265</v>
      </c>
      <c r="F363" s="664">
        <v>1</v>
      </c>
      <c r="G363" s="664">
        <v>8074.36</v>
      </c>
      <c r="H363" s="664">
        <v>1</v>
      </c>
      <c r="I363" s="664">
        <v>8074.36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577</v>
      </c>
      <c r="B364" s="661" t="s">
        <v>6232</v>
      </c>
      <c r="C364" s="661" t="s">
        <v>6057</v>
      </c>
      <c r="D364" s="661" t="s">
        <v>6266</v>
      </c>
      <c r="E364" s="661" t="s">
        <v>6267</v>
      </c>
      <c r="F364" s="664">
        <v>17</v>
      </c>
      <c r="G364" s="664">
        <v>163373.43</v>
      </c>
      <c r="H364" s="664">
        <v>1</v>
      </c>
      <c r="I364" s="664">
        <v>9610.2017647058819</v>
      </c>
      <c r="J364" s="664">
        <v>2</v>
      </c>
      <c r="K364" s="664">
        <v>19372.2</v>
      </c>
      <c r="L364" s="664">
        <v>0.11857619687607711</v>
      </c>
      <c r="M364" s="664">
        <v>9686.1</v>
      </c>
      <c r="N364" s="664">
        <v>10</v>
      </c>
      <c r="O364" s="664">
        <v>96861.000000000015</v>
      </c>
      <c r="P364" s="677">
        <v>0.59288098438038561</v>
      </c>
      <c r="Q364" s="665">
        <v>9686.1000000000022</v>
      </c>
    </row>
    <row r="365" spans="1:17" ht="14.4" customHeight="1" x14ac:dyDescent="0.3">
      <c r="A365" s="660" t="s">
        <v>577</v>
      </c>
      <c r="B365" s="661" t="s">
        <v>6232</v>
      </c>
      <c r="C365" s="661" t="s">
        <v>6057</v>
      </c>
      <c r="D365" s="661" t="s">
        <v>6268</v>
      </c>
      <c r="E365" s="661" t="s">
        <v>6269</v>
      </c>
      <c r="F365" s="664">
        <v>7</v>
      </c>
      <c r="G365" s="664">
        <v>6295.69</v>
      </c>
      <c r="H365" s="664">
        <v>1</v>
      </c>
      <c r="I365" s="664">
        <v>899.38428571428562</v>
      </c>
      <c r="J365" s="664">
        <v>3</v>
      </c>
      <c r="K365" s="664">
        <v>2776.71</v>
      </c>
      <c r="L365" s="664">
        <v>0.44104935281120899</v>
      </c>
      <c r="M365" s="664">
        <v>925.57</v>
      </c>
      <c r="N365" s="664">
        <v>4</v>
      </c>
      <c r="O365" s="664">
        <v>3702.28</v>
      </c>
      <c r="P365" s="677">
        <v>0.58806580374827866</v>
      </c>
      <c r="Q365" s="665">
        <v>925.57</v>
      </c>
    </row>
    <row r="366" spans="1:17" ht="14.4" customHeight="1" x14ac:dyDescent="0.3">
      <c r="A366" s="660" t="s">
        <v>577</v>
      </c>
      <c r="B366" s="661" t="s">
        <v>6232</v>
      </c>
      <c r="C366" s="661" t="s">
        <v>6060</v>
      </c>
      <c r="D366" s="661" t="s">
        <v>6270</v>
      </c>
      <c r="E366" s="661" t="s">
        <v>6271</v>
      </c>
      <c r="F366" s="664"/>
      <c r="G366" s="664"/>
      <c r="H366" s="664"/>
      <c r="I366" s="664"/>
      <c r="J366" s="664">
        <v>1</v>
      </c>
      <c r="K366" s="664">
        <v>2625.11</v>
      </c>
      <c r="L366" s="664"/>
      <c r="M366" s="664">
        <v>2625.11</v>
      </c>
      <c r="N366" s="664"/>
      <c r="O366" s="664"/>
      <c r="P366" s="677"/>
      <c r="Q366" s="665"/>
    </row>
    <row r="367" spans="1:17" ht="14.4" customHeight="1" x14ac:dyDescent="0.3">
      <c r="A367" s="660" t="s">
        <v>577</v>
      </c>
      <c r="B367" s="661" t="s">
        <v>6232</v>
      </c>
      <c r="C367" s="661" t="s">
        <v>6072</v>
      </c>
      <c r="D367" s="661" t="s">
        <v>6272</v>
      </c>
      <c r="E367" s="661" t="s">
        <v>6273</v>
      </c>
      <c r="F367" s="664">
        <v>5352</v>
      </c>
      <c r="G367" s="664">
        <v>5440431</v>
      </c>
      <c r="H367" s="664">
        <v>1</v>
      </c>
      <c r="I367" s="664">
        <v>1016.5229820627802</v>
      </c>
      <c r="J367" s="664">
        <v>5972</v>
      </c>
      <c r="K367" s="664">
        <v>5966893</v>
      </c>
      <c r="L367" s="664">
        <v>1.0967684361772072</v>
      </c>
      <c r="M367" s="664">
        <v>999.14484259879441</v>
      </c>
      <c r="N367" s="664">
        <v>5624</v>
      </c>
      <c r="O367" s="664">
        <v>5656817</v>
      </c>
      <c r="P367" s="677">
        <v>1.0397736870479564</v>
      </c>
      <c r="Q367" s="665">
        <v>1005.8351706970128</v>
      </c>
    </row>
    <row r="368" spans="1:17" ht="14.4" customHeight="1" x14ac:dyDescent="0.3">
      <c r="A368" s="660" t="s">
        <v>577</v>
      </c>
      <c r="B368" s="661" t="s">
        <v>6232</v>
      </c>
      <c r="C368" s="661" t="s">
        <v>6072</v>
      </c>
      <c r="D368" s="661" t="s">
        <v>6073</v>
      </c>
      <c r="E368" s="661" t="s">
        <v>6074</v>
      </c>
      <c r="F368" s="664">
        <v>32</v>
      </c>
      <c r="G368" s="664">
        <v>8864</v>
      </c>
      <c r="H368" s="664">
        <v>1</v>
      </c>
      <c r="I368" s="664">
        <v>277</v>
      </c>
      <c r="J368" s="664">
        <v>33</v>
      </c>
      <c r="K368" s="664">
        <v>9159</v>
      </c>
      <c r="L368" s="664">
        <v>1.0332806859205776</v>
      </c>
      <c r="M368" s="664">
        <v>277.54545454545456</v>
      </c>
      <c r="N368" s="664">
        <v>15</v>
      </c>
      <c r="O368" s="664">
        <v>4199</v>
      </c>
      <c r="P368" s="677">
        <v>0.47371389891696752</v>
      </c>
      <c r="Q368" s="665">
        <v>279.93333333333334</v>
      </c>
    </row>
    <row r="369" spans="1:17" ht="14.4" customHeight="1" x14ac:dyDescent="0.3">
      <c r="A369" s="660" t="s">
        <v>577</v>
      </c>
      <c r="B369" s="661" t="s">
        <v>6232</v>
      </c>
      <c r="C369" s="661" t="s">
        <v>6072</v>
      </c>
      <c r="D369" s="661" t="s">
        <v>6079</v>
      </c>
      <c r="E369" s="661" t="s">
        <v>6080</v>
      </c>
      <c r="F369" s="664">
        <v>218</v>
      </c>
      <c r="G369" s="664">
        <v>40330</v>
      </c>
      <c r="H369" s="664">
        <v>1</v>
      </c>
      <c r="I369" s="664">
        <v>185</v>
      </c>
      <c r="J369" s="664">
        <v>198</v>
      </c>
      <c r="K369" s="664">
        <v>36885</v>
      </c>
      <c r="L369" s="664">
        <v>0.91457971733201093</v>
      </c>
      <c r="M369" s="664">
        <v>186.28787878787878</v>
      </c>
      <c r="N369" s="664">
        <v>245</v>
      </c>
      <c r="O369" s="664">
        <v>46299</v>
      </c>
      <c r="P369" s="677">
        <v>1.1480039672700224</v>
      </c>
      <c r="Q369" s="665">
        <v>188.97551020408164</v>
      </c>
    </row>
    <row r="370" spans="1:17" ht="14.4" customHeight="1" x14ac:dyDescent="0.3">
      <c r="A370" s="660" t="s">
        <v>577</v>
      </c>
      <c r="B370" s="661" t="s">
        <v>6232</v>
      </c>
      <c r="C370" s="661" t="s">
        <v>6072</v>
      </c>
      <c r="D370" s="661" t="s">
        <v>6274</v>
      </c>
      <c r="E370" s="661" t="s">
        <v>6275</v>
      </c>
      <c r="F370" s="664">
        <v>0</v>
      </c>
      <c r="G370" s="664">
        <v>0</v>
      </c>
      <c r="H370" s="664"/>
      <c r="I370" s="664"/>
      <c r="J370" s="664">
        <v>0</v>
      </c>
      <c r="K370" s="664">
        <v>0</v>
      </c>
      <c r="L370" s="664"/>
      <c r="M370" s="664"/>
      <c r="N370" s="664">
        <v>0</v>
      </c>
      <c r="O370" s="664">
        <v>0</v>
      </c>
      <c r="P370" s="677"/>
      <c r="Q370" s="665"/>
    </row>
    <row r="371" spans="1:17" ht="14.4" customHeight="1" x14ac:dyDescent="0.3">
      <c r="A371" s="660" t="s">
        <v>577</v>
      </c>
      <c r="B371" s="661" t="s">
        <v>6232</v>
      </c>
      <c r="C371" s="661" t="s">
        <v>6072</v>
      </c>
      <c r="D371" s="661" t="s">
        <v>6276</v>
      </c>
      <c r="E371" s="661" t="s">
        <v>6277</v>
      </c>
      <c r="F371" s="664">
        <v>4626</v>
      </c>
      <c r="G371" s="664">
        <v>0</v>
      </c>
      <c r="H371" s="664"/>
      <c r="I371" s="664">
        <v>0</v>
      </c>
      <c r="J371" s="664">
        <v>5530</v>
      </c>
      <c r="K371" s="664">
        <v>0</v>
      </c>
      <c r="L371" s="664"/>
      <c r="M371" s="664">
        <v>0</v>
      </c>
      <c r="N371" s="664">
        <v>6292</v>
      </c>
      <c r="O371" s="664">
        <v>0</v>
      </c>
      <c r="P371" s="677"/>
      <c r="Q371" s="665">
        <v>0</v>
      </c>
    </row>
    <row r="372" spans="1:17" ht="14.4" customHeight="1" x14ac:dyDescent="0.3">
      <c r="A372" s="660" t="s">
        <v>577</v>
      </c>
      <c r="B372" s="661" t="s">
        <v>6232</v>
      </c>
      <c r="C372" s="661" t="s">
        <v>6072</v>
      </c>
      <c r="D372" s="661" t="s">
        <v>6089</v>
      </c>
      <c r="E372" s="661" t="s">
        <v>6090</v>
      </c>
      <c r="F372" s="664">
        <v>71</v>
      </c>
      <c r="G372" s="664">
        <v>0</v>
      </c>
      <c r="H372" s="664"/>
      <c r="I372" s="664">
        <v>0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577</v>
      </c>
      <c r="B373" s="661" t="s">
        <v>6232</v>
      </c>
      <c r="C373" s="661" t="s">
        <v>6072</v>
      </c>
      <c r="D373" s="661" t="s">
        <v>6091</v>
      </c>
      <c r="E373" s="661" t="s">
        <v>6092</v>
      </c>
      <c r="F373" s="664">
        <v>69</v>
      </c>
      <c r="G373" s="664">
        <v>0</v>
      </c>
      <c r="H373" s="664"/>
      <c r="I373" s="664">
        <v>0</v>
      </c>
      <c r="J373" s="664">
        <v>57</v>
      </c>
      <c r="K373" s="664">
        <v>0</v>
      </c>
      <c r="L373" s="664"/>
      <c r="M373" s="664">
        <v>0</v>
      </c>
      <c r="N373" s="664">
        <v>65</v>
      </c>
      <c r="O373" s="664">
        <v>0</v>
      </c>
      <c r="P373" s="677"/>
      <c r="Q373" s="665">
        <v>0</v>
      </c>
    </row>
    <row r="374" spans="1:17" ht="14.4" customHeight="1" x14ac:dyDescent="0.3">
      <c r="A374" s="660" t="s">
        <v>577</v>
      </c>
      <c r="B374" s="661" t="s">
        <v>6232</v>
      </c>
      <c r="C374" s="661" t="s">
        <v>6072</v>
      </c>
      <c r="D374" s="661" t="s">
        <v>6093</v>
      </c>
      <c r="E374" s="661" t="s">
        <v>6094</v>
      </c>
      <c r="F374" s="664">
        <v>5117</v>
      </c>
      <c r="G374" s="664">
        <v>532158</v>
      </c>
      <c r="H374" s="664">
        <v>1</v>
      </c>
      <c r="I374" s="664">
        <v>103.99804572991988</v>
      </c>
      <c r="J374" s="664">
        <v>5742</v>
      </c>
      <c r="K374" s="664">
        <v>599699</v>
      </c>
      <c r="L374" s="664">
        <v>1.1269190729069187</v>
      </c>
      <c r="M374" s="664">
        <v>104.44078718216649</v>
      </c>
      <c r="N374" s="664">
        <v>5106</v>
      </c>
      <c r="O374" s="664">
        <v>541213</v>
      </c>
      <c r="P374" s="677">
        <v>1.0170156231795819</v>
      </c>
      <c r="Q374" s="665">
        <v>105.99549549549549</v>
      </c>
    </row>
    <row r="375" spans="1:17" ht="14.4" customHeight="1" x14ac:dyDescent="0.3">
      <c r="A375" s="660" t="s">
        <v>577</v>
      </c>
      <c r="B375" s="661" t="s">
        <v>6232</v>
      </c>
      <c r="C375" s="661" t="s">
        <v>6072</v>
      </c>
      <c r="D375" s="661" t="s">
        <v>6278</v>
      </c>
      <c r="E375" s="661" t="s">
        <v>6279</v>
      </c>
      <c r="F375" s="664">
        <v>4728</v>
      </c>
      <c r="G375" s="664">
        <v>0</v>
      </c>
      <c r="H375" s="664"/>
      <c r="I375" s="664">
        <v>0</v>
      </c>
      <c r="J375" s="664"/>
      <c r="K375" s="664"/>
      <c r="L375" s="664"/>
      <c r="M375" s="664"/>
      <c r="N375" s="664"/>
      <c r="O375" s="664"/>
      <c r="P375" s="677"/>
      <c r="Q375" s="665"/>
    </row>
    <row r="376" spans="1:17" ht="14.4" customHeight="1" x14ac:dyDescent="0.3">
      <c r="A376" s="660" t="s">
        <v>577</v>
      </c>
      <c r="B376" s="661" t="s">
        <v>6232</v>
      </c>
      <c r="C376" s="661" t="s">
        <v>6072</v>
      </c>
      <c r="D376" s="661" t="s">
        <v>6099</v>
      </c>
      <c r="E376" s="661" t="s">
        <v>6100</v>
      </c>
      <c r="F376" s="664">
        <v>1</v>
      </c>
      <c r="G376" s="664">
        <v>81</v>
      </c>
      <c r="H376" s="664">
        <v>1</v>
      </c>
      <c r="I376" s="664">
        <v>81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577</v>
      </c>
      <c r="B377" s="661" t="s">
        <v>6232</v>
      </c>
      <c r="C377" s="661" t="s">
        <v>6072</v>
      </c>
      <c r="D377" s="661" t="s">
        <v>6163</v>
      </c>
      <c r="E377" s="661" t="s">
        <v>6164</v>
      </c>
      <c r="F377" s="664">
        <v>159</v>
      </c>
      <c r="G377" s="664">
        <v>51993</v>
      </c>
      <c r="H377" s="664">
        <v>1</v>
      </c>
      <c r="I377" s="664">
        <v>327</v>
      </c>
      <c r="J377" s="664">
        <v>221</v>
      </c>
      <c r="K377" s="664">
        <v>72486</v>
      </c>
      <c r="L377" s="664">
        <v>1.394149212393976</v>
      </c>
      <c r="M377" s="664">
        <v>327.99095022624437</v>
      </c>
      <c r="N377" s="664">
        <v>172</v>
      </c>
      <c r="O377" s="664">
        <v>56930</v>
      </c>
      <c r="P377" s="677">
        <v>1.0949550901082838</v>
      </c>
      <c r="Q377" s="665">
        <v>330.98837209302326</v>
      </c>
    </row>
    <row r="378" spans="1:17" ht="14.4" customHeight="1" x14ac:dyDescent="0.3">
      <c r="A378" s="660" t="s">
        <v>577</v>
      </c>
      <c r="B378" s="661" t="s">
        <v>6232</v>
      </c>
      <c r="C378" s="661" t="s">
        <v>6072</v>
      </c>
      <c r="D378" s="661" t="s">
        <v>6165</v>
      </c>
      <c r="E378" s="661" t="s">
        <v>6166</v>
      </c>
      <c r="F378" s="664">
        <v>76</v>
      </c>
      <c r="G378" s="664">
        <v>49020</v>
      </c>
      <c r="H378" s="664">
        <v>1</v>
      </c>
      <c r="I378" s="664">
        <v>645</v>
      </c>
      <c r="J378" s="664">
        <v>84</v>
      </c>
      <c r="K378" s="664">
        <v>54366</v>
      </c>
      <c r="L378" s="664">
        <v>1.1090575275397796</v>
      </c>
      <c r="M378" s="664">
        <v>647.21428571428567</v>
      </c>
      <c r="N378" s="664">
        <v>66</v>
      </c>
      <c r="O378" s="664">
        <v>43092</v>
      </c>
      <c r="P378" s="677">
        <v>0.87906976744186049</v>
      </c>
      <c r="Q378" s="665">
        <v>652.90909090909088</v>
      </c>
    </row>
    <row r="379" spans="1:17" ht="14.4" customHeight="1" x14ac:dyDescent="0.3">
      <c r="A379" s="660" t="s">
        <v>577</v>
      </c>
      <c r="B379" s="661" t="s">
        <v>6232</v>
      </c>
      <c r="C379" s="661" t="s">
        <v>6072</v>
      </c>
      <c r="D379" s="661" t="s">
        <v>6107</v>
      </c>
      <c r="E379" s="661" t="s">
        <v>6108</v>
      </c>
      <c r="F379" s="664">
        <v>1465</v>
      </c>
      <c r="G379" s="664">
        <v>479061</v>
      </c>
      <c r="H379" s="664">
        <v>1</v>
      </c>
      <c r="I379" s="664">
        <v>327.00409556313991</v>
      </c>
      <c r="J379" s="664">
        <v>1713</v>
      </c>
      <c r="K379" s="664">
        <v>562512</v>
      </c>
      <c r="L379" s="664">
        <v>1.1741970229260992</v>
      </c>
      <c r="M379" s="664">
        <v>328.37828371278459</v>
      </c>
      <c r="N379" s="664">
        <v>1750</v>
      </c>
      <c r="O379" s="664">
        <v>579239</v>
      </c>
      <c r="P379" s="677">
        <v>1.2091132444511241</v>
      </c>
      <c r="Q379" s="665">
        <v>330.9937142857143</v>
      </c>
    </row>
    <row r="380" spans="1:17" ht="14.4" customHeight="1" x14ac:dyDescent="0.3">
      <c r="A380" s="660" t="s">
        <v>577</v>
      </c>
      <c r="B380" s="661" t="s">
        <v>6232</v>
      </c>
      <c r="C380" s="661" t="s">
        <v>6072</v>
      </c>
      <c r="D380" s="661" t="s">
        <v>6111</v>
      </c>
      <c r="E380" s="661" t="s">
        <v>6112</v>
      </c>
      <c r="F380" s="664">
        <v>204</v>
      </c>
      <c r="G380" s="664">
        <v>131579</v>
      </c>
      <c r="H380" s="664">
        <v>1</v>
      </c>
      <c r="I380" s="664">
        <v>644.99509803921569</v>
      </c>
      <c r="J380" s="664">
        <v>207</v>
      </c>
      <c r="K380" s="664">
        <v>133983</v>
      </c>
      <c r="L380" s="664">
        <v>1.0182703926918428</v>
      </c>
      <c r="M380" s="664">
        <v>647.26086956521738</v>
      </c>
      <c r="N380" s="664">
        <v>199</v>
      </c>
      <c r="O380" s="664">
        <v>129945</v>
      </c>
      <c r="P380" s="677">
        <v>0.98758160496735803</v>
      </c>
      <c r="Q380" s="665">
        <v>652.9899497487437</v>
      </c>
    </row>
    <row r="381" spans="1:17" ht="14.4" customHeight="1" x14ac:dyDescent="0.3">
      <c r="A381" s="660" t="s">
        <v>577</v>
      </c>
      <c r="B381" s="661" t="s">
        <v>6232</v>
      </c>
      <c r="C381" s="661" t="s">
        <v>6072</v>
      </c>
      <c r="D381" s="661" t="s">
        <v>6280</v>
      </c>
      <c r="E381" s="661" t="s">
        <v>6281</v>
      </c>
      <c r="F381" s="664">
        <v>241</v>
      </c>
      <c r="G381" s="664">
        <v>0</v>
      </c>
      <c r="H381" s="664"/>
      <c r="I381" s="664">
        <v>0</v>
      </c>
      <c r="J381" s="664">
        <v>339</v>
      </c>
      <c r="K381" s="664">
        <v>0</v>
      </c>
      <c r="L381" s="664"/>
      <c r="M381" s="664">
        <v>0</v>
      </c>
      <c r="N381" s="664">
        <v>225</v>
      </c>
      <c r="O381" s="664">
        <v>0</v>
      </c>
      <c r="P381" s="677"/>
      <c r="Q381" s="665">
        <v>0</v>
      </c>
    </row>
    <row r="382" spans="1:17" ht="14.4" customHeight="1" x14ac:dyDescent="0.3">
      <c r="A382" s="660" t="s">
        <v>577</v>
      </c>
      <c r="B382" s="661" t="s">
        <v>6232</v>
      </c>
      <c r="C382" s="661" t="s">
        <v>6072</v>
      </c>
      <c r="D382" s="661" t="s">
        <v>6282</v>
      </c>
      <c r="E382" s="661" t="s">
        <v>6283</v>
      </c>
      <c r="F382" s="664">
        <v>2236</v>
      </c>
      <c r="G382" s="664">
        <v>1077732</v>
      </c>
      <c r="H382" s="664">
        <v>1</v>
      </c>
      <c r="I382" s="664">
        <v>481.99105545617175</v>
      </c>
      <c r="J382" s="664">
        <v>2345</v>
      </c>
      <c r="K382" s="664">
        <v>1138786</v>
      </c>
      <c r="L382" s="664">
        <v>1.0566504474210656</v>
      </c>
      <c r="M382" s="664">
        <v>485.62302771855013</v>
      </c>
      <c r="N382" s="664">
        <v>1990</v>
      </c>
      <c r="O382" s="664">
        <v>983024</v>
      </c>
      <c r="P382" s="677">
        <v>0.91212286542479948</v>
      </c>
      <c r="Q382" s="665">
        <v>493.98190954773867</v>
      </c>
    </row>
    <row r="383" spans="1:17" ht="14.4" customHeight="1" x14ac:dyDescent="0.3">
      <c r="A383" s="660" t="s">
        <v>577</v>
      </c>
      <c r="B383" s="661" t="s">
        <v>6284</v>
      </c>
      <c r="C383" s="661" t="s">
        <v>6072</v>
      </c>
      <c r="D383" s="661" t="s">
        <v>6278</v>
      </c>
      <c r="E383" s="661" t="s">
        <v>6279</v>
      </c>
      <c r="F383" s="664">
        <v>236</v>
      </c>
      <c r="G383" s="664">
        <v>0</v>
      </c>
      <c r="H383" s="664"/>
      <c r="I383" s="664">
        <v>0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577</v>
      </c>
      <c r="B384" s="661" t="s">
        <v>6285</v>
      </c>
      <c r="C384" s="661" t="s">
        <v>6072</v>
      </c>
      <c r="D384" s="661" t="s">
        <v>639</v>
      </c>
      <c r="E384" s="661" t="s">
        <v>6286</v>
      </c>
      <c r="F384" s="664">
        <v>1</v>
      </c>
      <c r="G384" s="664">
        <v>2370</v>
      </c>
      <c r="H384" s="664">
        <v>1</v>
      </c>
      <c r="I384" s="664">
        <v>2370</v>
      </c>
      <c r="J384" s="664"/>
      <c r="K384" s="664"/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577</v>
      </c>
      <c r="B385" s="661" t="s">
        <v>6287</v>
      </c>
      <c r="C385" s="661" t="s">
        <v>6072</v>
      </c>
      <c r="D385" s="661" t="s">
        <v>6288</v>
      </c>
      <c r="E385" s="661" t="s">
        <v>6289</v>
      </c>
      <c r="F385" s="664"/>
      <c r="G385" s="664"/>
      <c r="H385" s="664"/>
      <c r="I385" s="664"/>
      <c r="J385" s="664">
        <v>1</v>
      </c>
      <c r="K385" s="664">
        <v>1166</v>
      </c>
      <c r="L385" s="664"/>
      <c r="M385" s="664">
        <v>1166</v>
      </c>
      <c r="N385" s="664"/>
      <c r="O385" s="664"/>
      <c r="P385" s="677"/>
      <c r="Q385" s="665"/>
    </row>
    <row r="386" spans="1:17" ht="14.4" customHeight="1" x14ac:dyDescent="0.3">
      <c r="A386" s="660" t="s">
        <v>577</v>
      </c>
      <c r="B386" s="661" t="s">
        <v>6287</v>
      </c>
      <c r="C386" s="661" t="s">
        <v>6072</v>
      </c>
      <c r="D386" s="661" t="s">
        <v>6290</v>
      </c>
      <c r="E386" s="661" t="s">
        <v>6291</v>
      </c>
      <c r="F386" s="664"/>
      <c r="G386" s="664"/>
      <c r="H386" s="664"/>
      <c r="I386" s="664"/>
      <c r="J386" s="664">
        <v>1</v>
      </c>
      <c r="K386" s="664">
        <v>246</v>
      </c>
      <c r="L386" s="664"/>
      <c r="M386" s="664">
        <v>246</v>
      </c>
      <c r="N386" s="664"/>
      <c r="O386" s="664"/>
      <c r="P386" s="677"/>
      <c r="Q386" s="665"/>
    </row>
    <row r="387" spans="1:17" ht="14.4" customHeight="1" x14ac:dyDescent="0.3">
      <c r="A387" s="660" t="s">
        <v>6292</v>
      </c>
      <c r="B387" s="661" t="s">
        <v>6119</v>
      </c>
      <c r="C387" s="661" t="s">
        <v>6072</v>
      </c>
      <c r="D387" s="661" t="s">
        <v>6081</v>
      </c>
      <c r="E387" s="661" t="s">
        <v>6082</v>
      </c>
      <c r="F387" s="664"/>
      <c r="G387" s="664"/>
      <c r="H387" s="664"/>
      <c r="I387" s="664"/>
      <c r="J387" s="664">
        <v>2</v>
      </c>
      <c r="K387" s="664">
        <v>68</v>
      </c>
      <c r="L387" s="664"/>
      <c r="M387" s="664">
        <v>34</v>
      </c>
      <c r="N387" s="664"/>
      <c r="O387" s="664"/>
      <c r="P387" s="677"/>
      <c r="Q387" s="665"/>
    </row>
    <row r="388" spans="1:17" ht="14.4" customHeight="1" x14ac:dyDescent="0.3">
      <c r="A388" s="660" t="s">
        <v>6293</v>
      </c>
      <c r="B388" s="661" t="s">
        <v>5804</v>
      </c>
      <c r="C388" s="661" t="s">
        <v>5805</v>
      </c>
      <c r="D388" s="661" t="s">
        <v>5867</v>
      </c>
      <c r="E388" s="661" t="s">
        <v>5868</v>
      </c>
      <c r="F388" s="664"/>
      <c r="G388" s="664"/>
      <c r="H388" s="664"/>
      <c r="I388" s="664"/>
      <c r="J388" s="664"/>
      <c r="K388" s="664"/>
      <c r="L388" s="664"/>
      <c r="M388" s="664"/>
      <c r="N388" s="664">
        <v>0</v>
      </c>
      <c r="O388" s="664">
        <v>0</v>
      </c>
      <c r="P388" s="677"/>
      <c r="Q388" s="665"/>
    </row>
    <row r="389" spans="1:17" ht="14.4" customHeight="1" x14ac:dyDescent="0.3">
      <c r="A389" s="660" t="s">
        <v>6293</v>
      </c>
      <c r="B389" s="661" t="s">
        <v>5804</v>
      </c>
      <c r="C389" s="661" t="s">
        <v>5805</v>
      </c>
      <c r="D389" s="661" t="s">
        <v>5867</v>
      </c>
      <c r="E389" s="661" t="s">
        <v>3208</v>
      </c>
      <c r="F389" s="664"/>
      <c r="G389" s="664"/>
      <c r="H389" s="664"/>
      <c r="I389" s="664"/>
      <c r="J389" s="664"/>
      <c r="K389" s="664"/>
      <c r="L389" s="664"/>
      <c r="M389" s="664"/>
      <c r="N389" s="664">
        <v>5</v>
      </c>
      <c r="O389" s="664">
        <v>29396.85</v>
      </c>
      <c r="P389" s="677"/>
      <c r="Q389" s="665">
        <v>5879.37</v>
      </c>
    </row>
    <row r="390" spans="1:17" ht="14.4" customHeight="1" x14ac:dyDescent="0.3">
      <c r="A390" s="660" t="s">
        <v>6293</v>
      </c>
      <c r="B390" s="661" t="s">
        <v>5804</v>
      </c>
      <c r="C390" s="661" t="s">
        <v>6072</v>
      </c>
      <c r="D390" s="661" t="s">
        <v>6087</v>
      </c>
      <c r="E390" s="661" t="s">
        <v>6088</v>
      </c>
      <c r="F390" s="664">
        <v>1</v>
      </c>
      <c r="G390" s="664">
        <v>163</v>
      </c>
      <c r="H390" s="664">
        <v>1</v>
      </c>
      <c r="I390" s="664">
        <v>163</v>
      </c>
      <c r="J390" s="664"/>
      <c r="K390" s="664"/>
      <c r="L390" s="664"/>
      <c r="M390" s="664"/>
      <c r="N390" s="664">
        <v>2</v>
      </c>
      <c r="O390" s="664">
        <v>330</v>
      </c>
      <c r="P390" s="677">
        <v>2.0245398773006134</v>
      </c>
      <c r="Q390" s="665">
        <v>165</v>
      </c>
    </row>
    <row r="391" spans="1:17" ht="14.4" customHeight="1" x14ac:dyDescent="0.3">
      <c r="A391" s="660" t="s">
        <v>6293</v>
      </c>
      <c r="B391" s="661" t="s">
        <v>5804</v>
      </c>
      <c r="C391" s="661" t="s">
        <v>6072</v>
      </c>
      <c r="D391" s="661" t="s">
        <v>6091</v>
      </c>
      <c r="E391" s="661" t="s">
        <v>6092</v>
      </c>
      <c r="F391" s="664"/>
      <c r="G391" s="664"/>
      <c r="H391" s="664"/>
      <c r="I391" s="664"/>
      <c r="J391" s="664"/>
      <c r="K391" s="664"/>
      <c r="L391" s="664"/>
      <c r="M391" s="664"/>
      <c r="N391" s="664">
        <v>2</v>
      </c>
      <c r="O391" s="664">
        <v>0</v>
      </c>
      <c r="P391" s="677"/>
      <c r="Q391" s="665">
        <v>0</v>
      </c>
    </row>
    <row r="392" spans="1:17" ht="14.4" customHeight="1" x14ac:dyDescent="0.3">
      <c r="A392" s="660" t="s">
        <v>6293</v>
      </c>
      <c r="B392" s="661" t="s">
        <v>5804</v>
      </c>
      <c r="C392" s="661" t="s">
        <v>6072</v>
      </c>
      <c r="D392" s="661" t="s">
        <v>6093</v>
      </c>
      <c r="E392" s="661" t="s">
        <v>6094</v>
      </c>
      <c r="F392" s="664"/>
      <c r="G392" s="664"/>
      <c r="H392" s="664"/>
      <c r="I392" s="664"/>
      <c r="J392" s="664"/>
      <c r="K392" s="664"/>
      <c r="L392" s="664"/>
      <c r="M392" s="664"/>
      <c r="N392" s="664">
        <v>1</v>
      </c>
      <c r="O392" s="664">
        <v>106</v>
      </c>
      <c r="P392" s="677"/>
      <c r="Q392" s="665">
        <v>106</v>
      </c>
    </row>
    <row r="393" spans="1:17" ht="14.4" customHeight="1" x14ac:dyDescent="0.3">
      <c r="A393" s="660" t="s">
        <v>6293</v>
      </c>
      <c r="B393" s="661" t="s">
        <v>6119</v>
      </c>
      <c r="C393" s="661" t="s">
        <v>5805</v>
      </c>
      <c r="D393" s="661" t="s">
        <v>5949</v>
      </c>
      <c r="E393" s="661" t="s">
        <v>1438</v>
      </c>
      <c r="F393" s="664"/>
      <c r="G393" s="664"/>
      <c r="H393" s="664"/>
      <c r="I393" s="664"/>
      <c r="J393" s="664">
        <v>0.4</v>
      </c>
      <c r="K393" s="664">
        <v>346.36</v>
      </c>
      <c r="L393" s="664"/>
      <c r="M393" s="664">
        <v>865.9</v>
      </c>
      <c r="N393" s="664"/>
      <c r="O393" s="664"/>
      <c r="P393" s="677"/>
      <c r="Q393" s="665"/>
    </row>
    <row r="394" spans="1:17" ht="14.4" customHeight="1" x14ac:dyDescent="0.3">
      <c r="A394" s="660" t="s">
        <v>6293</v>
      </c>
      <c r="B394" s="661" t="s">
        <v>6119</v>
      </c>
      <c r="C394" s="661" t="s">
        <v>6060</v>
      </c>
      <c r="D394" s="661" t="s">
        <v>6138</v>
      </c>
      <c r="E394" s="661" t="s">
        <v>6139</v>
      </c>
      <c r="F394" s="664"/>
      <c r="G394" s="664"/>
      <c r="H394" s="664"/>
      <c r="I394" s="664"/>
      <c r="J394" s="664">
        <v>1</v>
      </c>
      <c r="K394" s="664">
        <v>2011.4</v>
      </c>
      <c r="L394" s="664"/>
      <c r="M394" s="664">
        <v>2011.4</v>
      </c>
      <c r="N394" s="664">
        <v>2</v>
      </c>
      <c r="O394" s="664">
        <v>4022.8</v>
      </c>
      <c r="P394" s="677"/>
      <c r="Q394" s="665">
        <v>2011.4</v>
      </c>
    </row>
    <row r="395" spans="1:17" ht="14.4" customHeight="1" x14ac:dyDescent="0.3">
      <c r="A395" s="660" t="s">
        <v>6293</v>
      </c>
      <c r="B395" s="661" t="s">
        <v>6119</v>
      </c>
      <c r="C395" s="661" t="s">
        <v>6072</v>
      </c>
      <c r="D395" s="661" t="s">
        <v>6081</v>
      </c>
      <c r="E395" s="661" t="s">
        <v>6082</v>
      </c>
      <c r="F395" s="664">
        <v>7</v>
      </c>
      <c r="G395" s="664">
        <v>238</v>
      </c>
      <c r="H395" s="664">
        <v>1</v>
      </c>
      <c r="I395" s="664">
        <v>34</v>
      </c>
      <c r="J395" s="664">
        <v>2</v>
      </c>
      <c r="K395" s="664">
        <v>68</v>
      </c>
      <c r="L395" s="664">
        <v>0.2857142857142857</v>
      </c>
      <c r="M395" s="664">
        <v>34</v>
      </c>
      <c r="N395" s="664">
        <v>2</v>
      </c>
      <c r="O395" s="664">
        <v>70</v>
      </c>
      <c r="P395" s="677">
        <v>0.29411764705882354</v>
      </c>
      <c r="Q395" s="665">
        <v>35</v>
      </c>
    </row>
    <row r="396" spans="1:17" ht="14.4" customHeight="1" x14ac:dyDescent="0.3">
      <c r="A396" s="660" t="s">
        <v>6293</v>
      </c>
      <c r="B396" s="661" t="s">
        <v>6119</v>
      </c>
      <c r="C396" s="661" t="s">
        <v>6072</v>
      </c>
      <c r="D396" s="661" t="s">
        <v>6141</v>
      </c>
      <c r="E396" s="661" t="s">
        <v>6142</v>
      </c>
      <c r="F396" s="664"/>
      <c r="G396" s="664"/>
      <c r="H396" s="664"/>
      <c r="I396" s="664"/>
      <c r="J396" s="664">
        <v>2</v>
      </c>
      <c r="K396" s="664">
        <v>326</v>
      </c>
      <c r="L396" s="664"/>
      <c r="M396" s="664">
        <v>163</v>
      </c>
      <c r="N396" s="664"/>
      <c r="O396" s="664"/>
      <c r="P396" s="677"/>
      <c r="Q396" s="665"/>
    </row>
    <row r="397" spans="1:17" ht="14.4" customHeight="1" x14ac:dyDescent="0.3">
      <c r="A397" s="660" t="s">
        <v>6293</v>
      </c>
      <c r="B397" s="661" t="s">
        <v>6119</v>
      </c>
      <c r="C397" s="661" t="s">
        <v>6072</v>
      </c>
      <c r="D397" s="661" t="s">
        <v>6157</v>
      </c>
      <c r="E397" s="661" t="s">
        <v>6158</v>
      </c>
      <c r="F397" s="664"/>
      <c r="G397" s="664"/>
      <c r="H397" s="664"/>
      <c r="I397" s="664"/>
      <c r="J397" s="664">
        <v>1</v>
      </c>
      <c r="K397" s="664">
        <v>674</v>
      </c>
      <c r="L397" s="664"/>
      <c r="M397" s="664">
        <v>674</v>
      </c>
      <c r="N397" s="664">
        <v>2</v>
      </c>
      <c r="O397" s="664">
        <v>1380</v>
      </c>
      <c r="P397" s="677"/>
      <c r="Q397" s="665">
        <v>690</v>
      </c>
    </row>
    <row r="398" spans="1:17" ht="14.4" customHeight="1" x14ac:dyDescent="0.3">
      <c r="A398" s="660" t="s">
        <v>6293</v>
      </c>
      <c r="B398" s="661" t="s">
        <v>6119</v>
      </c>
      <c r="C398" s="661" t="s">
        <v>6072</v>
      </c>
      <c r="D398" s="661" t="s">
        <v>6159</v>
      </c>
      <c r="E398" s="661" t="s">
        <v>6160</v>
      </c>
      <c r="F398" s="664"/>
      <c r="G398" s="664"/>
      <c r="H398" s="664"/>
      <c r="I398" s="664"/>
      <c r="J398" s="664">
        <v>40</v>
      </c>
      <c r="K398" s="664">
        <v>34720</v>
      </c>
      <c r="L398" s="664"/>
      <c r="M398" s="664">
        <v>868</v>
      </c>
      <c r="N398" s="664"/>
      <c r="O398" s="664"/>
      <c r="P398" s="677"/>
      <c r="Q398" s="665"/>
    </row>
    <row r="399" spans="1:17" ht="14.4" customHeight="1" x14ac:dyDescent="0.3">
      <c r="A399" s="660" t="s">
        <v>6293</v>
      </c>
      <c r="B399" s="661" t="s">
        <v>6119</v>
      </c>
      <c r="C399" s="661" t="s">
        <v>6072</v>
      </c>
      <c r="D399" s="661" t="s">
        <v>6093</v>
      </c>
      <c r="E399" s="661" t="s">
        <v>6094</v>
      </c>
      <c r="F399" s="664"/>
      <c r="G399" s="664"/>
      <c r="H399" s="664"/>
      <c r="I399" s="664"/>
      <c r="J399" s="664">
        <v>2</v>
      </c>
      <c r="K399" s="664">
        <v>208</v>
      </c>
      <c r="L399" s="664"/>
      <c r="M399" s="664">
        <v>104</v>
      </c>
      <c r="N399" s="664"/>
      <c r="O399" s="664"/>
      <c r="P399" s="677"/>
      <c r="Q399" s="665"/>
    </row>
    <row r="400" spans="1:17" ht="14.4" customHeight="1" x14ac:dyDescent="0.3">
      <c r="A400" s="660" t="s">
        <v>6293</v>
      </c>
      <c r="B400" s="661" t="s">
        <v>6119</v>
      </c>
      <c r="C400" s="661" t="s">
        <v>6072</v>
      </c>
      <c r="D400" s="661" t="s">
        <v>6095</v>
      </c>
      <c r="E400" s="661" t="s">
        <v>6096</v>
      </c>
      <c r="F400" s="664"/>
      <c r="G400" s="664"/>
      <c r="H400" s="664"/>
      <c r="I400" s="664"/>
      <c r="J400" s="664"/>
      <c r="K400" s="664"/>
      <c r="L400" s="664"/>
      <c r="M400" s="664"/>
      <c r="N400" s="664">
        <v>1</v>
      </c>
      <c r="O400" s="664">
        <v>0</v>
      </c>
      <c r="P400" s="677"/>
      <c r="Q400" s="665">
        <v>0</v>
      </c>
    </row>
    <row r="401" spans="1:17" ht="14.4" customHeight="1" x14ac:dyDescent="0.3">
      <c r="A401" s="660" t="s">
        <v>6293</v>
      </c>
      <c r="B401" s="661" t="s">
        <v>6119</v>
      </c>
      <c r="C401" s="661" t="s">
        <v>6072</v>
      </c>
      <c r="D401" s="661" t="s">
        <v>6163</v>
      </c>
      <c r="E401" s="661" t="s">
        <v>6164</v>
      </c>
      <c r="F401" s="664"/>
      <c r="G401" s="664"/>
      <c r="H401" s="664"/>
      <c r="I401" s="664"/>
      <c r="J401" s="664">
        <v>2</v>
      </c>
      <c r="K401" s="664">
        <v>654</v>
      </c>
      <c r="L401" s="664"/>
      <c r="M401" s="664">
        <v>327</v>
      </c>
      <c r="N401" s="664">
        <v>1</v>
      </c>
      <c r="O401" s="664">
        <v>331</v>
      </c>
      <c r="P401" s="677"/>
      <c r="Q401" s="665">
        <v>331</v>
      </c>
    </row>
    <row r="402" spans="1:17" ht="14.4" customHeight="1" x14ac:dyDescent="0.3">
      <c r="A402" s="660" t="s">
        <v>6293</v>
      </c>
      <c r="B402" s="661" t="s">
        <v>6119</v>
      </c>
      <c r="C402" s="661" t="s">
        <v>6072</v>
      </c>
      <c r="D402" s="661" t="s">
        <v>6167</v>
      </c>
      <c r="E402" s="661" t="s">
        <v>6168</v>
      </c>
      <c r="F402" s="664"/>
      <c r="G402" s="664"/>
      <c r="H402" s="664"/>
      <c r="I402" s="664"/>
      <c r="J402" s="664"/>
      <c r="K402" s="664"/>
      <c r="L402" s="664"/>
      <c r="M402" s="664"/>
      <c r="N402" s="664">
        <v>1</v>
      </c>
      <c r="O402" s="664">
        <v>503</v>
      </c>
      <c r="P402" s="677"/>
      <c r="Q402" s="665">
        <v>503</v>
      </c>
    </row>
    <row r="403" spans="1:17" ht="14.4" customHeight="1" x14ac:dyDescent="0.3">
      <c r="A403" s="660" t="s">
        <v>6293</v>
      </c>
      <c r="B403" s="661" t="s">
        <v>6119</v>
      </c>
      <c r="C403" s="661" t="s">
        <v>6072</v>
      </c>
      <c r="D403" s="661" t="s">
        <v>6115</v>
      </c>
      <c r="E403" s="661" t="s">
        <v>6116</v>
      </c>
      <c r="F403" s="664"/>
      <c r="G403" s="664"/>
      <c r="H403" s="664"/>
      <c r="I403" s="664"/>
      <c r="J403" s="664"/>
      <c r="K403" s="664"/>
      <c r="L403" s="664"/>
      <c r="M403" s="664"/>
      <c r="N403" s="664">
        <v>3</v>
      </c>
      <c r="O403" s="664">
        <v>342</v>
      </c>
      <c r="P403" s="677"/>
      <c r="Q403" s="665">
        <v>114</v>
      </c>
    </row>
    <row r="404" spans="1:17" ht="14.4" customHeight="1" x14ac:dyDescent="0.3">
      <c r="A404" s="660" t="s">
        <v>6293</v>
      </c>
      <c r="B404" s="661" t="s">
        <v>6119</v>
      </c>
      <c r="C404" s="661" t="s">
        <v>6072</v>
      </c>
      <c r="D404" s="661" t="s">
        <v>6171</v>
      </c>
      <c r="E404" s="661" t="s">
        <v>6172</v>
      </c>
      <c r="F404" s="664"/>
      <c r="G404" s="664"/>
      <c r="H404" s="664"/>
      <c r="I404" s="664"/>
      <c r="J404" s="664">
        <v>2</v>
      </c>
      <c r="K404" s="664">
        <v>3776</v>
      </c>
      <c r="L404" s="664"/>
      <c r="M404" s="664">
        <v>1888</v>
      </c>
      <c r="N404" s="664">
        <v>2</v>
      </c>
      <c r="O404" s="664">
        <v>3792</v>
      </c>
      <c r="P404" s="677"/>
      <c r="Q404" s="665">
        <v>1896</v>
      </c>
    </row>
    <row r="405" spans="1:17" ht="14.4" customHeight="1" x14ac:dyDescent="0.3">
      <c r="A405" s="660" t="s">
        <v>6294</v>
      </c>
      <c r="B405" s="661" t="s">
        <v>5804</v>
      </c>
      <c r="C405" s="661" t="s">
        <v>6072</v>
      </c>
      <c r="D405" s="661" t="s">
        <v>6087</v>
      </c>
      <c r="E405" s="661" t="s">
        <v>6088</v>
      </c>
      <c r="F405" s="664"/>
      <c r="G405" s="664"/>
      <c r="H405" s="664"/>
      <c r="I405" s="664"/>
      <c r="J405" s="664">
        <v>2</v>
      </c>
      <c r="K405" s="664">
        <v>326</v>
      </c>
      <c r="L405" s="664"/>
      <c r="M405" s="664">
        <v>163</v>
      </c>
      <c r="N405" s="664">
        <v>1</v>
      </c>
      <c r="O405" s="664">
        <v>165</v>
      </c>
      <c r="P405" s="677"/>
      <c r="Q405" s="665">
        <v>165</v>
      </c>
    </row>
    <row r="406" spans="1:17" ht="14.4" customHeight="1" x14ac:dyDescent="0.3">
      <c r="A406" s="660" t="s">
        <v>6294</v>
      </c>
      <c r="B406" s="661" t="s">
        <v>6119</v>
      </c>
      <c r="C406" s="661" t="s">
        <v>6060</v>
      </c>
      <c r="D406" s="661" t="s">
        <v>6134</v>
      </c>
      <c r="E406" s="661" t="s">
        <v>6135</v>
      </c>
      <c r="F406" s="664"/>
      <c r="G406" s="664"/>
      <c r="H406" s="664"/>
      <c r="I406" s="664"/>
      <c r="J406" s="664"/>
      <c r="K406" s="664"/>
      <c r="L406" s="664"/>
      <c r="M406" s="664"/>
      <c r="N406" s="664">
        <v>1</v>
      </c>
      <c r="O406" s="664">
        <v>710.6</v>
      </c>
      <c r="P406" s="677"/>
      <c r="Q406" s="665">
        <v>710.6</v>
      </c>
    </row>
    <row r="407" spans="1:17" ht="14.4" customHeight="1" x14ac:dyDescent="0.3">
      <c r="A407" s="660" t="s">
        <v>6294</v>
      </c>
      <c r="B407" s="661" t="s">
        <v>6119</v>
      </c>
      <c r="C407" s="661" t="s">
        <v>6072</v>
      </c>
      <c r="D407" s="661" t="s">
        <v>6157</v>
      </c>
      <c r="E407" s="661" t="s">
        <v>6158</v>
      </c>
      <c r="F407" s="664"/>
      <c r="G407" s="664"/>
      <c r="H407" s="664"/>
      <c r="I407" s="664"/>
      <c r="J407" s="664"/>
      <c r="K407" s="664"/>
      <c r="L407" s="664"/>
      <c r="M407" s="664"/>
      <c r="N407" s="664">
        <v>1</v>
      </c>
      <c r="O407" s="664">
        <v>690</v>
      </c>
      <c r="P407" s="677"/>
      <c r="Q407" s="665">
        <v>690</v>
      </c>
    </row>
    <row r="408" spans="1:17" ht="14.4" customHeight="1" x14ac:dyDescent="0.3">
      <c r="A408" s="660" t="s">
        <v>6294</v>
      </c>
      <c r="B408" s="661" t="s">
        <v>6119</v>
      </c>
      <c r="C408" s="661" t="s">
        <v>6072</v>
      </c>
      <c r="D408" s="661" t="s">
        <v>6163</v>
      </c>
      <c r="E408" s="661" t="s">
        <v>6164</v>
      </c>
      <c r="F408" s="664"/>
      <c r="G408" s="664"/>
      <c r="H408" s="664"/>
      <c r="I408" s="664"/>
      <c r="J408" s="664"/>
      <c r="K408" s="664"/>
      <c r="L408" s="664"/>
      <c r="M408" s="664"/>
      <c r="N408" s="664">
        <v>1</v>
      </c>
      <c r="O408" s="664">
        <v>331</v>
      </c>
      <c r="P408" s="677"/>
      <c r="Q408" s="665">
        <v>331</v>
      </c>
    </row>
    <row r="409" spans="1:17" ht="14.4" customHeight="1" x14ac:dyDescent="0.3">
      <c r="A409" s="660" t="s">
        <v>6294</v>
      </c>
      <c r="B409" s="661" t="s">
        <v>6119</v>
      </c>
      <c r="C409" s="661" t="s">
        <v>6072</v>
      </c>
      <c r="D409" s="661" t="s">
        <v>6171</v>
      </c>
      <c r="E409" s="661" t="s">
        <v>6172</v>
      </c>
      <c r="F409" s="664"/>
      <c r="G409" s="664"/>
      <c r="H409" s="664"/>
      <c r="I409" s="664"/>
      <c r="J409" s="664"/>
      <c r="K409" s="664"/>
      <c r="L409" s="664"/>
      <c r="M409" s="664"/>
      <c r="N409" s="664">
        <v>1</v>
      </c>
      <c r="O409" s="664">
        <v>1896</v>
      </c>
      <c r="P409" s="677"/>
      <c r="Q409" s="665">
        <v>1896</v>
      </c>
    </row>
    <row r="410" spans="1:17" ht="14.4" customHeight="1" x14ac:dyDescent="0.3">
      <c r="A410" s="660" t="s">
        <v>6295</v>
      </c>
      <c r="B410" s="661" t="s">
        <v>5804</v>
      </c>
      <c r="C410" s="661" t="s">
        <v>6072</v>
      </c>
      <c r="D410" s="661" t="s">
        <v>6081</v>
      </c>
      <c r="E410" s="661" t="s">
        <v>6082</v>
      </c>
      <c r="F410" s="664">
        <v>2</v>
      </c>
      <c r="G410" s="664">
        <v>68</v>
      </c>
      <c r="H410" s="664">
        <v>1</v>
      </c>
      <c r="I410" s="664">
        <v>34</v>
      </c>
      <c r="J410" s="664">
        <v>1</v>
      </c>
      <c r="K410" s="664">
        <v>34</v>
      </c>
      <c r="L410" s="664">
        <v>0.5</v>
      </c>
      <c r="M410" s="664">
        <v>34</v>
      </c>
      <c r="N410" s="664"/>
      <c r="O410" s="664"/>
      <c r="P410" s="677"/>
      <c r="Q410" s="665"/>
    </row>
    <row r="411" spans="1:17" ht="14.4" customHeight="1" x14ac:dyDescent="0.3">
      <c r="A411" s="660" t="s">
        <v>6295</v>
      </c>
      <c r="B411" s="661" t="s">
        <v>5804</v>
      </c>
      <c r="C411" s="661" t="s">
        <v>6072</v>
      </c>
      <c r="D411" s="661" t="s">
        <v>6111</v>
      </c>
      <c r="E411" s="661" t="s">
        <v>6112</v>
      </c>
      <c r="F411" s="664"/>
      <c r="G411" s="664"/>
      <c r="H411" s="664"/>
      <c r="I411" s="664"/>
      <c r="J411" s="664">
        <v>2</v>
      </c>
      <c r="K411" s="664">
        <v>1296</v>
      </c>
      <c r="L411" s="664"/>
      <c r="M411" s="664">
        <v>648</v>
      </c>
      <c r="N411" s="664"/>
      <c r="O411" s="664"/>
      <c r="P411" s="677"/>
      <c r="Q411" s="665"/>
    </row>
    <row r="412" spans="1:17" ht="14.4" customHeight="1" x14ac:dyDescent="0.3">
      <c r="A412" s="660" t="s">
        <v>6295</v>
      </c>
      <c r="B412" s="661" t="s">
        <v>5804</v>
      </c>
      <c r="C412" s="661" t="s">
        <v>6072</v>
      </c>
      <c r="D412" s="661" t="s">
        <v>6115</v>
      </c>
      <c r="E412" s="661" t="s">
        <v>6116</v>
      </c>
      <c r="F412" s="664">
        <v>3</v>
      </c>
      <c r="G412" s="664">
        <v>336</v>
      </c>
      <c r="H412" s="664">
        <v>1</v>
      </c>
      <c r="I412" s="664">
        <v>112</v>
      </c>
      <c r="J412" s="664">
        <v>1</v>
      </c>
      <c r="K412" s="664">
        <v>112</v>
      </c>
      <c r="L412" s="664">
        <v>0.33333333333333331</v>
      </c>
      <c r="M412" s="664">
        <v>112</v>
      </c>
      <c r="N412" s="664"/>
      <c r="O412" s="664"/>
      <c r="P412" s="677"/>
      <c r="Q412" s="665"/>
    </row>
    <row r="413" spans="1:17" ht="14.4" customHeight="1" x14ac:dyDescent="0.3">
      <c r="A413" s="660" t="s">
        <v>6295</v>
      </c>
      <c r="B413" s="661" t="s">
        <v>6119</v>
      </c>
      <c r="C413" s="661" t="s">
        <v>6072</v>
      </c>
      <c r="D413" s="661" t="s">
        <v>6081</v>
      </c>
      <c r="E413" s="661" t="s">
        <v>6082</v>
      </c>
      <c r="F413" s="664">
        <v>1</v>
      </c>
      <c r="G413" s="664">
        <v>34</v>
      </c>
      <c r="H413" s="664">
        <v>1</v>
      </c>
      <c r="I413" s="664">
        <v>34</v>
      </c>
      <c r="J413" s="664"/>
      <c r="K413" s="664"/>
      <c r="L413" s="664"/>
      <c r="M413" s="664"/>
      <c r="N413" s="664">
        <v>1</v>
      </c>
      <c r="O413" s="664">
        <v>35</v>
      </c>
      <c r="P413" s="677">
        <v>1.0294117647058822</v>
      </c>
      <c r="Q413" s="665">
        <v>35</v>
      </c>
    </row>
    <row r="414" spans="1:17" ht="14.4" customHeight="1" x14ac:dyDescent="0.3">
      <c r="A414" s="660" t="s">
        <v>6295</v>
      </c>
      <c r="B414" s="661" t="s">
        <v>6119</v>
      </c>
      <c r="C414" s="661" t="s">
        <v>6072</v>
      </c>
      <c r="D414" s="661" t="s">
        <v>6141</v>
      </c>
      <c r="E414" s="661" t="s">
        <v>6142</v>
      </c>
      <c r="F414" s="664">
        <v>2</v>
      </c>
      <c r="G414" s="664">
        <v>326</v>
      </c>
      <c r="H414" s="664">
        <v>1</v>
      </c>
      <c r="I414" s="664">
        <v>163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6296</v>
      </c>
      <c r="B415" s="661" t="s">
        <v>5804</v>
      </c>
      <c r="C415" s="661" t="s">
        <v>5805</v>
      </c>
      <c r="D415" s="661" t="s">
        <v>5953</v>
      </c>
      <c r="E415" s="661" t="s">
        <v>5952</v>
      </c>
      <c r="F415" s="664">
        <v>1</v>
      </c>
      <c r="G415" s="664">
        <v>494.78</v>
      </c>
      <c r="H415" s="664">
        <v>1</v>
      </c>
      <c r="I415" s="664">
        <v>494.78</v>
      </c>
      <c r="J415" s="664"/>
      <c r="K415" s="664"/>
      <c r="L415" s="664"/>
      <c r="M415" s="664"/>
      <c r="N415" s="664"/>
      <c r="O415" s="664"/>
      <c r="P415" s="677"/>
      <c r="Q415" s="665"/>
    </row>
    <row r="416" spans="1:17" ht="14.4" customHeight="1" x14ac:dyDescent="0.3">
      <c r="A416" s="660" t="s">
        <v>6296</v>
      </c>
      <c r="B416" s="661" t="s">
        <v>5804</v>
      </c>
      <c r="C416" s="661" t="s">
        <v>5805</v>
      </c>
      <c r="D416" s="661" t="s">
        <v>5954</v>
      </c>
      <c r="E416" s="661" t="s">
        <v>5952</v>
      </c>
      <c r="F416" s="664">
        <v>0.14000000000000001</v>
      </c>
      <c r="G416" s="664">
        <v>207.8</v>
      </c>
      <c r="H416" s="664">
        <v>1</v>
      </c>
      <c r="I416" s="664">
        <v>1484.2857142857142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6296</v>
      </c>
      <c r="B417" s="661" t="s">
        <v>5804</v>
      </c>
      <c r="C417" s="661" t="s">
        <v>5805</v>
      </c>
      <c r="D417" s="661" t="s">
        <v>5976</v>
      </c>
      <c r="E417" s="661" t="s">
        <v>5977</v>
      </c>
      <c r="F417" s="664">
        <v>0.27</v>
      </c>
      <c r="G417" s="664">
        <v>373.32</v>
      </c>
      <c r="H417" s="664">
        <v>1</v>
      </c>
      <c r="I417" s="664">
        <v>1382.6666666666665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6296</v>
      </c>
      <c r="B418" s="661" t="s">
        <v>5804</v>
      </c>
      <c r="C418" s="661" t="s">
        <v>5805</v>
      </c>
      <c r="D418" s="661" t="s">
        <v>5978</v>
      </c>
      <c r="E418" s="661" t="s">
        <v>5977</v>
      </c>
      <c r="F418" s="664">
        <v>1.6600000000000001</v>
      </c>
      <c r="G418" s="664">
        <v>7650.94</v>
      </c>
      <c r="H418" s="664">
        <v>1</v>
      </c>
      <c r="I418" s="664">
        <v>4608.9999999999991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6296</v>
      </c>
      <c r="B419" s="661" t="s">
        <v>5804</v>
      </c>
      <c r="C419" s="661" t="s">
        <v>6072</v>
      </c>
      <c r="D419" s="661" t="s">
        <v>6087</v>
      </c>
      <c r="E419" s="661" t="s">
        <v>6088</v>
      </c>
      <c r="F419" s="664">
        <v>1</v>
      </c>
      <c r="G419" s="664">
        <v>163</v>
      </c>
      <c r="H419" s="664">
        <v>1</v>
      </c>
      <c r="I419" s="664">
        <v>163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6296</v>
      </c>
      <c r="B420" s="661" t="s">
        <v>5804</v>
      </c>
      <c r="C420" s="661" t="s">
        <v>6072</v>
      </c>
      <c r="D420" s="661" t="s">
        <v>6093</v>
      </c>
      <c r="E420" s="661" t="s">
        <v>6094</v>
      </c>
      <c r="F420" s="664">
        <v>2</v>
      </c>
      <c r="G420" s="664">
        <v>208</v>
      </c>
      <c r="H420" s="664">
        <v>1</v>
      </c>
      <c r="I420" s="664">
        <v>104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6296</v>
      </c>
      <c r="B421" s="661" t="s">
        <v>5804</v>
      </c>
      <c r="C421" s="661" t="s">
        <v>6072</v>
      </c>
      <c r="D421" s="661" t="s">
        <v>6095</v>
      </c>
      <c r="E421" s="661" t="s">
        <v>6096</v>
      </c>
      <c r="F421" s="664">
        <v>1</v>
      </c>
      <c r="G421" s="664">
        <v>0</v>
      </c>
      <c r="H421" s="664"/>
      <c r="I421" s="664">
        <v>0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6296</v>
      </c>
      <c r="B422" s="661" t="s">
        <v>6119</v>
      </c>
      <c r="C422" s="661" t="s">
        <v>6072</v>
      </c>
      <c r="D422" s="661" t="s">
        <v>6081</v>
      </c>
      <c r="E422" s="661" t="s">
        <v>6082</v>
      </c>
      <c r="F422" s="664">
        <v>1</v>
      </c>
      <c r="G422" s="664">
        <v>34</v>
      </c>
      <c r="H422" s="664">
        <v>1</v>
      </c>
      <c r="I422" s="664">
        <v>34</v>
      </c>
      <c r="J422" s="664">
        <v>2</v>
      </c>
      <c r="K422" s="664">
        <v>70</v>
      </c>
      <c r="L422" s="664">
        <v>2.0588235294117645</v>
      </c>
      <c r="M422" s="664">
        <v>35</v>
      </c>
      <c r="N422" s="664"/>
      <c r="O422" s="664"/>
      <c r="P422" s="677"/>
      <c r="Q422" s="665"/>
    </row>
    <row r="423" spans="1:17" ht="14.4" customHeight="1" x14ac:dyDescent="0.3">
      <c r="A423" s="660" t="s">
        <v>6296</v>
      </c>
      <c r="B423" s="661" t="s">
        <v>6119</v>
      </c>
      <c r="C423" s="661" t="s">
        <v>6072</v>
      </c>
      <c r="D423" s="661" t="s">
        <v>6145</v>
      </c>
      <c r="E423" s="661" t="s">
        <v>6146</v>
      </c>
      <c r="F423" s="664">
        <v>7</v>
      </c>
      <c r="G423" s="664">
        <v>4942</v>
      </c>
      <c r="H423" s="664">
        <v>1</v>
      </c>
      <c r="I423" s="664">
        <v>706</v>
      </c>
      <c r="J423" s="664"/>
      <c r="K423" s="664"/>
      <c r="L423" s="664"/>
      <c r="M423" s="664"/>
      <c r="N423" s="664"/>
      <c r="O423" s="664"/>
      <c r="P423" s="677"/>
      <c r="Q423" s="665"/>
    </row>
    <row r="424" spans="1:17" ht="14.4" customHeight="1" x14ac:dyDescent="0.3">
      <c r="A424" s="660" t="s">
        <v>6297</v>
      </c>
      <c r="B424" s="661" t="s">
        <v>6119</v>
      </c>
      <c r="C424" s="661" t="s">
        <v>6060</v>
      </c>
      <c r="D424" s="661" t="s">
        <v>6134</v>
      </c>
      <c r="E424" s="661" t="s">
        <v>6135</v>
      </c>
      <c r="F424" s="664">
        <v>1</v>
      </c>
      <c r="G424" s="664">
        <v>710.6</v>
      </c>
      <c r="H424" s="664">
        <v>1</v>
      </c>
      <c r="I424" s="664">
        <v>710.6</v>
      </c>
      <c r="J424" s="664"/>
      <c r="K424" s="664"/>
      <c r="L424" s="664"/>
      <c r="M424" s="664"/>
      <c r="N424" s="664">
        <v>2</v>
      </c>
      <c r="O424" s="664">
        <v>1421.2</v>
      </c>
      <c r="P424" s="677">
        <v>2</v>
      </c>
      <c r="Q424" s="665">
        <v>710.6</v>
      </c>
    </row>
    <row r="425" spans="1:17" ht="14.4" customHeight="1" x14ac:dyDescent="0.3">
      <c r="A425" s="660" t="s">
        <v>6297</v>
      </c>
      <c r="B425" s="661" t="s">
        <v>6119</v>
      </c>
      <c r="C425" s="661" t="s">
        <v>6060</v>
      </c>
      <c r="D425" s="661" t="s">
        <v>6138</v>
      </c>
      <c r="E425" s="661" t="s">
        <v>6139</v>
      </c>
      <c r="F425" s="664"/>
      <c r="G425" s="664"/>
      <c r="H425" s="664"/>
      <c r="I425" s="664"/>
      <c r="J425" s="664">
        <v>2</v>
      </c>
      <c r="K425" s="664">
        <v>4022.8</v>
      </c>
      <c r="L425" s="664"/>
      <c r="M425" s="664">
        <v>2011.4</v>
      </c>
      <c r="N425" s="664"/>
      <c r="O425" s="664"/>
      <c r="P425" s="677"/>
      <c r="Q425" s="665"/>
    </row>
    <row r="426" spans="1:17" ht="14.4" customHeight="1" x14ac:dyDescent="0.3">
      <c r="A426" s="660" t="s">
        <v>6297</v>
      </c>
      <c r="B426" s="661" t="s">
        <v>6119</v>
      </c>
      <c r="C426" s="661" t="s">
        <v>6072</v>
      </c>
      <c r="D426" s="661" t="s">
        <v>6081</v>
      </c>
      <c r="E426" s="661" t="s">
        <v>6082</v>
      </c>
      <c r="F426" s="664">
        <v>3</v>
      </c>
      <c r="G426" s="664">
        <v>102</v>
      </c>
      <c r="H426" s="664">
        <v>1</v>
      </c>
      <c r="I426" s="664">
        <v>34</v>
      </c>
      <c r="J426" s="664">
        <v>1</v>
      </c>
      <c r="K426" s="664">
        <v>34</v>
      </c>
      <c r="L426" s="664">
        <v>0.33333333333333331</v>
      </c>
      <c r="M426" s="664">
        <v>34</v>
      </c>
      <c r="N426" s="664">
        <v>5</v>
      </c>
      <c r="O426" s="664">
        <v>175</v>
      </c>
      <c r="P426" s="677">
        <v>1.7156862745098038</v>
      </c>
      <c r="Q426" s="665">
        <v>35</v>
      </c>
    </row>
    <row r="427" spans="1:17" ht="14.4" customHeight="1" x14ac:dyDescent="0.3">
      <c r="A427" s="660" t="s">
        <v>6297</v>
      </c>
      <c r="B427" s="661" t="s">
        <v>6119</v>
      </c>
      <c r="C427" s="661" t="s">
        <v>6072</v>
      </c>
      <c r="D427" s="661" t="s">
        <v>6141</v>
      </c>
      <c r="E427" s="661" t="s">
        <v>6142</v>
      </c>
      <c r="F427" s="664">
        <v>5</v>
      </c>
      <c r="G427" s="664">
        <v>815</v>
      </c>
      <c r="H427" s="664">
        <v>1</v>
      </c>
      <c r="I427" s="664">
        <v>163</v>
      </c>
      <c r="J427" s="664">
        <v>1</v>
      </c>
      <c r="K427" s="664">
        <v>163</v>
      </c>
      <c r="L427" s="664">
        <v>0.2</v>
      </c>
      <c r="M427" s="664">
        <v>163</v>
      </c>
      <c r="N427" s="664">
        <v>2</v>
      </c>
      <c r="O427" s="664">
        <v>330</v>
      </c>
      <c r="P427" s="677">
        <v>0.40490797546012269</v>
      </c>
      <c r="Q427" s="665">
        <v>165</v>
      </c>
    </row>
    <row r="428" spans="1:17" ht="14.4" customHeight="1" x14ac:dyDescent="0.3">
      <c r="A428" s="660" t="s">
        <v>6297</v>
      </c>
      <c r="B428" s="661" t="s">
        <v>6119</v>
      </c>
      <c r="C428" s="661" t="s">
        <v>6072</v>
      </c>
      <c r="D428" s="661" t="s">
        <v>6143</v>
      </c>
      <c r="E428" s="661" t="s">
        <v>6144</v>
      </c>
      <c r="F428" s="664">
        <v>7</v>
      </c>
      <c r="G428" s="664">
        <v>8302</v>
      </c>
      <c r="H428" s="664">
        <v>1</v>
      </c>
      <c r="I428" s="664">
        <v>1186</v>
      </c>
      <c r="J428" s="664">
        <v>2</v>
      </c>
      <c r="K428" s="664">
        <v>2372</v>
      </c>
      <c r="L428" s="664">
        <v>0.2857142857142857</v>
      </c>
      <c r="M428" s="664">
        <v>1186</v>
      </c>
      <c r="N428" s="664">
        <v>1</v>
      </c>
      <c r="O428" s="664">
        <v>1194</v>
      </c>
      <c r="P428" s="677">
        <v>0.14382076608046254</v>
      </c>
      <c r="Q428" s="665">
        <v>1194</v>
      </c>
    </row>
    <row r="429" spans="1:17" ht="14.4" customHeight="1" x14ac:dyDescent="0.3">
      <c r="A429" s="660" t="s">
        <v>6297</v>
      </c>
      <c r="B429" s="661" t="s">
        <v>6119</v>
      </c>
      <c r="C429" s="661" t="s">
        <v>6072</v>
      </c>
      <c r="D429" s="661" t="s">
        <v>6145</v>
      </c>
      <c r="E429" s="661" t="s">
        <v>6146</v>
      </c>
      <c r="F429" s="664">
        <v>112</v>
      </c>
      <c r="G429" s="664">
        <v>79072</v>
      </c>
      <c r="H429" s="664">
        <v>1</v>
      </c>
      <c r="I429" s="664">
        <v>706</v>
      </c>
      <c r="J429" s="664">
        <v>130</v>
      </c>
      <c r="K429" s="664">
        <v>91780</v>
      </c>
      <c r="L429" s="664">
        <v>1.1607142857142858</v>
      </c>
      <c r="M429" s="664">
        <v>706</v>
      </c>
      <c r="N429" s="664">
        <v>79</v>
      </c>
      <c r="O429" s="664">
        <v>55853</v>
      </c>
      <c r="P429" s="677">
        <v>0.70635623229461753</v>
      </c>
      <c r="Q429" s="665">
        <v>707</v>
      </c>
    </row>
    <row r="430" spans="1:17" ht="14.4" customHeight="1" x14ac:dyDescent="0.3">
      <c r="A430" s="660" t="s">
        <v>6297</v>
      </c>
      <c r="B430" s="661" t="s">
        <v>6119</v>
      </c>
      <c r="C430" s="661" t="s">
        <v>6072</v>
      </c>
      <c r="D430" s="661" t="s">
        <v>6153</v>
      </c>
      <c r="E430" s="661" t="s">
        <v>6154</v>
      </c>
      <c r="F430" s="664">
        <v>5</v>
      </c>
      <c r="G430" s="664">
        <v>620</v>
      </c>
      <c r="H430" s="664">
        <v>1</v>
      </c>
      <c r="I430" s="664">
        <v>124</v>
      </c>
      <c r="J430" s="664">
        <v>11</v>
      </c>
      <c r="K430" s="664">
        <v>1364</v>
      </c>
      <c r="L430" s="664">
        <v>2.2000000000000002</v>
      </c>
      <c r="M430" s="664">
        <v>124</v>
      </c>
      <c r="N430" s="664"/>
      <c r="O430" s="664"/>
      <c r="P430" s="677"/>
      <c r="Q430" s="665"/>
    </row>
    <row r="431" spans="1:17" ht="14.4" customHeight="1" x14ac:dyDescent="0.3">
      <c r="A431" s="660" t="s">
        <v>6297</v>
      </c>
      <c r="B431" s="661" t="s">
        <v>6119</v>
      </c>
      <c r="C431" s="661" t="s">
        <v>6072</v>
      </c>
      <c r="D431" s="661" t="s">
        <v>6157</v>
      </c>
      <c r="E431" s="661" t="s">
        <v>6158</v>
      </c>
      <c r="F431" s="664">
        <v>2</v>
      </c>
      <c r="G431" s="664">
        <v>1348</v>
      </c>
      <c r="H431" s="664">
        <v>1</v>
      </c>
      <c r="I431" s="664">
        <v>674</v>
      </c>
      <c r="J431" s="664">
        <v>2</v>
      </c>
      <c r="K431" s="664">
        <v>1348</v>
      </c>
      <c r="L431" s="664">
        <v>1</v>
      </c>
      <c r="M431" s="664">
        <v>674</v>
      </c>
      <c r="N431" s="664">
        <v>2</v>
      </c>
      <c r="O431" s="664">
        <v>1380</v>
      </c>
      <c r="P431" s="677">
        <v>1.0237388724035608</v>
      </c>
      <c r="Q431" s="665">
        <v>690</v>
      </c>
    </row>
    <row r="432" spans="1:17" ht="14.4" customHeight="1" x14ac:dyDescent="0.3">
      <c r="A432" s="660" t="s">
        <v>6297</v>
      </c>
      <c r="B432" s="661" t="s">
        <v>6119</v>
      </c>
      <c r="C432" s="661" t="s">
        <v>6072</v>
      </c>
      <c r="D432" s="661" t="s">
        <v>6159</v>
      </c>
      <c r="E432" s="661" t="s">
        <v>6160</v>
      </c>
      <c r="F432" s="664">
        <v>79</v>
      </c>
      <c r="G432" s="664">
        <v>68572</v>
      </c>
      <c r="H432" s="664">
        <v>1</v>
      </c>
      <c r="I432" s="664">
        <v>868</v>
      </c>
      <c r="J432" s="664">
        <v>10</v>
      </c>
      <c r="K432" s="664">
        <v>8680</v>
      </c>
      <c r="L432" s="664">
        <v>0.12658227848101267</v>
      </c>
      <c r="M432" s="664">
        <v>868</v>
      </c>
      <c r="N432" s="664"/>
      <c r="O432" s="664"/>
      <c r="P432" s="677"/>
      <c r="Q432" s="665"/>
    </row>
    <row r="433" spans="1:17" ht="14.4" customHeight="1" x14ac:dyDescent="0.3">
      <c r="A433" s="660" t="s">
        <v>6297</v>
      </c>
      <c r="B433" s="661" t="s">
        <v>6119</v>
      </c>
      <c r="C433" s="661" t="s">
        <v>6072</v>
      </c>
      <c r="D433" s="661" t="s">
        <v>6095</v>
      </c>
      <c r="E433" s="661" t="s">
        <v>6096</v>
      </c>
      <c r="F433" s="664"/>
      <c r="G433" s="664"/>
      <c r="H433" s="664"/>
      <c r="I433" s="664"/>
      <c r="J433" s="664"/>
      <c r="K433" s="664"/>
      <c r="L433" s="664"/>
      <c r="M433" s="664"/>
      <c r="N433" s="664">
        <v>2</v>
      </c>
      <c r="O433" s="664">
        <v>33.33</v>
      </c>
      <c r="P433" s="677"/>
      <c r="Q433" s="665">
        <v>16.664999999999999</v>
      </c>
    </row>
    <row r="434" spans="1:17" ht="14.4" customHeight="1" x14ac:dyDescent="0.3">
      <c r="A434" s="660" t="s">
        <v>6297</v>
      </c>
      <c r="B434" s="661" t="s">
        <v>6119</v>
      </c>
      <c r="C434" s="661" t="s">
        <v>6072</v>
      </c>
      <c r="D434" s="661" t="s">
        <v>6163</v>
      </c>
      <c r="E434" s="661" t="s">
        <v>6164</v>
      </c>
      <c r="F434" s="664">
        <v>1</v>
      </c>
      <c r="G434" s="664">
        <v>327</v>
      </c>
      <c r="H434" s="664">
        <v>1</v>
      </c>
      <c r="I434" s="664">
        <v>327</v>
      </c>
      <c r="J434" s="664">
        <v>2</v>
      </c>
      <c r="K434" s="664">
        <v>654</v>
      </c>
      <c r="L434" s="664">
        <v>2</v>
      </c>
      <c r="M434" s="664">
        <v>327</v>
      </c>
      <c r="N434" s="664">
        <v>2</v>
      </c>
      <c r="O434" s="664">
        <v>662</v>
      </c>
      <c r="P434" s="677">
        <v>2.0244648318042815</v>
      </c>
      <c r="Q434" s="665">
        <v>331</v>
      </c>
    </row>
    <row r="435" spans="1:17" ht="14.4" customHeight="1" x14ac:dyDescent="0.3">
      <c r="A435" s="660" t="s">
        <v>6297</v>
      </c>
      <c r="B435" s="661" t="s">
        <v>6119</v>
      </c>
      <c r="C435" s="661" t="s">
        <v>6072</v>
      </c>
      <c r="D435" s="661" t="s">
        <v>6167</v>
      </c>
      <c r="E435" s="661" t="s">
        <v>6168</v>
      </c>
      <c r="F435" s="664">
        <v>5</v>
      </c>
      <c r="G435" s="664">
        <v>2485</v>
      </c>
      <c r="H435" s="664">
        <v>1</v>
      </c>
      <c r="I435" s="664">
        <v>497</v>
      </c>
      <c r="J435" s="664"/>
      <c r="K435" s="664"/>
      <c r="L435" s="664"/>
      <c r="M435" s="664"/>
      <c r="N435" s="664">
        <v>7</v>
      </c>
      <c r="O435" s="664">
        <v>3521</v>
      </c>
      <c r="P435" s="677">
        <v>1.4169014084507043</v>
      </c>
      <c r="Q435" s="665">
        <v>503</v>
      </c>
    </row>
    <row r="436" spans="1:17" ht="14.4" customHeight="1" x14ac:dyDescent="0.3">
      <c r="A436" s="660" t="s">
        <v>6297</v>
      </c>
      <c r="B436" s="661" t="s">
        <v>6119</v>
      </c>
      <c r="C436" s="661" t="s">
        <v>6072</v>
      </c>
      <c r="D436" s="661" t="s">
        <v>6115</v>
      </c>
      <c r="E436" s="661" t="s">
        <v>6116</v>
      </c>
      <c r="F436" s="664"/>
      <c r="G436" s="664"/>
      <c r="H436" s="664"/>
      <c r="I436" s="664"/>
      <c r="J436" s="664"/>
      <c r="K436" s="664"/>
      <c r="L436" s="664"/>
      <c r="M436" s="664"/>
      <c r="N436" s="664">
        <v>6</v>
      </c>
      <c r="O436" s="664">
        <v>684</v>
      </c>
      <c r="P436" s="677"/>
      <c r="Q436" s="665">
        <v>114</v>
      </c>
    </row>
    <row r="437" spans="1:17" ht="14.4" customHeight="1" x14ac:dyDescent="0.3">
      <c r="A437" s="660" t="s">
        <v>6297</v>
      </c>
      <c r="B437" s="661" t="s">
        <v>6119</v>
      </c>
      <c r="C437" s="661" t="s">
        <v>6072</v>
      </c>
      <c r="D437" s="661" t="s">
        <v>6169</v>
      </c>
      <c r="E437" s="661" t="s">
        <v>6170</v>
      </c>
      <c r="F437" s="664">
        <v>1</v>
      </c>
      <c r="G437" s="664">
        <v>3696</v>
      </c>
      <c r="H437" s="664">
        <v>1</v>
      </c>
      <c r="I437" s="664">
        <v>3696</v>
      </c>
      <c r="J437" s="664"/>
      <c r="K437" s="664"/>
      <c r="L437" s="664"/>
      <c r="M437" s="664"/>
      <c r="N437" s="664"/>
      <c r="O437" s="664"/>
      <c r="P437" s="677"/>
      <c r="Q437" s="665"/>
    </row>
    <row r="438" spans="1:17" ht="14.4" customHeight="1" x14ac:dyDescent="0.3">
      <c r="A438" s="660" t="s">
        <v>6297</v>
      </c>
      <c r="B438" s="661" t="s">
        <v>6119</v>
      </c>
      <c r="C438" s="661" t="s">
        <v>6072</v>
      </c>
      <c r="D438" s="661" t="s">
        <v>6171</v>
      </c>
      <c r="E438" s="661" t="s">
        <v>6172</v>
      </c>
      <c r="F438" s="664">
        <v>20</v>
      </c>
      <c r="G438" s="664">
        <v>37760</v>
      </c>
      <c r="H438" s="664">
        <v>1</v>
      </c>
      <c r="I438" s="664">
        <v>1888</v>
      </c>
      <c r="J438" s="664">
        <v>9</v>
      </c>
      <c r="K438" s="664">
        <v>16992</v>
      </c>
      <c r="L438" s="664">
        <v>0.45</v>
      </c>
      <c r="M438" s="664">
        <v>1888</v>
      </c>
      <c r="N438" s="664">
        <v>9</v>
      </c>
      <c r="O438" s="664">
        <v>17064</v>
      </c>
      <c r="P438" s="677">
        <v>0.45190677966101694</v>
      </c>
      <c r="Q438" s="665">
        <v>1896</v>
      </c>
    </row>
    <row r="439" spans="1:17" ht="14.4" customHeight="1" x14ac:dyDescent="0.3">
      <c r="A439" s="660" t="s">
        <v>6298</v>
      </c>
      <c r="B439" s="661" t="s">
        <v>5804</v>
      </c>
      <c r="C439" s="661" t="s">
        <v>6072</v>
      </c>
      <c r="D439" s="661" t="s">
        <v>6115</v>
      </c>
      <c r="E439" s="661" t="s">
        <v>6116</v>
      </c>
      <c r="F439" s="664"/>
      <c r="G439" s="664"/>
      <c r="H439" s="664"/>
      <c r="I439" s="664"/>
      <c r="J439" s="664">
        <v>1</v>
      </c>
      <c r="K439" s="664">
        <v>114</v>
      </c>
      <c r="L439" s="664"/>
      <c r="M439" s="664">
        <v>114</v>
      </c>
      <c r="N439" s="664">
        <v>1</v>
      </c>
      <c r="O439" s="664">
        <v>114</v>
      </c>
      <c r="P439" s="677"/>
      <c r="Q439" s="665">
        <v>114</v>
      </c>
    </row>
    <row r="440" spans="1:17" ht="14.4" customHeight="1" x14ac:dyDescent="0.3">
      <c r="A440" s="660" t="s">
        <v>6299</v>
      </c>
      <c r="B440" s="661" t="s">
        <v>5804</v>
      </c>
      <c r="C440" s="661" t="s">
        <v>6072</v>
      </c>
      <c r="D440" s="661" t="s">
        <v>6081</v>
      </c>
      <c r="E440" s="661" t="s">
        <v>6082</v>
      </c>
      <c r="F440" s="664"/>
      <c r="G440" s="664"/>
      <c r="H440" s="664"/>
      <c r="I440" s="664"/>
      <c r="J440" s="664"/>
      <c r="K440" s="664"/>
      <c r="L440" s="664"/>
      <c r="M440" s="664"/>
      <c r="N440" s="664">
        <v>1</v>
      </c>
      <c r="O440" s="664">
        <v>35</v>
      </c>
      <c r="P440" s="677"/>
      <c r="Q440" s="665">
        <v>35</v>
      </c>
    </row>
    <row r="441" spans="1:17" ht="14.4" customHeight="1" x14ac:dyDescent="0.3">
      <c r="A441" s="660" t="s">
        <v>6299</v>
      </c>
      <c r="B441" s="661" t="s">
        <v>5804</v>
      </c>
      <c r="C441" s="661" t="s">
        <v>6072</v>
      </c>
      <c r="D441" s="661" t="s">
        <v>6087</v>
      </c>
      <c r="E441" s="661" t="s">
        <v>6088</v>
      </c>
      <c r="F441" s="664">
        <v>1</v>
      </c>
      <c r="G441" s="664">
        <v>163</v>
      </c>
      <c r="H441" s="664">
        <v>1</v>
      </c>
      <c r="I441" s="664">
        <v>163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6299</v>
      </c>
      <c r="B442" s="661" t="s">
        <v>5804</v>
      </c>
      <c r="C442" s="661" t="s">
        <v>6072</v>
      </c>
      <c r="D442" s="661" t="s">
        <v>6095</v>
      </c>
      <c r="E442" s="661" t="s">
        <v>6096</v>
      </c>
      <c r="F442" s="664"/>
      <c r="G442" s="664"/>
      <c r="H442" s="664"/>
      <c r="I442" s="664"/>
      <c r="J442" s="664">
        <v>1</v>
      </c>
      <c r="K442" s="664">
        <v>0</v>
      </c>
      <c r="L442" s="664"/>
      <c r="M442" s="664">
        <v>0</v>
      </c>
      <c r="N442" s="664"/>
      <c r="O442" s="664"/>
      <c r="P442" s="677"/>
      <c r="Q442" s="665"/>
    </row>
    <row r="443" spans="1:17" ht="14.4" customHeight="1" x14ac:dyDescent="0.3">
      <c r="A443" s="660" t="s">
        <v>6299</v>
      </c>
      <c r="B443" s="661" t="s">
        <v>5804</v>
      </c>
      <c r="C443" s="661" t="s">
        <v>6072</v>
      </c>
      <c r="D443" s="661" t="s">
        <v>6107</v>
      </c>
      <c r="E443" s="661" t="s">
        <v>6108</v>
      </c>
      <c r="F443" s="664"/>
      <c r="G443" s="664"/>
      <c r="H443" s="664"/>
      <c r="I443" s="664"/>
      <c r="J443" s="664"/>
      <c r="K443" s="664"/>
      <c r="L443" s="664"/>
      <c r="M443" s="664"/>
      <c r="N443" s="664">
        <v>1</v>
      </c>
      <c r="O443" s="664">
        <v>331</v>
      </c>
      <c r="P443" s="677"/>
      <c r="Q443" s="665">
        <v>331</v>
      </c>
    </row>
    <row r="444" spans="1:17" ht="14.4" customHeight="1" thickBot="1" x14ac:dyDescent="0.35">
      <c r="A444" s="666" t="s">
        <v>6299</v>
      </c>
      <c r="B444" s="667" t="s">
        <v>5804</v>
      </c>
      <c r="C444" s="667" t="s">
        <v>6072</v>
      </c>
      <c r="D444" s="667" t="s">
        <v>6111</v>
      </c>
      <c r="E444" s="667" t="s">
        <v>6112</v>
      </c>
      <c r="F444" s="670"/>
      <c r="G444" s="670"/>
      <c r="H444" s="670"/>
      <c r="I444" s="670"/>
      <c r="J444" s="670">
        <v>1</v>
      </c>
      <c r="K444" s="670">
        <v>645</v>
      </c>
      <c r="L444" s="670"/>
      <c r="M444" s="670">
        <v>645</v>
      </c>
      <c r="N444" s="670"/>
      <c r="O444" s="670"/>
      <c r="P444" s="678"/>
      <c r="Q444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378.39600000000002</v>
      </c>
      <c r="C5" s="114">
        <v>449.58499999999998</v>
      </c>
      <c r="D5" s="114">
        <v>428.54300000000001</v>
      </c>
      <c r="E5" s="131">
        <v>1.1325251852556582</v>
      </c>
      <c r="F5" s="132">
        <v>473</v>
      </c>
      <c r="G5" s="114">
        <v>537</v>
      </c>
      <c r="H5" s="114">
        <v>531</v>
      </c>
      <c r="I5" s="133">
        <v>1.1226215644820297</v>
      </c>
      <c r="J5" s="123"/>
      <c r="K5" s="123"/>
      <c r="L5" s="7">
        <f>D5-B5</f>
        <v>50.146999999999991</v>
      </c>
      <c r="M5" s="8">
        <f>H5-F5</f>
        <v>58</v>
      </c>
    </row>
    <row r="6" spans="1:13" ht="14.4" hidden="1" customHeight="1" outlineLevel="1" x14ac:dyDescent="0.3">
      <c r="A6" s="119" t="s">
        <v>169</v>
      </c>
      <c r="B6" s="122">
        <v>52.838999999999999</v>
      </c>
      <c r="C6" s="113">
        <v>53.161000000000001</v>
      </c>
      <c r="D6" s="113">
        <v>81.662000000000006</v>
      </c>
      <c r="E6" s="134">
        <v>1.5454872348076234</v>
      </c>
      <c r="F6" s="135">
        <v>76</v>
      </c>
      <c r="G6" s="113">
        <v>89</v>
      </c>
      <c r="H6" s="113">
        <v>114</v>
      </c>
      <c r="I6" s="136">
        <v>1.5</v>
      </c>
      <c r="J6" s="123"/>
      <c r="K6" s="123"/>
      <c r="L6" s="5">
        <f t="shared" ref="L6:L11" si="0">D6-B6</f>
        <v>28.823000000000008</v>
      </c>
      <c r="M6" s="6">
        <f t="shared" ref="M6:M13" si="1">H6-F6</f>
        <v>38</v>
      </c>
    </row>
    <row r="7" spans="1:13" ht="14.4" hidden="1" customHeight="1" outlineLevel="1" x14ac:dyDescent="0.3">
      <c r="A7" s="119" t="s">
        <v>170</v>
      </c>
      <c r="B7" s="122">
        <v>191.66399999999999</v>
      </c>
      <c r="C7" s="113">
        <v>205.85300000000001</v>
      </c>
      <c r="D7" s="113">
        <v>162.66499999999999</v>
      </c>
      <c r="E7" s="134">
        <v>0.84869876450454962</v>
      </c>
      <c r="F7" s="135">
        <v>262</v>
      </c>
      <c r="G7" s="113">
        <v>309</v>
      </c>
      <c r="H7" s="113">
        <v>248</v>
      </c>
      <c r="I7" s="136">
        <v>0.94656488549618323</v>
      </c>
      <c r="J7" s="123"/>
      <c r="K7" s="123"/>
      <c r="L7" s="5">
        <f t="shared" si="0"/>
        <v>-28.998999999999995</v>
      </c>
      <c r="M7" s="6">
        <f t="shared" si="1"/>
        <v>-14</v>
      </c>
    </row>
    <row r="8" spans="1:13" ht="14.4" hidden="1" customHeight="1" outlineLevel="1" x14ac:dyDescent="0.3">
      <c r="A8" s="119" t="s">
        <v>171</v>
      </c>
      <c r="B8" s="122">
        <v>17.181000000000001</v>
      </c>
      <c r="C8" s="113">
        <v>38.369999999999997</v>
      </c>
      <c r="D8" s="113">
        <v>39.720999999999997</v>
      </c>
      <c r="E8" s="134">
        <v>2.3119143239625166</v>
      </c>
      <c r="F8" s="135">
        <v>21</v>
      </c>
      <c r="G8" s="113">
        <v>47</v>
      </c>
      <c r="H8" s="113">
        <v>75</v>
      </c>
      <c r="I8" s="136">
        <v>3.5714285714285716</v>
      </c>
      <c r="J8" s="123"/>
      <c r="K8" s="123"/>
      <c r="L8" s="5">
        <f t="shared" si="0"/>
        <v>22.539999999999996</v>
      </c>
      <c r="M8" s="6">
        <f t="shared" si="1"/>
        <v>54</v>
      </c>
    </row>
    <row r="9" spans="1:13" ht="14.4" hidden="1" customHeight="1" outlineLevel="1" x14ac:dyDescent="0.3">
      <c r="A9" s="119" t="s">
        <v>172</v>
      </c>
      <c r="B9" s="122">
        <v>2.7330000000000001</v>
      </c>
      <c r="C9" s="113">
        <v>0</v>
      </c>
      <c r="D9" s="113">
        <v>0</v>
      </c>
      <c r="E9" s="134" t="s">
        <v>579</v>
      </c>
      <c r="F9" s="135">
        <v>2</v>
      </c>
      <c r="G9" s="113">
        <v>0</v>
      </c>
      <c r="H9" s="113">
        <v>0</v>
      </c>
      <c r="I9" s="136" t="s">
        <v>579</v>
      </c>
      <c r="J9" s="123"/>
      <c r="K9" s="123"/>
      <c r="L9" s="5">
        <f t="shared" si="0"/>
        <v>-2.7330000000000001</v>
      </c>
      <c r="M9" s="6">
        <f t="shared" si="1"/>
        <v>-2</v>
      </c>
    </row>
    <row r="10" spans="1:13" ht="14.4" hidden="1" customHeight="1" outlineLevel="1" x14ac:dyDescent="0.3">
      <c r="A10" s="119" t="s">
        <v>173</v>
      </c>
      <c r="B10" s="122">
        <v>95.37</v>
      </c>
      <c r="C10" s="113">
        <v>99.113</v>
      </c>
      <c r="D10" s="113">
        <v>71.989000000000004</v>
      </c>
      <c r="E10" s="134">
        <v>0.75483904791863266</v>
      </c>
      <c r="F10" s="135">
        <v>129</v>
      </c>
      <c r="G10" s="113">
        <v>137</v>
      </c>
      <c r="H10" s="113">
        <v>99</v>
      </c>
      <c r="I10" s="136">
        <v>0.76744186046511631</v>
      </c>
      <c r="J10" s="123"/>
      <c r="K10" s="123"/>
      <c r="L10" s="5">
        <f t="shared" si="0"/>
        <v>-23.381</v>
      </c>
      <c r="M10" s="6">
        <f t="shared" si="1"/>
        <v>-30</v>
      </c>
    </row>
    <row r="11" spans="1:13" ht="14.4" hidden="1" customHeight="1" outlineLevel="1" x14ac:dyDescent="0.3">
      <c r="A11" s="119" t="s">
        <v>174</v>
      </c>
      <c r="B11" s="122">
        <v>17.777000000000001</v>
      </c>
      <c r="C11" s="113">
        <v>13.372999999999999</v>
      </c>
      <c r="D11" s="113">
        <v>7.5570000000000004</v>
      </c>
      <c r="E11" s="134">
        <v>0.42509984811835516</v>
      </c>
      <c r="F11" s="135">
        <v>24</v>
      </c>
      <c r="G11" s="113">
        <v>15</v>
      </c>
      <c r="H11" s="113">
        <v>11</v>
      </c>
      <c r="I11" s="136">
        <v>0.45833333333333331</v>
      </c>
      <c r="J11" s="123"/>
      <c r="K11" s="123"/>
      <c r="L11" s="5">
        <f t="shared" si="0"/>
        <v>-10.220000000000001</v>
      </c>
      <c r="M11" s="6">
        <f t="shared" si="1"/>
        <v>-13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5.4850000000000003</v>
      </c>
      <c r="D12" s="246">
        <v>0.48799999999999999</v>
      </c>
      <c r="E12" s="247"/>
      <c r="F12" s="248">
        <v>0</v>
      </c>
      <c r="G12" s="246">
        <v>9</v>
      </c>
      <c r="H12" s="246">
        <v>1</v>
      </c>
      <c r="I12" s="249"/>
      <c r="J12" s="123"/>
      <c r="K12" s="123"/>
      <c r="L12" s="250">
        <f>D12-B12</f>
        <v>0.48799999999999999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755.96</v>
      </c>
      <c r="C13" s="116">
        <f>SUM(C5:C12)</f>
        <v>864.93999999999994</v>
      </c>
      <c r="D13" s="116">
        <f>SUM(D5:D12)</f>
        <v>792.62500000000011</v>
      </c>
      <c r="E13" s="137">
        <f>IF(OR(D13=0,B13=0),0,D13/B13)</f>
        <v>1.0485012434520347</v>
      </c>
      <c r="F13" s="138">
        <f>SUM(F5:F12)</f>
        <v>987</v>
      </c>
      <c r="G13" s="116">
        <f>SUM(G5:G12)</f>
        <v>1143</v>
      </c>
      <c r="H13" s="116">
        <f>SUM(H5:H12)</f>
        <v>1079</v>
      </c>
      <c r="I13" s="139">
        <f>IF(OR(H13=0,F13=0),0,H13/F13)</f>
        <v>1.0932117527862208</v>
      </c>
      <c r="J13" s="123"/>
      <c r="K13" s="123"/>
      <c r="L13" s="129">
        <f>D13-B13</f>
        <v>36.665000000000077</v>
      </c>
      <c r="M13" s="140">
        <f t="shared" si="1"/>
        <v>92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378.39600000000002</v>
      </c>
      <c r="C18" s="114">
        <v>449.58499999999998</v>
      </c>
      <c r="D18" s="114">
        <v>428.54300000000001</v>
      </c>
      <c r="E18" s="131">
        <v>1.1325251852556582</v>
      </c>
      <c r="F18" s="121">
        <v>473</v>
      </c>
      <c r="G18" s="114">
        <v>537</v>
      </c>
      <c r="H18" s="114">
        <v>531</v>
      </c>
      <c r="I18" s="133">
        <v>1.1226215644820297</v>
      </c>
      <c r="J18" s="571">
        <f>0.97*0.976</f>
        <v>0.94672000000000001</v>
      </c>
      <c r="K18" s="572"/>
      <c r="L18" s="147">
        <f>D18-B18</f>
        <v>50.146999999999991</v>
      </c>
      <c r="M18" s="148">
        <f>H18-F18</f>
        <v>58</v>
      </c>
    </row>
    <row r="19" spans="1:13" ht="14.4" hidden="1" customHeight="1" outlineLevel="1" x14ac:dyDescent="0.3">
      <c r="A19" s="119" t="s">
        <v>169</v>
      </c>
      <c r="B19" s="122">
        <v>52.838999999999999</v>
      </c>
      <c r="C19" s="113">
        <v>53.161000000000001</v>
      </c>
      <c r="D19" s="113">
        <v>81.662000000000006</v>
      </c>
      <c r="E19" s="134">
        <v>1.5454872348076234</v>
      </c>
      <c r="F19" s="122">
        <v>76</v>
      </c>
      <c r="G19" s="113">
        <v>89</v>
      </c>
      <c r="H19" s="113">
        <v>114</v>
      </c>
      <c r="I19" s="136">
        <v>1.5</v>
      </c>
      <c r="J19" s="571">
        <f>0.97*1.096</f>
        <v>1.0631200000000001</v>
      </c>
      <c r="K19" s="572"/>
      <c r="L19" s="149">
        <f t="shared" ref="L19:L26" si="2">D19-B19</f>
        <v>28.823000000000008</v>
      </c>
      <c r="M19" s="150">
        <f t="shared" ref="M19:M26" si="3">H19-F19</f>
        <v>38</v>
      </c>
    </row>
    <row r="20" spans="1:13" ht="14.4" hidden="1" customHeight="1" outlineLevel="1" x14ac:dyDescent="0.3">
      <c r="A20" s="119" t="s">
        <v>170</v>
      </c>
      <c r="B20" s="122">
        <v>191.66399999999999</v>
      </c>
      <c r="C20" s="113">
        <v>205.85300000000001</v>
      </c>
      <c r="D20" s="113">
        <v>162.66499999999999</v>
      </c>
      <c r="E20" s="134">
        <v>0.84869876450454962</v>
      </c>
      <c r="F20" s="122">
        <v>262</v>
      </c>
      <c r="G20" s="113">
        <v>309</v>
      </c>
      <c r="H20" s="113">
        <v>248</v>
      </c>
      <c r="I20" s="136">
        <v>0.94656488549618323</v>
      </c>
      <c r="J20" s="571">
        <f>0.97*1.047</f>
        <v>1.01559</v>
      </c>
      <c r="K20" s="572"/>
      <c r="L20" s="149">
        <f t="shared" si="2"/>
        <v>-28.998999999999995</v>
      </c>
      <c r="M20" s="150">
        <f t="shared" si="3"/>
        <v>-14</v>
      </c>
    </row>
    <row r="21" spans="1:13" ht="14.4" hidden="1" customHeight="1" outlineLevel="1" x14ac:dyDescent="0.3">
      <c r="A21" s="119" t="s">
        <v>171</v>
      </c>
      <c r="B21" s="122">
        <v>17.181000000000001</v>
      </c>
      <c r="C21" s="113">
        <v>38.369999999999997</v>
      </c>
      <c r="D21" s="113">
        <v>39.720999999999997</v>
      </c>
      <c r="E21" s="134">
        <v>2.3119143239625166</v>
      </c>
      <c r="F21" s="122">
        <v>21</v>
      </c>
      <c r="G21" s="113">
        <v>47</v>
      </c>
      <c r="H21" s="113">
        <v>75</v>
      </c>
      <c r="I21" s="136">
        <v>3.5714285714285716</v>
      </c>
      <c r="J21" s="571">
        <f>0.97*1.091</f>
        <v>1.05827</v>
      </c>
      <c r="K21" s="572"/>
      <c r="L21" s="149">
        <f t="shared" si="2"/>
        <v>22.539999999999996</v>
      </c>
      <c r="M21" s="150">
        <f t="shared" si="3"/>
        <v>54</v>
      </c>
    </row>
    <row r="22" spans="1:13" ht="14.4" hidden="1" customHeight="1" outlineLevel="1" x14ac:dyDescent="0.3">
      <c r="A22" s="119" t="s">
        <v>172</v>
      </c>
      <c r="B22" s="122">
        <v>2.7330000000000001</v>
      </c>
      <c r="C22" s="113">
        <v>0</v>
      </c>
      <c r="D22" s="113">
        <v>0</v>
      </c>
      <c r="E22" s="134" t="s">
        <v>579</v>
      </c>
      <c r="F22" s="122">
        <v>2</v>
      </c>
      <c r="G22" s="113">
        <v>0</v>
      </c>
      <c r="H22" s="113">
        <v>0</v>
      </c>
      <c r="I22" s="136" t="s">
        <v>579</v>
      </c>
      <c r="J22" s="571">
        <f>0.97*1</f>
        <v>0.97</v>
      </c>
      <c r="K22" s="572"/>
      <c r="L22" s="149">
        <f t="shared" si="2"/>
        <v>-2.7330000000000001</v>
      </c>
      <c r="M22" s="150">
        <f t="shared" si="3"/>
        <v>-2</v>
      </c>
    </row>
    <row r="23" spans="1:13" ht="14.4" hidden="1" customHeight="1" outlineLevel="1" x14ac:dyDescent="0.3">
      <c r="A23" s="119" t="s">
        <v>173</v>
      </c>
      <c r="B23" s="122">
        <v>95.37</v>
      </c>
      <c r="C23" s="113">
        <v>99.113</v>
      </c>
      <c r="D23" s="113">
        <v>71.989000000000004</v>
      </c>
      <c r="E23" s="134">
        <v>0.75483904791863266</v>
      </c>
      <c r="F23" s="122">
        <v>129</v>
      </c>
      <c r="G23" s="113">
        <v>137</v>
      </c>
      <c r="H23" s="113">
        <v>99</v>
      </c>
      <c r="I23" s="136">
        <v>0.76744186046511631</v>
      </c>
      <c r="J23" s="571">
        <f>0.97*1.096</f>
        <v>1.0631200000000001</v>
      </c>
      <c r="K23" s="572"/>
      <c r="L23" s="149">
        <f t="shared" si="2"/>
        <v>-23.381</v>
      </c>
      <c r="M23" s="150">
        <f t="shared" si="3"/>
        <v>-30</v>
      </c>
    </row>
    <row r="24" spans="1:13" ht="14.4" hidden="1" customHeight="1" outlineLevel="1" x14ac:dyDescent="0.3">
      <c r="A24" s="119" t="s">
        <v>174</v>
      </c>
      <c r="B24" s="122">
        <v>17.777000000000001</v>
      </c>
      <c r="C24" s="113">
        <v>13.372999999999999</v>
      </c>
      <c r="D24" s="113">
        <v>7.5570000000000004</v>
      </c>
      <c r="E24" s="134">
        <v>0.42509984811835516</v>
      </c>
      <c r="F24" s="122">
        <v>24</v>
      </c>
      <c r="G24" s="113">
        <v>15</v>
      </c>
      <c r="H24" s="113">
        <v>11</v>
      </c>
      <c r="I24" s="136">
        <v>0.45833333333333331</v>
      </c>
      <c r="J24" s="571">
        <f>0.97*0.989</f>
        <v>0.95933000000000002</v>
      </c>
      <c r="K24" s="572"/>
      <c r="L24" s="149">
        <f t="shared" si="2"/>
        <v>-10.220000000000001</v>
      </c>
      <c r="M24" s="150">
        <f t="shared" si="3"/>
        <v>-13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5.4850000000000003</v>
      </c>
      <c r="D25" s="246">
        <v>0.48799999999999999</v>
      </c>
      <c r="E25" s="247"/>
      <c r="F25" s="245">
        <v>0</v>
      </c>
      <c r="G25" s="246">
        <v>9</v>
      </c>
      <c r="H25" s="246">
        <v>1</v>
      </c>
      <c r="I25" s="249"/>
      <c r="J25" s="365"/>
      <c r="K25" s="366"/>
      <c r="L25" s="252">
        <f>D25-B25</f>
        <v>0.48799999999999999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755.96</v>
      </c>
      <c r="C26" s="153">
        <f>SUM(C18:C25)</f>
        <v>864.93999999999994</v>
      </c>
      <c r="D26" s="153">
        <f>SUM(D18:D25)</f>
        <v>792.62500000000011</v>
      </c>
      <c r="E26" s="154">
        <f>IF(OR(D26=0,B26=0),0,D26/B26)</f>
        <v>1.0485012434520347</v>
      </c>
      <c r="F26" s="152">
        <f>SUM(F18:F25)</f>
        <v>987</v>
      </c>
      <c r="G26" s="153">
        <f>SUM(G18:G25)</f>
        <v>1143</v>
      </c>
      <c r="H26" s="153">
        <f>SUM(H18:H25)</f>
        <v>1079</v>
      </c>
      <c r="I26" s="155">
        <f>IF(OR(H26=0,F26=0),0,H26/F26)</f>
        <v>1.0932117527862208</v>
      </c>
      <c r="J26" s="123"/>
      <c r="K26" s="123"/>
      <c r="L26" s="145">
        <f t="shared" si="2"/>
        <v>36.665000000000077</v>
      </c>
      <c r="M26" s="156">
        <f t="shared" si="3"/>
        <v>92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579</v>
      </c>
      <c r="F31" s="132">
        <v>0</v>
      </c>
      <c r="G31" s="114">
        <v>0</v>
      </c>
      <c r="H31" s="114">
        <v>0</v>
      </c>
      <c r="I31" s="133" t="s">
        <v>579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579</v>
      </c>
      <c r="F32" s="135">
        <v>0</v>
      </c>
      <c r="G32" s="113">
        <v>0</v>
      </c>
      <c r="H32" s="113">
        <v>0</v>
      </c>
      <c r="I32" s="136" t="s">
        <v>579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579</v>
      </c>
      <c r="F33" s="135">
        <v>0</v>
      </c>
      <c r="G33" s="113">
        <v>0</v>
      </c>
      <c r="H33" s="113">
        <v>0</v>
      </c>
      <c r="I33" s="136" t="s">
        <v>579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579</v>
      </c>
      <c r="F34" s="135">
        <v>0</v>
      </c>
      <c r="G34" s="113">
        <v>0</v>
      </c>
      <c r="H34" s="113">
        <v>0</v>
      </c>
      <c r="I34" s="136" t="s">
        <v>579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579</v>
      </c>
      <c r="F35" s="135">
        <v>0</v>
      </c>
      <c r="G35" s="113">
        <v>0</v>
      </c>
      <c r="H35" s="113">
        <v>0</v>
      </c>
      <c r="I35" s="136" t="s">
        <v>579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579</v>
      </c>
      <c r="F36" s="135">
        <v>0</v>
      </c>
      <c r="G36" s="113">
        <v>0</v>
      </c>
      <c r="H36" s="113">
        <v>0</v>
      </c>
      <c r="I36" s="136" t="s">
        <v>579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579</v>
      </c>
      <c r="F37" s="135">
        <v>0</v>
      </c>
      <c r="G37" s="113">
        <v>0</v>
      </c>
      <c r="H37" s="113">
        <v>0</v>
      </c>
      <c r="I37" s="136" t="s">
        <v>579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579</v>
      </c>
      <c r="F38" s="248">
        <v>0</v>
      </c>
      <c r="G38" s="246">
        <v>0</v>
      </c>
      <c r="H38" s="246">
        <v>0</v>
      </c>
      <c r="I38" s="249" t="s">
        <v>579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998.54</v>
      </c>
      <c r="C33" s="203">
        <v>985</v>
      </c>
      <c r="D33" s="84">
        <f>IF(C33="","",C33-B33)</f>
        <v>-13.539999999999964</v>
      </c>
      <c r="E33" s="85">
        <f>IF(C33="","",C33/B33)</f>
        <v>0.98644020269593613</v>
      </c>
      <c r="F33" s="86">
        <v>245.17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2272.58</v>
      </c>
      <c r="C34" s="204">
        <v>2431</v>
      </c>
      <c r="D34" s="87">
        <f t="shared" ref="D34:D45" si="0">IF(C34="","",C34-B34)</f>
        <v>158.42000000000007</v>
      </c>
      <c r="E34" s="88">
        <f t="shared" ref="E34:E45" si="1">IF(C34="","",C34/B34)</f>
        <v>1.0697093171637522</v>
      </c>
      <c r="F34" s="89">
        <v>665.22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3449.08</v>
      </c>
      <c r="C35" s="204">
        <v>3698</v>
      </c>
      <c r="D35" s="87">
        <f t="shared" si="0"/>
        <v>248.92000000000007</v>
      </c>
      <c r="E35" s="88">
        <f t="shared" si="1"/>
        <v>1.0721699699630047</v>
      </c>
      <c r="F35" s="89">
        <v>1031.31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5219.99</v>
      </c>
      <c r="C36" s="204">
        <v>5782</v>
      </c>
      <c r="D36" s="87">
        <f t="shared" si="0"/>
        <v>562.01000000000022</v>
      </c>
      <c r="E36" s="88">
        <f t="shared" si="1"/>
        <v>1.1076649572125619</v>
      </c>
      <c r="F36" s="89">
        <v>1708.53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6479.83</v>
      </c>
      <c r="C37" s="204">
        <v>7014</v>
      </c>
      <c r="D37" s="87">
        <f t="shared" si="0"/>
        <v>534.17000000000007</v>
      </c>
      <c r="E37" s="88">
        <f t="shared" si="1"/>
        <v>1.0824358046430231</v>
      </c>
      <c r="F37" s="89">
        <v>1986.48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6486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6301</v>
      </c>
      <c r="B5" s="851"/>
      <c r="C5" s="852"/>
      <c r="D5" s="853"/>
      <c r="E5" s="854"/>
      <c r="F5" s="855"/>
      <c r="G5" s="856"/>
      <c r="H5" s="857">
        <v>1</v>
      </c>
      <c r="I5" s="858">
        <v>7.47</v>
      </c>
      <c r="J5" s="859">
        <v>56</v>
      </c>
      <c r="K5" s="860">
        <v>3.29</v>
      </c>
      <c r="L5" s="861">
        <v>3</v>
      </c>
      <c r="M5" s="861">
        <v>31</v>
      </c>
      <c r="N5" s="862">
        <v>10.41</v>
      </c>
      <c r="O5" s="861" t="s">
        <v>6302</v>
      </c>
      <c r="P5" s="863" t="s">
        <v>6303</v>
      </c>
      <c r="Q5" s="864">
        <f>H5-B5</f>
        <v>1</v>
      </c>
      <c r="R5" s="864">
        <f>I5-C5</f>
        <v>7.47</v>
      </c>
      <c r="S5" s="851">
        <f>IF(H5=0,"",H5*N5)</f>
        <v>10.41</v>
      </c>
      <c r="T5" s="851">
        <f>IF(H5=0,"",H5*J5)</f>
        <v>56</v>
      </c>
      <c r="U5" s="851">
        <f>IF(H5=0,"",T5-S5)</f>
        <v>45.59</v>
      </c>
      <c r="V5" s="865">
        <f>IF(H5=0,"",T5/S5)</f>
        <v>5.3794428434197883</v>
      </c>
      <c r="W5" s="866">
        <v>45.59</v>
      </c>
    </row>
    <row r="6" spans="1:23" ht="14.4" customHeight="1" x14ac:dyDescent="0.3">
      <c r="A6" s="882" t="s">
        <v>6304</v>
      </c>
      <c r="B6" s="821">
        <v>4</v>
      </c>
      <c r="C6" s="822">
        <v>2.42</v>
      </c>
      <c r="D6" s="823">
        <v>5</v>
      </c>
      <c r="E6" s="833">
        <v>1</v>
      </c>
      <c r="F6" s="811">
        <v>0.61</v>
      </c>
      <c r="G6" s="812">
        <v>4</v>
      </c>
      <c r="H6" s="817">
        <v>1</v>
      </c>
      <c r="I6" s="811">
        <v>0.61</v>
      </c>
      <c r="J6" s="815">
        <v>8</v>
      </c>
      <c r="K6" s="816">
        <v>0.61</v>
      </c>
      <c r="L6" s="817">
        <v>2</v>
      </c>
      <c r="M6" s="817">
        <v>18</v>
      </c>
      <c r="N6" s="818">
        <v>5.88</v>
      </c>
      <c r="O6" s="817" t="s">
        <v>6302</v>
      </c>
      <c r="P6" s="834" t="s">
        <v>6305</v>
      </c>
      <c r="Q6" s="819">
        <f t="shared" ref="Q6:R69" si="0">H6-B6</f>
        <v>-3</v>
      </c>
      <c r="R6" s="819">
        <f t="shared" si="0"/>
        <v>-1.81</v>
      </c>
      <c r="S6" s="830">
        <f t="shared" ref="S6:S69" si="1">IF(H6=0,"",H6*N6)</f>
        <v>5.88</v>
      </c>
      <c r="T6" s="830">
        <f t="shared" ref="T6:T69" si="2">IF(H6=0,"",H6*J6)</f>
        <v>8</v>
      </c>
      <c r="U6" s="830">
        <f t="shared" ref="U6:U69" si="3">IF(H6=0,"",T6-S6)</f>
        <v>2.12</v>
      </c>
      <c r="V6" s="835">
        <f t="shared" ref="V6:V69" si="4">IF(H6=0,"",T6/S6)</f>
        <v>1.3605442176870748</v>
      </c>
      <c r="W6" s="820">
        <v>2.12</v>
      </c>
    </row>
    <row r="7" spans="1:23" ht="14.4" customHeight="1" x14ac:dyDescent="0.3">
      <c r="A7" s="883" t="s">
        <v>6306</v>
      </c>
      <c r="B7" s="867">
        <v>5</v>
      </c>
      <c r="C7" s="868">
        <v>3.68</v>
      </c>
      <c r="D7" s="824">
        <v>4.5999999999999996</v>
      </c>
      <c r="E7" s="869">
        <v>2</v>
      </c>
      <c r="F7" s="870">
        <v>1.5</v>
      </c>
      <c r="G7" s="825">
        <v>9</v>
      </c>
      <c r="H7" s="871">
        <v>3</v>
      </c>
      <c r="I7" s="870">
        <v>2.21</v>
      </c>
      <c r="J7" s="825">
        <v>7</v>
      </c>
      <c r="K7" s="872">
        <v>0.74</v>
      </c>
      <c r="L7" s="871">
        <v>3</v>
      </c>
      <c r="M7" s="871">
        <v>24</v>
      </c>
      <c r="N7" s="873">
        <v>8.07</v>
      </c>
      <c r="O7" s="871" t="s">
        <v>6302</v>
      </c>
      <c r="P7" s="874" t="s">
        <v>6307</v>
      </c>
      <c r="Q7" s="875">
        <f t="shared" si="0"/>
        <v>-2</v>
      </c>
      <c r="R7" s="875">
        <f t="shared" si="0"/>
        <v>-1.4700000000000002</v>
      </c>
      <c r="S7" s="876">
        <f t="shared" si="1"/>
        <v>24.21</v>
      </c>
      <c r="T7" s="876">
        <f t="shared" si="2"/>
        <v>21</v>
      </c>
      <c r="U7" s="876">
        <f t="shared" si="3"/>
        <v>-3.2100000000000009</v>
      </c>
      <c r="V7" s="877">
        <f t="shared" si="4"/>
        <v>0.86741016109045843</v>
      </c>
      <c r="W7" s="826">
        <v>2.93</v>
      </c>
    </row>
    <row r="8" spans="1:23" ht="14.4" customHeight="1" x14ac:dyDescent="0.3">
      <c r="A8" s="883" t="s">
        <v>6308</v>
      </c>
      <c r="B8" s="867">
        <v>1</v>
      </c>
      <c r="C8" s="868">
        <v>0.63</v>
      </c>
      <c r="D8" s="824">
        <v>2</v>
      </c>
      <c r="E8" s="869">
        <v>2</v>
      </c>
      <c r="F8" s="870">
        <v>1.69</v>
      </c>
      <c r="G8" s="825">
        <v>6.5</v>
      </c>
      <c r="H8" s="871"/>
      <c r="I8" s="870"/>
      <c r="J8" s="825"/>
      <c r="K8" s="872">
        <v>1.1000000000000001</v>
      </c>
      <c r="L8" s="871">
        <v>4</v>
      </c>
      <c r="M8" s="871">
        <v>32</v>
      </c>
      <c r="N8" s="873">
        <v>10.75</v>
      </c>
      <c r="O8" s="871" t="s">
        <v>6302</v>
      </c>
      <c r="P8" s="874" t="s">
        <v>6309</v>
      </c>
      <c r="Q8" s="875">
        <f t="shared" si="0"/>
        <v>-1</v>
      </c>
      <c r="R8" s="875">
        <f t="shared" si="0"/>
        <v>-0.63</v>
      </c>
      <c r="S8" s="876" t="str">
        <f t="shared" si="1"/>
        <v/>
      </c>
      <c r="T8" s="876" t="str">
        <f t="shared" si="2"/>
        <v/>
      </c>
      <c r="U8" s="876" t="str">
        <f t="shared" si="3"/>
        <v/>
      </c>
      <c r="V8" s="877" t="str">
        <f t="shared" si="4"/>
        <v/>
      </c>
      <c r="W8" s="826"/>
    </row>
    <row r="9" spans="1:23" ht="14.4" customHeight="1" x14ac:dyDescent="0.3">
      <c r="A9" s="882" t="s">
        <v>6310</v>
      </c>
      <c r="B9" s="821">
        <v>1</v>
      </c>
      <c r="C9" s="822">
        <v>1.1100000000000001</v>
      </c>
      <c r="D9" s="823">
        <v>5</v>
      </c>
      <c r="E9" s="833"/>
      <c r="F9" s="811"/>
      <c r="G9" s="812"/>
      <c r="H9" s="817"/>
      <c r="I9" s="811"/>
      <c r="J9" s="812"/>
      <c r="K9" s="816">
        <v>1.1100000000000001</v>
      </c>
      <c r="L9" s="817">
        <v>3</v>
      </c>
      <c r="M9" s="817">
        <v>28</v>
      </c>
      <c r="N9" s="818">
        <v>9.4</v>
      </c>
      <c r="O9" s="817" t="s">
        <v>6302</v>
      </c>
      <c r="P9" s="834" t="s">
        <v>6311</v>
      </c>
      <c r="Q9" s="819">
        <f t="shared" si="0"/>
        <v>-1</v>
      </c>
      <c r="R9" s="819">
        <f t="shared" si="0"/>
        <v>-1.1100000000000001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0"/>
    </row>
    <row r="10" spans="1:23" ht="14.4" customHeight="1" x14ac:dyDescent="0.3">
      <c r="A10" s="882" t="s">
        <v>6312</v>
      </c>
      <c r="B10" s="830"/>
      <c r="C10" s="831"/>
      <c r="D10" s="832"/>
      <c r="E10" s="813">
        <v>1</v>
      </c>
      <c r="F10" s="814">
        <v>0.36</v>
      </c>
      <c r="G10" s="827">
        <v>3</v>
      </c>
      <c r="H10" s="817"/>
      <c r="I10" s="811"/>
      <c r="J10" s="812"/>
      <c r="K10" s="816">
        <v>0.34</v>
      </c>
      <c r="L10" s="817">
        <v>1</v>
      </c>
      <c r="M10" s="817">
        <v>11</v>
      </c>
      <c r="N10" s="818">
        <v>3.56</v>
      </c>
      <c r="O10" s="817" t="s">
        <v>6302</v>
      </c>
      <c r="P10" s="834" t="s">
        <v>6313</v>
      </c>
      <c r="Q10" s="819">
        <f t="shared" si="0"/>
        <v>0</v>
      </c>
      <c r="R10" s="819">
        <f t="shared" si="0"/>
        <v>0</v>
      </c>
      <c r="S10" s="830" t="str">
        <f t="shared" si="1"/>
        <v/>
      </c>
      <c r="T10" s="830" t="str">
        <f t="shared" si="2"/>
        <v/>
      </c>
      <c r="U10" s="830" t="str">
        <f t="shared" si="3"/>
        <v/>
      </c>
      <c r="V10" s="835" t="str">
        <f t="shared" si="4"/>
        <v/>
      </c>
      <c r="W10" s="820"/>
    </row>
    <row r="11" spans="1:23" ht="14.4" customHeight="1" x14ac:dyDescent="0.3">
      <c r="A11" s="883" t="s">
        <v>6314</v>
      </c>
      <c r="B11" s="876"/>
      <c r="C11" s="878"/>
      <c r="D11" s="836"/>
      <c r="E11" s="879">
        <v>1</v>
      </c>
      <c r="F11" s="880">
        <v>0.64</v>
      </c>
      <c r="G11" s="828">
        <v>2</v>
      </c>
      <c r="H11" s="871"/>
      <c r="I11" s="870"/>
      <c r="J11" s="825"/>
      <c r="K11" s="872">
        <v>0.64</v>
      </c>
      <c r="L11" s="871">
        <v>2</v>
      </c>
      <c r="M11" s="871">
        <v>18</v>
      </c>
      <c r="N11" s="873">
        <v>6.12</v>
      </c>
      <c r="O11" s="871" t="s">
        <v>6302</v>
      </c>
      <c r="P11" s="874" t="s">
        <v>6315</v>
      </c>
      <c r="Q11" s="875">
        <f t="shared" si="0"/>
        <v>0</v>
      </c>
      <c r="R11" s="875">
        <f t="shared" si="0"/>
        <v>0</v>
      </c>
      <c r="S11" s="876" t="str">
        <f t="shared" si="1"/>
        <v/>
      </c>
      <c r="T11" s="876" t="str">
        <f t="shared" si="2"/>
        <v/>
      </c>
      <c r="U11" s="876" t="str">
        <f t="shared" si="3"/>
        <v/>
      </c>
      <c r="V11" s="877" t="str">
        <f t="shared" si="4"/>
        <v/>
      </c>
      <c r="W11" s="826"/>
    </row>
    <row r="12" spans="1:23" ht="14.4" customHeight="1" x14ac:dyDescent="0.3">
      <c r="A12" s="882" t="s">
        <v>6316</v>
      </c>
      <c r="B12" s="821">
        <v>5</v>
      </c>
      <c r="C12" s="822">
        <v>2.2599999999999998</v>
      </c>
      <c r="D12" s="823">
        <v>3.6</v>
      </c>
      <c r="E12" s="833"/>
      <c r="F12" s="811"/>
      <c r="G12" s="812"/>
      <c r="H12" s="817">
        <v>2</v>
      </c>
      <c r="I12" s="811">
        <v>0.96</v>
      </c>
      <c r="J12" s="815">
        <v>10.5</v>
      </c>
      <c r="K12" s="816">
        <v>0.45</v>
      </c>
      <c r="L12" s="817">
        <v>2</v>
      </c>
      <c r="M12" s="817">
        <v>15</v>
      </c>
      <c r="N12" s="818">
        <v>4.84</v>
      </c>
      <c r="O12" s="817" t="s">
        <v>6302</v>
      </c>
      <c r="P12" s="834" t="s">
        <v>6317</v>
      </c>
      <c r="Q12" s="819">
        <f t="shared" si="0"/>
        <v>-3</v>
      </c>
      <c r="R12" s="819">
        <f t="shared" si="0"/>
        <v>-1.2999999999999998</v>
      </c>
      <c r="S12" s="830">
        <f t="shared" si="1"/>
        <v>9.68</v>
      </c>
      <c r="T12" s="830">
        <f t="shared" si="2"/>
        <v>21</v>
      </c>
      <c r="U12" s="830">
        <f t="shared" si="3"/>
        <v>11.32</v>
      </c>
      <c r="V12" s="835">
        <f t="shared" si="4"/>
        <v>2.169421487603306</v>
      </c>
      <c r="W12" s="820">
        <v>11.32</v>
      </c>
    </row>
    <row r="13" spans="1:23" ht="14.4" customHeight="1" x14ac:dyDescent="0.3">
      <c r="A13" s="883" t="s">
        <v>6318</v>
      </c>
      <c r="B13" s="867">
        <v>4</v>
      </c>
      <c r="C13" s="868">
        <v>2.06</v>
      </c>
      <c r="D13" s="824">
        <v>4.3</v>
      </c>
      <c r="E13" s="869">
        <v>2</v>
      </c>
      <c r="F13" s="870">
        <v>1.03</v>
      </c>
      <c r="G13" s="825">
        <v>5</v>
      </c>
      <c r="H13" s="871"/>
      <c r="I13" s="870"/>
      <c r="J13" s="825"/>
      <c r="K13" s="872">
        <v>0.51</v>
      </c>
      <c r="L13" s="871">
        <v>2</v>
      </c>
      <c r="M13" s="871">
        <v>17</v>
      </c>
      <c r="N13" s="873">
        <v>5.72</v>
      </c>
      <c r="O13" s="871" t="s">
        <v>6302</v>
      </c>
      <c r="P13" s="874" t="s">
        <v>6319</v>
      </c>
      <c r="Q13" s="875">
        <f t="shared" si="0"/>
        <v>-4</v>
      </c>
      <c r="R13" s="875">
        <f t="shared" si="0"/>
        <v>-2.06</v>
      </c>
      <c r="S13" s="876" t="str">
        <f t="shared" si="1"/>
        <v/>
      </c>
      <c r="T13" s="876" t="str">
        <f t="shared" si="2"/>
        <v/>
      </c>
      <c r="U13" s="876" t="str">
        <f t="shared" si="3"/>
        <v/>
      </c>
      <c r="V13" s="877" t="str">
        <f t="shared" si="4"/>
        <v/>
      </c>
      <c r="W13" s="826"/>
    </row>
    <row r="14" spans="1:23" ht="14.4" customHeight="1" x14ac:dyDescent="0.3">
      <c r="A14" s="883" t="s">
        <v>6320</v>
      </c>
      <c r="B14" s="867">
        <v>7</v>
      </c>
      <c r="C14" s="868">
        <v>6.19</v>
      </c>
      <c r="D14" s="824">
        <v>9.1</v>
      </c>
      <c r="E14" s="869">
        <v>2</v>
      </c>
      <c r="F14" s="870">
        <v>1.71</v>
      </c>
      <c r="G14" s="825">
        <v>5.5</v>
      </c>
      <c r="H14" s="871">
        <v>3</v>
      </c>
      <c r="I14" s="870">
        <v>2.06</v>
      </c>
      <c r="J14" s="825">
        <v>2.2999999999999998</v>
      </c>
      <c r="K14" s="872">
        <v>0.86</v>
      </c>
      <c r="L14" s="871">
        <v>3</v>
      </c>
      <c r="M14" s="871">
        <v>27</v>
      </c>
      <c r="N14" s="873">
        <v>8.8800000000000008</v>
      </c>
      <c r="O14" s="871" t="s">
        <v>6302</v>
      </c>
      <c r="P14" s="874" t="s">
        <v>6321</v>
      </c>
      <c r="Q14" s="875">
        <f t="shared" si="0"/>
        <v>-4</v>
      </c>
      <c r="R14" s="875">
        <f t="shared" si="0"/>
        <v>-4.1300000000000008</v>
      </c>
      <c r="S14" s="876">
        <f t="shared" si="1"/>
        <v>26.64</v>
      </c>
      <c r="T14" s="876">
        <f t="shared" si="2"/>
        <v>6.8999999999999995</v>
      </c>
      <c r="U14" s="876">
        <f t="shared" si="3"/>
        <v>-19.740000000000002</v>
      </c>
      <c r="V14" s="877">
        <f t="shared" si="4"/>
        <v>0.25900900900900897</v>
      </c>
      <c r="W14" s="826"/>
    </row>
    <row r="15" spans="1:23" ht="14.4" customHeight="1" x14ac:dyDescent="0.3">
      <c r="A15" s="882" t="s">
        <v>6322</v>
      </c>
      <c r="B15" s="830"/>
      <c r="C15" s="831"/>
      <c r="D15" s="832"/>
      <c r="E15" s="833"/>
      <c r="F15" s="811"/>
      <c r="G15" s="812"/>
      <c r="H15" s="813">
        <v>1</v>
      </c>
      <c r="I15" s="814">
        <v>1.49</v>
      </c>
      <c r="J15" s="827">
        <v>2</v>
      </c>
      <c r="K15" s="816">
        <v>1.49</v>
      </c>
      <c r="L15" s="817">
        <v>2</v>
      </c>
      <c r="M15" s="817">
        <v>18</v>
      </c>
      <c r="N15" s="818">
        <v>6.12</v>
      </c>
      <c r="O15" s="817" t="s">
        <v>6302</v>
      </c>
      <c r="P15" s="834" t="s">
        <v>6323</v>
      </c>
      <c r="Q15" s="819">
        <f t="shared" si="0"/>
        <v>1</v>
      </c>
      <c r="R15" s="819">
        <f t="shared" si="0"/>
        <v>1.49</v>
      </c>
      <c r="S15" s="830">
        <f t="shared" si="1"/>
        <v>6.12</v>
      </c>
      <c r="T15" s="830">
        <f t="shared" si="2"/>
        <v>2</v>
      </c>
      <c r="U15" s="830">
        <f t="shared" si="3"/>
        <v>-4.12</v>
      </c>
      <c r="V15" s="835">
        <f t="shared" si="4"/>
        <v>0.32679738562091504</v>
      </c>
      <c r="W15" s="820"/>
    </row>
    <row r="16" spans="1:23" ht="14.4" customHeight="1" x14ac:dyDescent="0.3">
      <c r="A16" s="882" t="s">
        <v>6324</v>
      </c>
      <c r="B16" s="821">
        <v>1</v>
      </c>
      <c r="C16" s="822">
        <v>1.0900000000000001</v>
      </c>
      <c r="D16" s="823">
        <v>3</v>
      </c>
      <c r="E16" s="833"/>
      <c r="F16" s="811"/>
      <c r="G16" s="812"/>
      <c r="H16" s="817"/>
      <c r="I16" s="811"/>
      <c r="J16" s="812"/>
      <c r="K16" s="816">
        <v>0.84</v>
      </c>
      <c r="L16" s="817">
        <v>2</v>
      </c>
      <c r="M16" s="817">
        <v>17</v>
      </c>
      <c r="N16" s="818">
        <v>5.66</v>
      </c>
      <c r="O16" s="817" t="s">
        <v>6302</v>
      </c>
      <c r="P16" s="834" t="s">
        <v>6325</v>
      </c>
      <c r="Q16" s="819">
        <f t="shared" si="0"/>
        <v>-1</v>
      </c>
      <c r="R16" s="819">
        <f t="shared" si="0"/>
        <v>-1.0900000000000001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5" t="str">
        <f t="shared" si="4"/>
        <v/>
      </c>
      <c r="W16" s="820"/>
    </row>
    <row r="17" spans="1:23" ht="14.4" customHeight="1" x14ac:dyDescent="0.3">
      <c r="A17" s="882" t="s">
        <v>6326</v>
      </c>
      <c r="B17" s="830"/>
      <c r="C17" s="831"/>
      <c r="D17" s="832"/>
      <c r="E17" s="813">
        <v>1</v>
      </c>
      <c r="F17" s="814">
        <v>0.73</v>
      </c>
      <c r="G17" s="827">
        <v>5</v>
      </c>
      <c r="H17" s="817"/>
      <c r="I17" s="811"/>
      <c r="J17" s="812"/>
      <c r="K17" s="816">
        <v>0.73</v>
      </c>
      <c r="L17" s="817">
        <v>3</v>
      </c>
      <c r="M17" s="817">
        <v>25</v>
      </c>
      <c r="N17" s="818">
        <v>8.39</v>
      </c>
      <c r="O17" s="817" t="s">
        <v>6302</v>
      </c>
      <c r="P17" s="834" t="s">
        <v>6327</v>
      </c>
      <c r="Q17" s="819">
        <f t="shared" si="0"/>
        <v>0</v>
      </c>
      <c r="R17" s="819">
        <f t="shared" si="0"/>
        <v>0</v>
      </c>
      <c r="S17" s="830" t="str">
        <f t="shared" si="1"/>
        <v/>
      </c>
      <c r="T17" s="830" t="str">
        <f t="shared" si="2"/>
        <v/>
      </c>
      <c r="U17" s="830" t="str">
        <f t="shared" si="3"/>
        <v/>
      </c>
      <c r="V17" s="835" t="str">
        <f t="shared" si="4"/>
        <v/>
      </c>
      <c r="W17" s="820"/>
    </row>
    <row r="18" spans="1:23" ht="14.4" customHeight="1" x14ac:dyDescent="0.3">
      <c r="A18" s="883" t="s">
        <v>6328</v>
      </c>
      <c r="B18" s="876"/>
      <c r="C18" s="878"/>
      <c r="D18" s="836"/>
      <c r="E18" s="879">
        <v>1</v>
      </c>
      <c r="F18" s="880">
        <v>0.83</v>
      </c>
      <c r="G18" s="828">
        <v>9</v>
      </c>
      <c r="H18" s="871"/>
      <c r="I18" s="870"/>
      <c r="J18" s="825"/>
      <c r="K18" s="872">
        <v>0.83</v>
      </c>
      <c r="L18" s="871">
        <v>3</v>
      </c>
      <c r="M18" s="871">
        <v>28</v>
      </c>
      <c r="N18" s="873">
        <v>9.4</v>
      </c>
      <c r="O18" s="871" t="s">
        <v>6302</v>
      </c>
      <c r="P18" s="874" t="s">
        <v>6329</v>
      </c>
      <c r="Q18" s="875">
        <f t="shared" si="0"/>
        <v>0</v>
      </c>
      <c r="R18" s="875">
        <f t="shared" si="0"/>
        <v>0</v>
      </c>
      <c r="S18" s="876" t="str">
        <f t="shared" si="1"/>
        <v/>
      </c>
      <c r="T18" s="876" t="str">
        <f t="shared" si="2"/>
        <v/>
      </c>
      <c r="U18" s="876" t="str">
        <f t="shared" si="3"/>
        <v/>
      </c>
      <c r="V18" s="877" t="str">
        <f t="shared" si="4"/>
        <v/>
      </c>
      <c r="W18" s="826"/>
    </row>
    <row r="19" spans="1:23" ht="14.4" customHeight="1" x14ac:dyDescent="0.3">
      <c r="A19" s="883" t="s">
        <v>6330</v>
      </c>
      <c r="B19" s="876"/>
      <c r="C19" s="878"/>
      <c r="D19" s="836"/>
      <c r="E19" s="879">
        <v>1</v>
      </c>
      <c r="F19" s="880">
        <v>1</v>
      </c>
      <c r="G19" s="828">
        <v>8</v>
      </c>
      <c r="H19" s="871"/>
      <c r="I19" s="870"/>
      <c r="J19" s="825"/>
      <c r="K19" s="872">
        <v>1</v>
      </c>
      <c r="L19" s="871">
        <v>3</v>
      </c>
      <c r="M19" s="871">
        <v>29</v>
      </c>
      <c r="N19" s="873">
        <v>9.7899999999999991</v>
      </c>
      <c r="O19" s="871" t="s">
        <v>6302</v>
      </c>
      <c r="P19" s="874" t="s">
        <v>6331</v>
      </c>
      <c r="Q19" s="875">
        <f t="shared" si="0"/>
        <v>0</v>
      </c>
      <c r="R19" s="875">
        <f t="shared" si="0"/>
        <v>0</v>
      </c>
      <c r="S19" s="876" t="str">
        <f t="shared" si="1"/>
        <v/>
      </c>
      <c r="T19" s="876" t="str">
        <f t="shared" si="2"/>
        <v/>
      </c>
      <c r="U19" s="876" t="str">
        <f t="shared" si="3"/>
        <v/>
      </c>
      <c r="V19" s="877" t="str">
        <f t="shared" si="4"/>
        <v/>
      </c>
      <c r="W19" s="826"/>
    </row>
    <row r="20" spans="1:23" ht="14.4" customHeight="1" x14ac:dyDescent="0.3">
      <c r="A20" s="882" t="s">
        <v>6332</v>
      </c>
      <c r="B20" s="830">
        <v>3</v>
      </c>
      <c r="C20" s="831">
        <v>1.38</v>
      </c>
      <c r="D20" s="832">
        <v>9.3000000000000007</v>
      </c>
      <c r="E20" s="813">
        <v>2</v>
      </c>
      <c r="F20" s="814">
        <v>0.98</v>
      </c>
      <c r="G20" s="827">
        <v>5</v>
      </c>
      <c r="H20" s="817">
        <v>1</v>
      </c>
      <c r="I20" s="811">
        <v>0.49</v>
      </c>
      <c r="J20" s="812">
        <v>3</v>
      </c>
      <c r="K20" s="816">
        <v>0.49</v>
      </c>
      <c r="L20" s="817">
        <v>2</v>
      </c>
      <c r="M20" s="817">
        <v>18</v>
      </c>
      <c r="N20" s="818">
        <v>5.92</v>
      </c>
      <c r="O20" s="817" t="s">
        <v>6302</v>
      </c>
      <c r="P20" s="834" t="s">
        <v>6333</v>
      </c>
      <c r="Q20" s="819">
        <f t="shared" si="0"/>
        <v>-2</v>
      </c>
      <c r="R20" s="819">
        <f t="shared" si="0"/>
        <v>-0.8899999999999999</v>
      </c>
      <c r="S20" s="830">
        <f t="shared" si="1"/>
        <v>5.92</v>
      </c>
      <c r="T20" s="830">
        <f t="shared" si="2"/>
        <v>3</v>
      </c>
      <c r="U20" s="830">
        <f t="shared" si="3"/>
        <v>-2.92</v>
      </c>
      <c r="V20" s="835">
        <f t="shared" si="4"/>
        <v>0.5067567567567568</v>
      </c>
      <c r="W20" s="820"/>
    </row>
    <row r="21" spans="1:23" ht="14.4" customHeight="1" x14ac:dyDescent="0.3">
      <c r="A21" s="883" t="s">
        <v>6334</v>
      </c>
      <c r="B21" s="876">
        <v>4</v>
      </c>
      <c r="C21" s="878">
        <v>2.56</v>
      </c>
      <c r="D21" s="836">
        <v>6</v>
      </c>
      <c r="E21" s="879">
        <v>4</v>
      </c>
      <c r="F21" s="880">
        <v>2.96</v>
      </c>
      <c r="G21" s="828">
        <v>4.3</v>
      </c>
      <c r="H21" s="871">
        <v>2</v>
      </c>
      <c r="I21" s="870">
        <v>1.23</v>
      </c>
      <c r="J21" s="829">
        <v>15.5</v>
      </c>
      <c r="K21" s="872">
        <v>0.62</v>
      </c>
      <c r="L21" s="871">
        <v>2</v>
      </c>
      <c r="M21" s="871">
        <v>22</v>
      </c>
      <c r="N21" s="873">
        <v>7.23</v>
      </c>
      <c r="O21" s="871" t="s">
        <v>6302</v>
      </c>
      <c r="P21" s="874" t="s">
        <v>6335</v>
      </c>
      <c r="Q21" s="875">
        <f t="shared" si="0"/>
        <v>-2</v>
      </c>
      <c r="R21" s="875">
        <f t="shared" si="0"/>
        <v>-1.33</v>
      </c>
      <c r="S21" s="876">
        <f t="shared" si="1"/>
        <v>14.46</v>
      </c>
      <c r="T21" s="876">
        <f t="shared" si="2"/>
        <v>31</v>
      </c>
      <c r="U21" s="876">
        <f t="shared" si="3"/>
        <v>16.54</v>
      </c>
      <c r="V21" s="877">
        <f t="shared" si="4"/>
        <v>2.1438450899031811</v>
      </c>
      <c r="W21" s="826">
        <v>16.54</v>
      </c>
    </row>
    <row r="22" spans="1:23" ht="14.4" customHeight="1" x14ac:dyDescent="0.3">
      <c r="A22" s="883" t="s">
        <v>6336</v>
      </c>
      <c r="B22" s="876"/>
      <c r="C22" s="878"/>
      <c r="D22" s="836"/>
      <c r="E22" s="879">
        <v>3</v>
      </c>
      <c r="F22" s="880">
        <v>3.33</v>
      </c>
      <c r="G22" s="828">
        <v>20</v>
      </c>
      <c r="H22" s="871">
        <v>1</v>
      </c>
      <c r="I22" s="870">
        <v>0.86</v>
      </c>
      <c r="J22" s="829">
        <v>19</v>
      </c>
      <c r="K22" s="872">
        <v>0.84</v>
      </c>
      <c r="L22" s="871">
        <v>3</v>
      </c>
      <c r="M22" s="871">
        <v>29</v>
      </c>
      <c r="N22" s="873">
        <v>9.82</v>
      </c>
      <c r="O22" s="871" t="s">
        <v>6302</v>
      </c>
      <c r="P22" s="874" t="s">
        <v>6337</v>
      </c>
      <c r="Q22" s="875">
        <f t="shared" si="0"/>
        <v>1</v>
      </c>
      <c r="R22" s="875">
        <f t="shared" si="0"/>
        <v>0.86</v>
      </c>
      <c r="S22" s="876">
        <f t="shared" si="1"/>
        <v>9.82</v>
      </c>
      <c r="T22" s="876">
        <f t="shared" si="2"/>
        <v>19</v>
      </c>
      <c r="U22" s="876">
        <f t="shared" si="3"/>
        <v>9.18</v>
      </c>
      <c r="V22" s="877">
        <f t="shared" si="4"/>
        <v>1.9348268839103868</v>
      </c>
      <c r="W22" s="826">
        <v>9.18</v>
      </c>
    </row>
    <row r="23" spans="1:23" ht="14.4" customHeight="1" x14ac:dyDescent="0.3">
      <c r="A23" s="882" t="s">
        <v>6338</v>
      </c>
      <c r="B23" s="830">
        <v>3</v>
      </c>
      <c r="C23" s="831">
        <v>2.72</v>
      </c>
      <c r="D23" s="832">
        <v>8.3000000000000007</v>
      </c>
      <c r="E23" s="813">
        <v>2</v>
      </c>
      <c r="F23" s="814">
        <v>1.73</v>
      </c>
      <c r="G23" s="827">
        <v>8</v>
      </c>
      <c r="H23" s="817"/>
      <c r="I23" s="811"/>
      <c r="J23" s="812"/>
      <c r="K23" s="816">
        <v>0.87</v>
      </c>
      <c r="L23" s="817">
        <v>3</v>
      </c>
      <c r="M23" s="817">
        <v>26</v>
      </c>
      <c r="N23" s="818">
        <v>8.5500000000000007</v>
      </c>
      <c r="O23" s="817" t="s">
        <v>6302</v>
      </c>
      <c r="P23" s="834" t="s">
        <v>6339</v>
      </c>
      <c r="Q23" s="819">
        <f t="shared" si="0"/>
        <v>-3</v>
      </c>
      <c r="R23" s="819">
        <f t="shared" si="0"/>
        <v>-2.72</v>
      </c>
      <c r="S23" s="830" t="str">
        <f t="shared" si="1"/>
        <v/>
      </c>
      <c r="T23" s="830" t="str">
        <f t="shared" si="2"/>
        <v/>
      </c>
      <c r="U23" s="830" t="str">
        <f t="shared" si="3"/>
        <v/>
      </c>
      <c r="V23" s="835" t="str">
        <f t="shared" si="4"/>
        <v/>
      </c>
      <c r="W23" s="820"/>
    </row>
    <row r="24" spans="1:23" ht="14.4" customHeight="1" x14ac:dyDescent="0.3">
      <c r="A24" s="883" t="s">
        <v>6340</v>
      </c>
      <c r="B24" s="876"/>
      <c r="C24" s="878"/>
      <c r="D24" s="836"/>
      <c r="E24" s="879">
        <v>1</v>
      </c>
      <c r="F24" s="880">
        <v>1.3</v>
      </c>
      <c r="G24" s="828">
        <v>11</v>
      </c>
      <c r="H24" s="871">
        <v>1</v>
      </c>
      <c r="I24" s="870">
        <v>1.3</v>
      </c>
      <c r="J24" s="825">
        <v>10</v>
      </c>
      <c r="K24" s="872">
        <v>1.3</v>
      </c>
      <c r="L24" s="871">
        <v>4</v>
      </c>
      <c r="M24" s="871">
        <v>34</v>
      </c>
      <c r="N24" s="873">
        <v>11.44</v>
      </c>
      <c r="O24" s="871" t="s">
        <v>6302</v>
      </c>
      <c r="P24" s="874" t="s">
        <v>6341</v>
      </c>
      <c r="Q24" s="875">
        <f t="shared" si="0"/>
        <v>1</v>
      </c>
      <c r="R24" s="875">
        <f t="shared" si="0"/>
        <v>1.3</v>
      </c>
      <c r="S24" s="876">
        <f t="shared" si="1"/>
        <v>11.44</v>
      </c>
      <c r="T24" s="876">
        <f t="shared" si="2"/>
        <v>10</v>
      </c>
      <c r="U24" s="876">
        <f t="shared" si="3"/>
        <v>-1.4399999999999995</v>
      </c>
      <c r="V24" s="877">
        <f t="shared" si="4"/>
        <v>0.87412587412587417</v>
      </c>
      <c r="W24" s="826"/>
    </row>
    <row r="25" spans="1:23" ht="14.4" customHeight="1" x14ac:dyDescent="0.3">
      <c r="A25" s="882" t="s">
        <v>6342</v>
      </c>
      <c r="B25" s="830"/>
      <c r="C25" s="831"/>
      <c r="D25" s="832"/>
      <c r="E25" s="813">
        <v>1</v>
      </c>
      <c r="F25" s="814">
        <v>3.29</v>
      </c>
      <c r="G25" s="827">
        <v>10</v>
      </c>
      <c r="H25" s="817"/>
      <c r="I25" s="811"/>
      <c r="J25" s="812"/>
      <c r="K25" s="816">
        <v>3.29</v>
      </c>
      <c r="L25" s="817">
        <v>4</v>
      </c>
      <c r="M25" s="817">
        <v>36</v>
      </c>
      <c r="N25" s="818">
        <v>12.04</v>
      </c>
      <c r="O25" s="817" t="s">
        <v>6302</v>
      </c>
      <c r="P25" s="834" t="s">
        <v>6343</v>
      </c>
      <c r="Q25" s="819">
        <f t="shared" si="0"/>
        <v>0</v>
      </c>
      <c r="R25" s="819">
        <f t="shared" si="0"/>
        <v>0</v>
      </c>
      <c r="S25" s="830" t="str">
        <f t="shared" si="1"/>
        <v/>
      </c>
      <c r="T25" s="830" t="str">
        <f t="shared" si="2"/>
        <v/>
      </c>
      <c r="U25" s="830" t="str">
        <f t="shared" si="3"/>
        <v/>
      </c>
      <c r="V25" s="835" t="str">
        <f t="shared" si="4"/>
        <v/>
      </c>
      <c r="W25" s="820"/>
    </row>
    <row r="26" spans="1:23" ht="14.4" customHeight="1" x14ac:dyDescent="0.3">
      <c r="A26" s="882" t="s">
        <v>6344</v>
      </c>
      <c r="B26" s="830">
        <v>1</v>
      </c>
      <c r="C26" s="831">
        <v>1.72</v>
      </c>
      <c r="D26" s="832">
        <v>14</v>
      </c>
      <c r="E26" s="833"/>
      <c r="F26" s="811"/>
      <c r="G26" s="812"/>
      <c r="H26" s="813">
        <v>2</v>
      </c>
      <c r="I26" s="814">
        <v>3.63</v>
      </c>
      <c r="J26" s="815">
        <v>16.5</v>
      </c>
      <c r="K26" s="816">
        <v>1.72</v>
      </c>
      <c r="L26" s="817">
        <v>3</v>
      </c>
      <c r="M26" s="817">
        <v>28</v>
      </c>
      <c r="N26" s="818">
        <v>9.44</v>
      </c>
      <c r="O26" s="817" t="s">
        <v>6302</v>
      </c>
      <c r="P26" s="834" t="s">
        <v>6345</v>
      </c>
      <c r="Q26" s="819">
        <f t="shared" si="0"/>
        <v>1</v>
      </c>
      <c r="R26" s="819">
        <f t="shared" si="0"/>
        <v>1.91</v>
      </c>
      <c r="S26" s="830">
        <f t="shared" si="1"/>
        <v>18.88</v>
      </c>
      <c r="T26" s="830">
        <f t="shared" si="2"/>
        <v>33</v>
      </c>
      <c r="U26" s="830">
        <f t="shared" si="3"/>
        <v>14.120000000000001</v>
      </c>
      <c r="V26" s="835">
        <f t="shared" si="4"/>
        <v>1.7478813559322035</v>
      </c>
      <c r="W26" s="820">
        <v>20.56</v>
      </c>
    </row>
    <row r="27" spans="1:23" ht="14.4" customHeight="1" x14ac:dyDescent="0.3">
      <c r="A27" s="883" t="s">
        <v>6346</v>
      </c>
      <c r="B27" s="876"/>
      <c r="C27" s="878"/>
      <c r="D27" s="836"/>
      <c r="E27" s="869"/>
      <c r="F27" s="870"/>
      <c r="G27" s="825"/>
      <c r="H27" s="879">
        <v>1</v>
      </c>
      <c r="I27" s="880">
        <v>3.2</v>
      </c>
      <c r="J27" s="828">
        <v>9</v>
      </c>
      <c r="K27" s="872">
        <v>3.18</v>
      </c>
      <c r="L27" s="871">
        <v>4</v>
      </c>
      <c r="M27" s="871">
        <v>38</v>
      </c>
      <c r="N27" s="873">
        <v>12.65</v>
      </c>
      <c r="O27" s="871" t="s">
        <v>6302</v>
      </c>
      <c r="P27" s="874" t="s">
        <v>6347</v>
      </c>
      <c r="Q27" s="875">
        <f t="shared" si="0"/>
        <v>1</v>
      </c>
      <c r="R27" s="875">
        <f t="shared" si="0"/>
        <v>3.2</v>
      </c>
      <c r="S27" s="876">
        <f t="shared" si="1"/>
        <v>12.65</v>
      </c>
      <c r="T27" s="876">
        <f t="shared" si="2"/>
        <v>9</v>
      </c>
      <c r="U27" s="876">
        <f t="shared" si="3"/>
        <v>-3.6500000000000004</v>
      </c>
      <c r="V27" s="877">
        <f t="shared" si="4"/>
        <v>0.71146245059288538</v>
      </c>
      <c r="W27" s="826"/>
    </row>
    <row r="28" spans="1:23" ht="14.4" customHeight="1" x14ac:dyDescent="0.3">
      <c r="A28" s="882" t="s">
        <v>6348</v>
      </c>
      <c r="B28" s="830">
        <v>21</v>
      </c>
      <c r="C28" s="831">
        <v>9.82</v>
      </c>
      <c r="D28" s="832">
        <v>5.9</v>
      </c>
      <c r="E28" s="813">
        <v>37</v>
      </c>
      <c r="F28" s="814">
        <v>16.8</v>
      </c>
      <c r="G28" s="827">
        <v>4.3</v>
      </c>
      <c r="H28" s="817">
        <v>18</v>
      </c>
      <c r="I28" s="811">
        <v>7.87</v>
      </c>
      <c r="J28" s="812">
        <v>3.8</v>
      </c>
      <c r="K28" s="816">
        <v>0.42</v>
      </c>
      <c r="L28" s="817">
        <v>2</v>
      </c>
      <c r="M28" s="817">
        <v>15</v>
      </c>
      <c r="N28" s="818">
        <v>4.8899999999999997</v>
      </c>
      <c r="O28" s="817" t="s">
        <v>6302</v>
      </c>
      <c r="P28" s="834" t="s">
        <v>6349</v>
      </c>
      <c r="Q28" s="819">
        <f t="shared" si="0"/>
        <v>-3</v>
      </c>
      <c r="R28" s="819">
        <f t="shared" si="0"/>
        <v>-1.9500000000000002</v>
      </c>
      <c r="S28" s="830">
        <f t="shared" si="1"/>
        <v>88.02</v>
      </c>
      <c r="T28" s="830">
        <f t="shared" si="2"/>
        <v>68.399999999999991</v>
      </c>
      <c r="U28" s="830">
        <f t="shared" si="3"/>
        <v>-19.620000000000005</v>
      </c>
      <c r="V28" s="835">
        <f t="shared" si="4"/>
        <v>0.77709611451942739</v>
      </c>
      <c r="W28" s="820">
        <v>12.44</v>
      </c>
    </row>
    <row r="29" spans="1:23" ht="14.4" customHeight="1" x14ac:dyDescent="0.3">
      <c r="A29" s="883" t="s">
        <v>6350</v>
      </c>
      <c r="B29" s="876">
        <v>28</v>
      </c>
      <c r="C29" s="878">
        <v>15.65</v>
      </c>
      <c r="D29" s="836">
        <v>6.7</v>
      </c>
      <c r="E29" s="879">
        <v>22</v>
      </c>
      <c r="F29" s="880">
        <v>12.56</v>
      </c>
      <c r="G29" s="828">
        <v>5.9</v>
      </c>
      <c r="H29" s="871">
        <v>36</v>
      </c>
      <c r="I29" s="870">
        <v>21.1</v>
      </c>
      <c r="J29" s="825">
        <v>5.4</v>
      </c>
      <c r="K29" s="872">
        <v>0.55000000000000004</v>
      </c>
      <c r="L29" s="871">
        <v>2</v>
      </c>
      <c r="M29" s="871">
        <v>19</v>
      </c>
      <c r="N29" s="873">
        <v>6.24</v>
      </c>
      <c r="O29" s="871" t="s">
        <v>6302</v>
      </c>
      <c r="P29" s="874" t="s">
        <v>6351</v>
      </c>
      <c r="Q29" s="875">
        <f t="shared" si="0"/>
        <v>8</v>
      </c>
      <c r="R29" s="875">
        <f t="shared" si="0"/>
        <v>5.4500000000000011</v>
      </c>
      <c r="S29" s="876">
        <f t="shared" si="1"/>
        <v>224.64000000000001</v>
      </c>
      <c r="T29" s="876">
        <f t="shared" si="2"/>
        <v>194.4</v>
      </c>
      <c r="U29" s="876">
        <f t="shared" si="3"/>
        <v>-30.240000000000009</v>
      </c>
      <c r="V29" s="877">
        <f t="shared" si="4"/>
        <v>0.86538461538461531</v>
      </c>
      <c r="W29" s="826">
        <v>42.84</v>
      </c>
    </row>
    <row r="30" spans="1:23" ht="14.4" customHeight="1" x14ac:dyDescent="0.3">
      <c r="A30" s="883" t="s">
        <v>6352</v>
      </c>
      <c r="B30" s="876">
        <v>40</v>
      </c>
      <c r="C30" s="878">
        <v>28.25</v>
      </c>
      <c r="D30" s="836">
        <v>6.8</v>
      </c>
      <c r="E30" s="879">
        <v>35</v>
      </c>
      <c r="F30" s="880">
        <v>22.71</v>
      </c>
      <c r="G30" s="828">
        <v>5.0999999999999996</v>
      </c>
      <c r="H30" s="871">
        <v>32</v>
      </c>
      <c r="I30" s="870">
        <v>23.92</v>
      </c>
      <c r="J30" s="825">
        <v>7</v>
      </c>
      <c r="K30" s="872">
        <v>0.76</v>
      </c>
      <c r="L30" s="871">
        <v>3</v>
      </c>
      <c r="M30" s="871">
        <v>26</v>
      </c>
      <c r="N30" s="873">
        <v>8.5399999999999991</v>
      </c>
      <c r="O30" s="871" t="s">
        <v>6302</v>
      </c>
      <c r="P30" s="874" t="s">
        <v>6353</v>
      </c>
      <c r="Q30" s="875">
        <f t="shared" si="0"/>
        <v>-8</v>
      </c>
      <c r="R30" s="875">
        <f t="shared" si="0"/>
        <v>-4.3299999999999983</v>
      </c>
      <c r="S30" s="876">
        <f t="shared" si="1"/>
        <v>273.27999999999997</v>
      </c>
      <c r="T30" s="876">
        <f t="shared" si="2"/>
        <v>224</v>
      </c>
      <c r="U30" s="876">
        <f t="shared" si="3"/>
        <v>-49.279999999999973</v>
      </c>
      <c r="V30" s="877">
        <f t="shared" si="4"/>
        <v>0.81967213114754112</v>
      </c>
      <c r="W30" s="826">
        <v>64.22</v>
      </c>
    </row>
    <row r="31" spans="1:23" ht="14.4" customHeight="1" x14ac:dyDescent="0.3">
      <c r="A31" s="882" t="s">
        <v>6354</v>
      </c>
      <c r="B31" s="830"/>
      <c r="C31" s="831"/>
      <c r="D31" s="832"/>
      <c r="E31" s="813">
        <v>1</v>
      </c>
      <c r="F31" s="814">
        <v>0.54</v>
      </c>
      <c r="G31" s="827">
        <v>4</v>
      </c>
      <c r="H31" s="817"/>
      <c r="I31" s="811"/>
      <c r="J31" s="812"/>
      <c r="K31" s="816">
        <v>0.31</v>
      </c>
      <c r="L31" s="817">
        <v>1</v>
      </c>
      <c r="M31" s="817">
        <v>11</v>
      </c>
      <c r="N31" s="818">
        <v>3.66</v>
      </c>
      <c r="O31" s="817" t="s">
        <v>6302</v>
      </c>
      <c r="P31" s="834" t="s">
        <v>6355</v>
      </c>
      <c r="Q31" s="819">
        <f t="shared" si="0"/>
        <v>0</v>
      </c>
      <c r="R31" s="819">
        <f t="shared" si="0"/>
        <v>0</v>
      </c>
      <c r="S31" s="830" t="str">
        <f t="shared" si="1"/>
        <v/>
      </c>
      <c r="T31" s="830" t="str">
        <f t="shared" si="2"/>
        <v/>
      </c>
      <c r="U31" s="830" t="str">
        <f t="shared" si="3"/>
        <v/>
      </c>
      <c r="V31" s="835" t="str">
        <f t="shared" si="4"/>
        <v/>
      </c>
      <c r="W31" s="820"/>
    </row>
    <row r="32" spans="1:23" ht="14.4" customHeight="1" x14ac:dyDescent="0.3">
      <c r="A32" s="882" t="s">
        <v>6356</v>
      </c>
      <c r="B32" s="830"/>
      <c r="C32" s="831"/>
      <c r="D32" s="832"/>
      <c r="E32" s="813">
        <v>2</v>
      </c>
      <c r="F32" s="814">
        <v>3.2</v>
      </c>
      <c r="G32" s="827">
        <v>6</v>
      </c>
      <c r="H32" s="817"/>
      <c r="I32" s="811"/>
      <c r="J32" s="812"/>
      <c r="K32" s="816">
        <v>1.6</v>
      </c>
      <c r="L32" s="817">
        <v>3</v>
      </c>
      <c r="M32" s="817">
        <v>25</v>
      </c>
      <c r="N32" s="818">
        <v>8.4700000000000006</v>
      </c>
      <c r="O32" s="817" t="s">
        <v>6302</v>
      </c>
      <c r="P32" s="834" t="s">
        <v>6357</v>
      </c>
      <c r="Q32" s="819">
        <f t="shared" si="0"/>
        <v>0</v>
      </c>
      <c r="R32" s="819">
        <f t="shared" si="0"/>
        <v>0</v>
      </c>
      <c r="S32" s="830" t="str">
        <f t="shared" si="1"/>
        <v/>
      </c>
      <c r="T32" s="830" t="str">
        <f t="shared" si="2"/>
        <v/>
      </c>
      <c r="U32" s="830" t="str">
        <f t="shared" si="3"/>
        <v/>
      </c>
      <c r="V32" s="835" t="str">
        <f t="shared" si="4"/>
        <v/>
      </c>
      <c r="W32" s="820"/>
    </row>
    <row r="33" spans="1:23" ht="14.4" customHeight="1" x14ac:dyDescent="0.3">
      <c r="A33" s="883" t="s">
        <v>6358</v>
      </c>
      <c r="B33" s="876">
        <v>3</v>
      </c>
      <c r="C33" s="878">
        <v>6.23</v>
      </c>
      <c r="D33" s="836">
        <v>14</v>
      </c>
      <c r="E33" s="879">
        <v>3</v>
      </c>
      <c r="F33" s="880">
        <v>6.23</v>
      </c>
      <c r="G33" s="828">
        <v>16.7</v>
      </c>
      <c r="H33" s="871">
        <v>2</v>
      </c>
      <c r="I33" s="870">
        <v>4.1500000000000004</v>
      </c>
      <c r="J33" s="825">
        <v>4.5</v>
      </c>
      <c r="K33" s="872">
        <v>2.08</v>
      </c>
      <c r="L33" s="871">
        <v>4</v>
      </c>
      <c r="M33" s="871">
        <v>39</v>
      </c>
      <c r="N33" s="873">
        <v>13</v>
      </c>
      <c r="O33" s="871" t="s">
        <v>6302</v>
      </c>
      <c r="P33" s="874" t="s">
        <v>6359</v>
      </c>
      <c r="Q33" s="875">
        <f t="shared" si="0"/>
        <v>-1</v>
      </c>
      <c r="R33" s="875">
        <f t="shared" si="0"/>
        <v>-2.08</v>
      </c>
      <c r="S33" s="876">
        <f t="shared" si="1"/>
        <v>26</v>
      </c>
      <c r="T33" s="876">
        <f t="shared" si="2"/>
        <v>9</v>
      </c>
      <c r="U33" s="876">
        <f t="shared" si="3"/>
        <v>-17</v>
      </c>
      <c r="V33" s="877">
        <f t="shared" si="4"/>
        <v>0.34615384615384615</v>
      </c>
      <c r="W33" s="826"/>
    </row>
    <row r="34" spans="1:23" ht="14.4" customHeight="1" x14ac:dyDescent="0.3">
      <c r="A34" s="883" t="s">
        <v>6360</v>
      </c>
      <c r="B34" s="876"/>
      <c r="C34" s="878"/>
      <c r="D34" s="836"/>
      <c r="E34" s="879">
        <v>2</v>
      </c>
      <c r="F34" s="880">
        <v>7.08</v>
      </c>
      <c r="G34" s="828">
        <v>5.5</v>
      </c>
      <c r="H34" s="871">
        <v>2</v>
      </c>
      <c r="I34" s="870">
        <v>7.54</v>
      </c>
      <c r="J34" s="825">
        <v>17</v>
      </c>
      <c r="K34" s="872">
        <v>3.77</v>
      </c>
      <c r="L34" s="871">
        <v>6</v>
      </c>
      <c r="M34" s="871">
        <v>55</v>
      </c>
      <c r="N34" s="873">
        <v>18.399999999999999</v>
      </c>
      <c r="O34" s="871" t="s">
        <v>6302</v>
      </c>
      <c r="P34" s="874" t="s">
        <v>6361</v>
      </c>
      <c r="Q34" s="875">
        <f t="shared" si="0"/>
        <v>2</v>
      </c>
      <c r="R34" s="875">
        <f t="shared" si="0"/>
        <v>7.54</v>
      </c>
      <c r="S34" s="876">
        <f t="shared" si="1"/>
        <v>36.799999999999997</v>
      </c>
      <c r="T34" s="876">
        <f t="shared" si="2"/>
        <v>34</v>
      </c>
      <c r="U34" s="876">
        <f t="shared" si="3"/>
        <v>-2.7999999999999972</v>
      </c>
      <c r="V34" s="877">
        <f t="shared" si="4"/>
        <v>0.92391304347826098</v>
      </c>
      <c r="W34" s="826">
        <v>2.6</v>
      </c>
    </row>
    <row r="35" spans="1:23" ht="14.4" customHeight="1" x14ac:dyDescent="0.3">
      <c r="A35" s="882" t="s">
        <v>6362</v>
      </c>
      <c r="B35" s="830">
        <v>14</v>
      </c>
      <c r="C35" s="831">
        <v>6.82</v>
      </c>
      <c r="D35" s="832">
        <v>4.7</v>
      </c>
      <c r="E35" s="813">
        <v>7</v>
      </c>
      <c r="F35" s="814">
        <v>3.35</v>
      </c>
      <c r="G35" s="827">
        <v>4.0999999999999996</v>
      </c>
      <c r="H35" s="817">
        <v>5</v>
      </c>
      <c r="I35" s="811">
        <v>2.36</v>
      </c>
      <c r="J35" s="815">
        <v>6</v>
      </c>
      <c r="K35" s="816">
        <v>0.47</v>
      </c>
      <c r="L35" s="817">
        <v>2</v>
      </c>
      <c r="M35" s="817">
        <v>17</v>
      </c>
      <c r="N35" s="818">
        <v>5.61</v>
      </c>
      <c r="O35" s="817" t="s">
        <v>6302</v>
      </c>
      <c r="P35" s="834" t="s">
        <v>6363</v>
      </c>
      <c r="Q35" s="819">
        <f t="shared" si="0"/>
        <v>-9</v>
      </c>
      <c r="R35" s="819">
        <f t="shared" si="0"/>
        <v>-4.4600000000000009</v>
      </c>
      <c r="S35" s="830">
        <f t="shared" si="1"/>
        <v>28.05</v>
      </c>
      <c r="T35" s="830">
        <f t="shared" si="2"/>
        <v>30</v>
      </c>
      <c r="U35" s="830">
        <f t="shared" si="3"/>
        <v>1.9499999999999993</v>
      </c>
      <c r="V35" s="835">
        <f t="shared" si="4"/>
        <v>1.0695187165775402</v>
      </c>
      <c r="W35" s="820">
        <v>7.17</v>
      </c>
    </row>
    <row r="36" spans="1:23" ht="14.4" customHeight="1" x14ac:dyDescent="0.3">
      <c r="A36" s="883" t="s">
        <v>6364</v>
      </c>
      <c r="B36" s="876">
        <v>12</v>
      </c>
      <c r="C36" s="878">
        <v>7.87</v>
      </c>
      <c r="D36" s="836">
        <v>8.1999999999999993</v>
      </c>
      <c r="E36" s="879">
        <v>30</v>
      </c>
      <c r="F36" s="880">
        <v>19.72</v>
      </c>
      <c r="G36" s="828">
        <v>5.8</v>
      </c>
      <c r="H36" s="871">
        <v>8</v>
      </c>
      <c r="I36" s="870">
        <v>4.97</v>
      </c>
      <c r="J36" s="825">
        <v>5.0999999999999996</v>
      </c>
      <c r="K36" s="872">
        <v>0.61</v>
      </c>
      <c r="L36" s="871">
        <v>2</v>
      </c>
      <c r="M36" s="871">
        <v>22</v>
      </c>
      <c r="N36" s="873">
        <v>7.39</v>
      </c>
      <c r="O36" s="871" t="s">
        <v>6302</v>
      </c>
      <c r="P36" s="874" t="s">
        <v>6365</v>
      </c>
      <c r="Q36" s="875">
        <f t="shared" si="0"/>
        <v>-4</v>
      </c>
      <c r="R36" s="875">
        <f t="shared" si="0"/>
        <v>-2.9000000000000004</v>
      </c>
      <c r="S36" s="876">
        <f t="shared" si="1"/>
        <v>59.12</v>
      </c>
      <c r="T36" s="876">
        <f t="shared" si="2"/>
        <v>40.799999999999997</v>
      </c>
      <c r="U36" s="876">
        <f t="shared" si="3"/>
        <v>-18.32</v>
      </c>
      <c r="V36" s="877">
        <f t="shared" si="4"/>
        <v>0.69012178619756426</v>
      </c>
      <c r="W36" s="826">
        <v>3.83</v>
      </c>
    </row>
    <row r="37" spans="1:23" ht="14.4" customHeight="1" x14ac:dyDescent="0.3">
      <c r="A37" s="883" t="s">
        <v>6366</v>
      </c>
      <c r="B37" s="876">
        <v>11</v>
      </c>
      <c r="C37" s="878">
        <v>7.83</v>
      </c>
      <c r="D37" s="836">
        <v>5.3</v>
      </c>
      <c r="E37" s="879">
        <v>5</v>
      </c>
      <c r="F37" s="880">
        <v>3.88</v>
      </c>
      <c r="G37" s="828">
        <v>9.1999999999999993</v>
      </c>
      <c r="H37" s="871">
        <v>10</v>
      </c>
      <c r="I37" s="870">
        <v>7.48</v>
      </c>
      <c r="J37" s="825">
        <v>5</v>
      </c>
      <c r="K37" s="872">
        <v>0.82</v>
      </c>
      <c r="L37" s="871">
        <v>3</v>
      </c>
      <c r="M37" s="871">
        <v>28</v>
      </c>
      <c r="N37" s="873">
        <v>9.44</v>
      </c>
      <c r="O37" s="871" t="s">
        <v>6302</v>
      </c>
      <c r="P37" s="874" t="s">
        <v>6367</v>
      </c>
      <c r="Q37" s="875">
        <f t="shared" si="0"/>
        <v>-1</v>
      </c>
      <c r="R37" s="875">
        <f t="shared" si="0"/>
        <v>-0.34999999999999964</v>
      </c>
      <c r="S37" s="876">
        <f t="shared" si="1"/>
        <v>94.399999999999991</v>
      </c>
      <c r="T37" s="876">
        <f t="shared" si="2"/>
        <v>50</v>
      </c>
      <c r="U37" s="876">
        <f t="shared" si="3"/>
        <v>-44.399999999999991</v>
      </c>
      <c r="V37" s="877">
        <f t="shared" si="4"/>
        <v>0.52966101694915257</v>
      </c>
      <c r="W37" s="826">
        <v>4.5599999999999996</v>
      </c>
    </row>
    <row r="38" spans="1:23" ht="14.4" customHeight="1" x14ac:dyDescent="0.3">
      <c r="A38" s="882" t="s">
        <v>6368</v>
      </c>
      <c r="B38" s="821"/>
      <c r="C38" s="822"/>
      <c r="D38" s="823"/>
      <c r="E38" s="833">
        <v>1</v>
      </c>
      <c r="F38" s="811">
        <v>0.44</v>
      </c>
      <c r="G38" s="812">
        <v>3</v>
      </c>
      <c r="H38" s="817"/>
      <c r="I38" s="811"/>
      <c r="J38" s="812"/>
      <c r="K38" s="816">
        <v>0.44</v>
      </c>
      <c r="L38" s="817">
        <v>2</v>
      </c>
      <c r="M38" s="817">
        <v>17</v>
      </c>
      <c r="N38" s="818">
        <v>5.56</v>
      </c>
      <c r="O38" s="817" t="s">
        <v>6302</v>
      </c>
      <c r="P38" s="834" t="s">
        <v>6369</v>
      </c>
      <c r="Q38" s="819">
        <f t="shared" si="0"/>
        <v>0</v>
      </c>
      <c r="R38" s="819">
        <f t="shared" si="0"/>
        <v>0</v>
      </c>
      <c r="S38" s="830" t="str">
        <f t="shared" si="1"/>
        <v/>
      </c>
      <c r="T38" s="830" t="str">
        <f t="shared" si="2"/>
        <v/>
      </c>
      <c r="U38" s="830" t="str">
        <f t="shared" si="3"/>
        <v/>
      </c>
      <c r="V38" s="835" t="str">
        <f t="shared" si="4"/>
        <v/>
      </c>
      <c r="W38" s="820"/>
    </row>
    <row r="39" spans="1:23" ht="14.4" customHeight="1" x14ac:dyDescent="0.3">
      <c r="A39" s="883" t="s">
        <v>6370</v>
      </c>
      <c r="B39" s="867">
        <v>2</v>
      </c>
      <c r="C39" s="868">
        <v>1.29</v>
      </c>
      <c r="D39" s="824">
        <v>12</v>
      </c>
      <c r="E39" s="869"/>
      <c r="F39" s="870"/>
      <c r="G39" s="825"/>
      <c r="H39" s="871"/>
      <c r="I39" s="870"/>
      <c r="J39" s="825"/>
      <c r="K39" s="872">
        <v>0.65</v>
      </c>
      <c r="L39" s="871">
        <v>3</v>
      </c>
      <c r="M39" s="871">
        <v>23</v>
      </c>
      <c r="N39" s="873">
        <v>7.83</v>
      </c>
      <c r="O39" s="871" t="s">
        <v>6302</v>
      </c>
      <c r="P39" s="874" t="s">
        <v>6371</v>
      </c>
      <c r="Q39" s="875">
        <f t="shared" si="0"/>
        <v>-2</v>
      </c>
      <c r="R39" s="875">
        <f t="shared" si="0"/>
        <v>-1.29</v>
      </c>
      <c r="S39" s="876" t="str">
        <f t="shared" si="1"/>
        <v/>
      </c>
      <c r="T39" s="876" t="str">
        <f t="shared" si="2"/>
        <v/>
      </c>
      <c r="U39" s="876" t="str">
        <f t="shared" si="3"/>
        <v/>
      </c>
      <c r="V39" s="877" t="str">
        <f t="shared" si="4"/>
        <v/>
      </c>
      <c r="W39" s="826"/>
    </row>
    <row r="40" spans="1:23" ht="14.4" customHeight="1" x14ac:dyDescent="0.3">
      <c r="A40" s="883" t="s">
        <v>6372</v>
      </c>
      <c r="B40" s="867">
        <v>2</v>
      </c>
      <c r="C40" s="868">
        <v>1.63</v>
      </c>
      <c r="D40" s="824">
        <v>3</v>
      </c>
      <c r="E40" s="869"/>
      <c r="F40" s="870"/>
      <c r="G40" s="825"/>
      <c r="H40" s="871"/>
      <c r="I40" s="870"/>
      <c r="J40" s="825"/>
      <c r="K40" s="872">
        <v>1.06</v>
      </c>
      <c r="L40" s="871">
        <v>4</v>
      </c>
      <c r="M40" s="871">
        <v>32</v>
      </c>
      <c r="N40" s="873">
        <v>10.78</v>
      </c>
      <c r="O40" s="871" t="s">
        <v>6302</v>
      </c>
      <c r="P40" s="874" t="s">
        <v>6373</v>
      </c>
      <c r="Q40" s="875">
        <f t="shared" si="0"/>
        <v>-2</v>
      </c>
      <c r="R40" s="875">
        <f t="shared" si="0"/>
        <v>-1.63</v>
      </c>
      <c r="S40" s="876" t="str">
        <f t="shared" si="1"/>
        <v/>
      </c>
      <c r="T40" s="876" t="str">
        <f t="shared" si="2"/>
        <v/>
      </c>
      <c r="U40" s="876" t="str">
        <f t="shared" si="3"/>
        <v/>
      </c>
      <c r="V40" s="877" t="str">
        <f t="shared" si="4"/>
        <v/>
      </c>
      <c r="W40" s="826"/>
    </row>
    <row r="41" spans="1:23" ht="14.4" customHeight="1" x14ac:dyDescent="0.3">
      <c r="A41" s="882" t="s">
        <v>6374</v>
      </c>
      <c r="B41" s="830"/>
      <c r="C41" s="831"/>
      <c r="D41" s="832"/>
      <c r="E41" s="813">
        <v>1</v>
      </c>
      <c r="F41" s="814">
        <v>5.39</v>
      </c>
      <c r="G41" s="827">
        <v>29</v>
      </c>
      <c r="H41" s="817"/>
      <c r="I41" s="811"/>
      <c r="J41" s="812"/>
      <c r="K41" s="816">
        <v>5.18</v>
      </c>
      <c r="L41" s="817">
        <v>3</v>
      </c>
      <c r="M41" s="817">
        <v>28</v>
      </c>
      <c r="N41" s="818">
        <v>9.2899999999999991</v>
      </c>
      <c r="O41" s="817" t="s">
        <v>6302</v>
      </c>
      <c r="P41" s="834" t="s">
        <v>6375</v>
      </c>
      <c r="Q41" s="819">
        <f t="shared" si="0"/>
        <v>0</v>
      </c>
      <c r="R41" s="819">
        <f t="shared" si="0"/>
        <v>0</v>
      </c>
      <c r="S41" s="830" t="str">
        <f t="shared" si="1"/>
        <v/>
      </c>
      <c r="T41" s="830" t="str">
        <f t="shared" si="2"/>
        <v/>
      </c>
      <c r="U41" s="830" t="str">
        <f t="shared" si="3"/>
        <v/>
      </c>
      <c r="V41" s="835" t="str">
        <f t="shared" si="4"/>
        <v/>
      </c>
      <c r="W41" s="820"/>
    </row>
    <row r="42" spans="1:23" ht="14.4" customHeight="1" x14ac:dyDescent="0.3">
      <c r="A42" s="882" t="s">
        <v>6376</v>
      </c>
      <c r="B42" s="830">
        <v>4</v>
      </c>
      <c r="C42" s="831">
        <v>2.4500000000000002</v>
      </c>
      <c r="D42" s="832">
        <v>3.8</v>
      </c>
      <c r="E42" s="813">
        <v>4</v>
      </c>
      <c r="F42" s="814">
        <v>2.82</v>
      </c>
      <c r="G42" s="827">
        <v>6.5</v>
      </c>
      <c r="H42" s="817">
        <v>1</v>
      </c>
      <c r="I42" s="811">
        <v>0.56999999999999995</v>
      </c>
      <c r="J42" s="812">
        <v>4</v>
      </c>
      <c r="K42" s="816">
        <v>0.56999999999999995</v>
      </c>
      <c r="L42" s="817">
        <v>2</v>
      </c>
      <c r="M42" s="817">
        <v>21</v>
      </c>
      <c r="N42" s="818">
        <v>6.98</v>
      </c>
      <c r="O42" s="817" t="s">
        <v>6302</v>
      </c>
      <c r="P42" s="834" t="s">
        <v>6377</v>
      </c>
      <c r="Q42" s="819">
        <f t="shared" si="0"/>
        <v>-3</v>
      </c>
      <c r="R42" s="819">
        <f t="shared" si="0"/>
        <v>-1.8800000000000003</v>
      </c>
      <c r="S42" s="830">
        <f t="shared" si="1"/>
        <v>6.98</v>
      </c>
      <c r="T42" s="830">
        <f t="shared" si="2"/>
        <v>4</v>
      </c>
      <c r="U42" s="830">
        <f t="shared" si="3"/>
        <v>-2.9800000000000004</v>
      </c>
      <c r="V42" s="835">
        <f t="shared" si="4"/>
        <v>0.57306590257879653</v>
      </c>
      <c r="W42" s="820"/>
    </row>
    <row r="43" spans="1:23" ht="14.4" customHeight="1" x14ac:dyDescent="0.3">
      <c r="A43" s="883" t="s">
        <v>6378</v>
      </c>
      <c r="B43" s="876">
        <v>2</v>
      </c>
      <c r="C43" s="878">
        <v>1.34</v>
      </c>
      <c r="D43" s="836">
        <v>4</v>
      </c>
      <c r="E43" s="879">
        <v>8</v>
      </c>
      <c r="F43" s="880">
        <v>4.91</v>
      </c>
      <c r="G43" s="828">
        <v>7.9</v>
      </c>
      <c r="H43" s="871">
        <v>3</v>
      </c>
      <c r="I43" s="870">
        <v>2.0099999999999998</v>
      </c>
      <c r="J43" s="825">
        <v>4.7</v>
      </c>
      <c r="K43" s="872">
        <v>0.67</v>
      </c>
      <c r="L43" s="871">
        <v>3</v>
      </c>
      <c r="M43" s="871">
        <v>24</v>
      </c>
      <c r="N43" s="873">
        <v>8.17</v>
      </c>
      <c r="O43" s="871" t="s">
        <v>6302</v>
      </c>
      <c r="P43" s="874" t="s">
        <v>6379</v>
      </c>
      <c r="Q43" s="875">
        <f t="shared" si="0"/>
        <v>1</v>
      </c>
      <c r="R43" s="875">
        <f t="shared" si="0"/>
        <v>0.66999999999999971</v>
      </c>
      <c r="S43" s="876">
        <f t="shared" si="1"/>
        <v>24.509999999999998</v>
      </c>
      <c r="T43" s="876">
        <f t="shared" si="2"/>
        <v>14.100000000000001</v>
      </c>
      <c r="U43" s="876">
        <f t="shared" si="3"/>
        <v>-10.409999999999997</v>
      </c>
      <c r="V43" s="877">
        <f t="shared" si="4"/>
        <v>0.57527539779681769</v>
      </c>
      <c r="W43" s="826"/>
    </row>
    <row r="44" spans="1:23" ht="14.4" customHeight="1" x14ac:dyDescent="0.3">
      <c r="A44" s="883" t="s">
        <v>6380</v>
      </c>
      <c r="B44" s="876">
        <v>2</v>
      </c>
      <c r="C44" s="878">
        <v>2.04</v>
      </c>
      <c r="D44" s="836">
        <v>7.5</v>
      </c>
      <c r="E44" s="879">
        <v>8</v>
      </c>
      <c r="F44" s="880">
        <v>7.29</v>
      </c>
      <c r="G44" s="828">
        <v>6.4</v>
      </c>
      <c r="H44" s="871">
        <v>2</v>
      </c>
      <c r="I44" s="870">
        <v>2.04</v>
      </c>
      <c r="J44" s="825">
        <v>9.5</v>
      </c>
      <c r="K44" s="872">
        <v>1.02</v>
      </c>
      <c r="L44" s="871">
        <v>3</v>
      </c>
      <c r="M44" s="871">
        <v>31</v>
      </c>
      <c r="N44" s="873">
        <v>10.27</v>
      </c>
      <c r="O44" s="871" t="s">
        <v>6302</v>
      </c>
      <c r="P44" s="874" t="s">
        <v>6381</v>
      </c>
      <c r="Q44" s="875">
        <f t="shared" si="0"/>
        <v>0</v>
      </c>
      <c r="R44" s="875">
        <f t="shared" si="0"/>
        <v>0</v>
      </c>
      <c r="S44" s="876">
        <f t="shared" si="1"/>
        <v>20.54</v>
      </c>
      <c r="T44" s="876">
        <f t="shared" si="2"/>
        <v>19</v>
      </c>
      <c r="U44" s="876">
        <f t="shared" si="3"/>
        <v>-1.5399999999999991</v>
      </c>
      <c r="V44" s="877">
        <f t="shared" si="4"/>
        <v>0.92502434274586176</v>
      </c>
      <c r="W44" s="826">
        <v>5.73</v>
      </c>
    </row>
    <row r="45" spans="1:23" ht="14.4" customHeight="1" x14ac:dyDescent="0.3">
      <c r="A45" s="882" t="s">
        <v>6382</v>
      </c>
      <c r="B45" s="821">
        <v>2</v>
      </c>
      <c r="C45" s="822">
        <v>1.08</v>
      </c>
      <c r="D45" s="823">
        <v>11</v>
      </c>
      <c r="E45" s="833">
        <v>2</v>
      </c>
      <c r="F45" s="811">
        <v>0.9</v>
      </c>
      <c r="G45" s="812">
        <v>3</v>
      </c>
      <c r="H45" s="817">
        <v>1</v>
      </c>
      <c r="I45" s="811">
        <v>0.55000000000000004</v>
      </c>
      <c r="J45" s="812">
        <v>5</v>
      </c>
      <c r="K45" s="816">
        <v>0.54</v>
      </c>
      <c r="L45" s="817">
        <v>3</v>
      </c>
      <c r="M45" s="817">
        <v>28</v>
      </c>
      <c r="N45" s="818">
        <v>9.23</v>
      </c>
      <c r="O45" s="817" t="s">
        <v>6302</v>
      </c>
      <c r="P45" s="834" t="s">
        <v>6383</v>
      </c>
      <c r="Q45" s="819">
        <f t="shared" si="0"/>
        <v>-1</v>
      </c>
      <c r="R45" s="819">
        <f t="shared" si="0"/>
        <v>-0.53</v>
      </c>
      <c r="S45" s="830">
        <f t="shared" si="1"/>
        <v>9.23</v>
      </c>
      <c r="T45" s="830">
        <f t="shared" si="2"/>
        <v>5</v>
      </c>
      <c r="U45" s="830">
        <f t="shared" si="3"/>
        <v>-4.2300000000000004</v>
      </c>
      <c r="V45" s="835">
        <f t="shared" si="4"/>
        <v>0.54171180931744312</v>
      </c>
      <c r="W45" s="820"/>
    </row>
    <row r="46" spans="1:23" ht="14.4" customHeight="1" x14ac:dyDescent="0.3">
      <c r="A46" s="883" t="s">
        <v>6384</v>
      </c>
      <c r="B46" s="867">
        <v>4</v>
      </c>
      <c r="C46" s="868">
        <v>1.85</v>
      </c>
      <c r="D46" s="824">
        <v>10.3</v>
      </c>
      <c r="E46" s="869">
        <v>2</v>
      </c>
      <c r="F46" s="870">
        <v>1</v>
      </c>
      <c r="G46" s="825">
        <v>2.5</v>
      </c>
      <c r="H46" s="871">
        <v>6</v>
      </c>
      <c r="I46" s="870">
        <v>3.58</v>
      </c>
      <c r="J46" s="825">
        <v>8.1999999999999993</v>
      </c>
      <c r="K46" s="872">
        <v>0.6</v>
      </c>
      <c r="L46" s="871">
        <v>3</v>
      </c>
      <c r="M46" s="871">
        <v>30</v>
      </c>
      <c r="N46" s="873">
        <v>10.02</v>
      </c>
      <c r="O46" s="871" t="s">
        <v>6302</v>
      </c>
      <c r="P46" s="874" t="s">
        <v>6385</v>
      </c>
      <c r="Q46" s="875">
        <f t="shared" si="0"/>
        <v>2</v>
      </c>
      <c r="R46" s="875">
        <f t="shared" si="0"/>
        <v>1.73</v>
      </c>
      <c r="S46" s="876">
        <f t="shared" si="1"/>
        <v>60.12</v>
      </c>
      <c r="T46" s="876">
        <f t="shared" si="2"/>
        <v>49.199999999999996</v>
      </c>
      <c r="U46" s="876">
        <f t="shared" si="3"/>
        <v>-10.920000000000002</v>
      </c>
      <c r="V46" s="877">
        <f t="shared" si="4"/>
        <v>0.81836327345309379</v>
      </c>
      <c r="W46" s="826">
        <v>2.96</v>
      </c>
    </row>
    <row r="47" spans="1:23" ht="14.4" customHeight="1" x14ac:dyDescent="0.3">
      <c r="A47" s="883" t="s">
        <v>6386</v>
      </c>
      <c r="B47" s="867">
        <v>2</v>
      </c>
      <c r="C47" s="868">
        <v>1.32</v>
      </c>
      <c r="D47" s="824">
        <v>3.5</v>
      </c>
      <c r="E47" s="869">
        <v>1</v>
      </c>
      <c r="F47" s="870">
        <v>0.88</v>
      </c>
      <c r="G47" s="825">
        <v>4</v>
      </c>
      <c r="H47" s="871"/>
      <c r="I47" s="870"/>
      <c r="J47" s="825"/>
      <c r="K47" s="872">
        <v>0.86</v>
      </c>
      <c r="L47" s="871">
        <v>4</v>
      </c>
      <c r="M47" s="871">
        <v>37</v>
      </c>
      <c r="N47" s="873">
        <v>12.23</v>
      </c>
      <c r="O47" s="871" t="s">
        <v>6302</v>
      </c>
      <c r="P47" s="874" t="s">
        <v>6387</v>
      </c>
      <c r="Q47" s="875">
        <f t="shared" si="0"/>
        <v>-2</v>
      </c>
      <c r="R47" s="875">
        <f t="shared" si="0"/>
        <v>-1.32</v>
      </c>
      <c r="S47" s="876" t="str">
        <f t="shared" si="1"/>
        <v/>
      </c>
      <c r="T47" s="876" t="str">
        <f t="shared" si="2"/>
        <v/>
      </c>
      <c r="U47" s="876" t="str">
        <f t="shared" si="3"/>
        <v/>
      </c>
      <c r="V47" s="877" t="str">
        <f t="shared" si="4"/>
        <v/>
      </c>
      <c r="W47" s="826"/>
    </row>
    <row r="48" spans="1:23" ht="14.4" customHeight="1" x14ac:dyDescent="0.3">
      <c r="A48" s="882" t="s">
        <v>6388</v>
      </c>
      <c r="B48" s="830">
        <v>7</v>
      </c>
      <c r="C48" s="831">
        <v>2.3199999999999998</v>
      </c>
      <c r="D48" s="832">
        <v>6.6</v>
      </c>
      <c r="E48" s="833">
        <v>3</v>
      </c>
      <c r="F48" s="811">
        <v>0.99</v>
      </c>
      <c r="G48" s="812">
        <v>3</v>
      </c>
      <c r="H48" s="813">
        <v>5</v>
      </c>
      <c r="I48" s="814">
        <v>1.7</v>
      </c>
      <c r="J48" s="827">
        <v>4</v>
      </c>
      <c r="K48" s="816">
        <v>0.33</v>
      </c>
      <c r="L48" s="817">
        <v>1</v>
      </c>
      <c r="M48" s="817">
        <v>13</v>
      </c>
      <c r="N48" s="818">
        <v>4.25</v>
      </c>
      <c r="O48" s="817" t="s">
        <v>6302</v>
      </c>
      <c r="P48" s="834" t="s">
        <v>6389</v>
      </c>
      <c r="Q48" s="819">
        <f t="shared" si="0"/>
        <v>-2</v>
      </c>
      <c r="R48" s="819">
        <f t="shared" si="0"/>
        <v>-0.61999999999999988</v>
      </c>
      <c r="S48" s="830">
        <f t="shared" si="1"/>
        <v>21.25</v>
      </c>
      <c r="T48" s="830">
        <f t="shared" si="2"/>
        <v>20</v>
      </c>
      <c r="U48" s="830">
        <f t="shared" si="3"/>
        <v>-1.25</v>
      </c>
      <c r="V48" s="835">
        <f t="shared" si="4"/>
        <v>0.94117647058823528</v>
      </c>
      <c r="W48" s="820">
        <v>3.75</v>
      </c>
    </row>
    <row r="49" spans="1:23" ht="14.4" customHeight="1" x14ac:dyDescent="0.3">
      <c r="A49" s="883" t="s">
        <v>6390</v>
      </c>
      <c r="B49" s="876">
        <v>4</v>
      </c>
      <c r="C49" s="878">
        <v>1.94</v>
      </c>
      <c r="D49" s="836">
        <v>9.3000000000000007</v>
      </c>
      <c r="E49" s="869">
        <v>7</v>
      </c>
      <c r="F49" s="870">
        <v>3.44</v>
      </c>
      <c r="G49" s="825">
        <v>5.7</v>
      </c>
      <c r="H49" s="879">
        <v>7</v>
      </c>
      <c r="I49" s="880">
        <v>3.46</v>
      </c>
      <c r="J49" s="828">
        <v>4.0999999999999996</v>
      </c>
      <c r="K49" s="872">
        <v>0.48</v>
      </c>
      <c r="L49" s="871">
        <v>2</v>
      </c>
      <c r="M49" s="871">
        <v>19</v>
      </c>
      <c r="N49" s="873">
        <v>6.23</v>
      </c>
      <c r="O49" s="871" t="s">
        <v>6302</v>
      </c>
      <c r="P49" s="874" t="s">
        <v>6391</v>
      </c>
      <c r="Q49" s="875">
        <f t="shared" si="0"/>
        <v>3</v>
      </c>
      <c r="R49" s="875">
        <f t="shared" si="0"/>
        <v>1.52</v>
      </c>
      <c r="S49" s="876">
        <f t="shared" si="1"/>
        <v>43.61</v>
      </c>
      <c r="T49" s="876">
        <f t="shared" si="2"/>
        <v>28.699999999999996</v>
      </c>
      <c r="U49" s="876">
        <f t="shared" si="3"/>
        <v>-14.910000000000004</v>
      </c>
      <c r="V49" s="877">
        <f t="shared" si="4"/>
        <v>0.65810593900481529</v>
      </c>
      <c r="W49" s="826">
        <v>3.77</v>
      </c>
    </row>
    <row r="50" spans="1:23" ht="14.4" customHeight="1" x14ac:dyDescent="0.3">
      <c r="A50" s="883" t="s">
        <v>6392</v>
      </c>
      <c r="B50" s="876">
        <v>6</v>
      </c>
      <c r="C50" s="878">
        <v>3.75</v>
      </c>
      <c r="D50" s="836">
        <v>3.5</v>
      </c>
      <c r="E50" s="869">
        <v>2</v>
      </c>
      <c r="F50" s="870">
        <v>1.2</v>
      </c>
      <c r="G50" s="825">
        <v>8</v>
      </c>
      <c r="H50" s="879">
        <v>7</v>
      </c>
      <c r="I50" s="880">
        <v>4.3</v>
      </c>
      <c r="J50" s="828">
        <v>6</v>
      </c>
      <c r="K50" s="872">
        <v>0.6</v>
      </c>
      <c r="L50" s="871">
        <v>2</v>
      </c>
      <c r="M50" s="871">
        <v>22</v>
      </c>
      <c r="N50" s="873">
        <v>7.35</v>
      </c>
      <c r="O50" s="871" t="s">
        <v>6302</v>
      </c>
      <c r="P50" s="874" t="s">
        <v>6393</v>
      </c>
      <c r="Q50" s="875">
        <f t="shared" si="0"/>
        <v>1</v>
      </c>
      <c r="R50" s="875">
        <f t="shared" si="0"/>
        <v>0.54999999999999982</v>
      </c>
      <c r="S50" s="876">
        <f t="shared" si="1"/>
        <v>51.449999999999996</v>
      </c>
      <c r="T50" s="876">
        <f t="shared" si="2"/>
        <v>42</v>
      </c>
      <c r="U50" s="876">
        <f t="shared" si="3"/>
        <v>-9.4499999999999957</v>
      </c>
      <c r="V50" s="877">
        <f t="shared" si="4"/>
        <v>0.81632653061224492</v>
      </c>
      <c r="W50" s="826">
        <v>9.3000000000000007</v>
      </c>
    </row>
    <row r="51" spans="1:23" ht="14.4" customHeight="1" x14ac:dyDescent="0.3">
      <c r="A51" s="882" t="s">
        <v>6394</v>
      </c>
      <c r="B51" s="821"/>
      <c r="C51" s="822"/>
      <c r="D51" s="823"/>
      <c r="E51" s="833"/>
      <c r="F51" s="811"/>
      <c r="G51" s="812"/>
      <c r="H51" s="817">
        <v>1</v>
      </c>
      <c r="I51" s="811">
        <v>0.48</v>
      </c>
      <c r="J51" s="815">
        <v>9</v>
      </c>
      <c r="K51" s="816">
        <v>0.48</v>
      </c>
      <c r="L51" s="817">
        <v>3</v>
      </c>
      <c r="M51" s="817">
        <v>24</v>
      </c>
      <c r="N51" s="818">
        <v>7.9</v>
      </c>
      <c r="O51" s="817" t="s">
        <v>6302</v>
      </c>
      <c r="P51" s="834" t="s">
        <v>6395</v>
      </c>
      <c r="Q51" s="819">
        <f t="shared" si="0"/>
        <v>1</v>
      </c>
      <c r="R51" s="819">
        <f t="shared" si="0"/>
        <v>0.48</v>
      </c>
      <c r="S51" s="830">
        <f t="shared" si="1"/>
        <v>7.9</v>
      </c>
      <c r="T51" s="830">
        <f t="shared" si="2"/>
        <v>9</v>
      </c>
      <c r="U51" s="830">
        <f t="shared" si="3"/>
        <v>1.0999999999999996</v>
      </c>
      <c r="V51" s="835">
        <f t="shared" si="4"/>
        <v>1.1392405063291138</v>
      </c>
      <c r="W51" s="820">
        <v>1.1000000000000001</v>
      </c>
    </row>
    <row r="52" spans="1:23" ht="14.4" customHeight="1" x14ac:dyDescent="0.3">
      <c r="A52" s="883" t="s">
        <v>6396</v>
      </c>
      <c r="B52" s="867">
        <v>2</v>
      </c>
      <c r="C52" s="868">
        <v>1.2</v>
      </c>
      <c r="D52" s="824">
        <v>5</v>
      </c>
      <c r="E52" s="869"/>
      <c r="F52" s="870"/>
      <c r="G52" s="825"/>
      <c r="H52" s="871"/>
      <c r="I52" s="870"/>
      <c r="J52" s="825"/>
      <c r="K52" s="872">
        <v>0.53</v>
      </c>
      <c r="L52" s="871">
        <v>3</v>
      </c>
      <c r="M52" s="871">
        <v>24</v>
      </c>
      <c r="N52" s="873">
        <v>7.98</v>
      </c>
      <c r="O52" s="871" t="s">
        <v>6302</v>
      </c>
      <c r="P52" s="874" t="s">
        <v>6397</v>
      </c>
      <c r="Q52" s="875">
        <f t="shared" si="0"/>
        <v>-2</v>
      </c>
      <c r="R52" s="875">
        <f t="shared" si="0"/>
        <v>-1.2</v>
      </c>
      <c r="S52" s="876" t="str">
        <f t="shared" si="1"/>
        <v/>
      </c>
      <c r="T52" s="876" t="str">
        <f t="shared" si="2"/>
        <v/>
      </c>
      <c r="U52" s="876" t="str">
        <f t="shared" si="3"/>
        <v/>
      </c>
      <c r="V52" s="877" t="str">
        <f t="shared" si="4"/>
        <v/>
      </c>
      <c r="W52" s="826"/>
    </row>
    <row r="53" spans="1:23" ht="14.4" customHeight="1" x14ac:dyDescent="0.3">
      <c r="A53" s="882" t="s">
        <v>6398</v>
      </c>
      <c r="B53" s="830">
        <v>1</v>
      </c>
      <c r="C53" s="831">
        <v>1.37</v>
      </c>
      <c r="D53" s="832">
        <v>3</v>
      </c>
      <c r="E53" s="813">
        <v>1</v>
      </c>
      <c r="F53" s="814">
        <v>0.32</v>
      </c>
      <c r="G53" s="827">
        <v>3</v>
      </c>
      <c r="H53" s="817"/>
      <c r="I53" s="811"/>
      <c r="J53" s="812"/>
      <c r="K53" s="816">
        <v>0.32</v>
      </c>
      <c r="L53" s="817">
        <v>2</v>
      </c>
      <c r="M53" s="817">
        <v>18</v>
      </c>
      <c r="N53" s="818">
        <v>6.06</v>
      </c>
      <c r="O53" s="817" t="s">
        <v>6302</v>
      </c>
      <c r="P53" s="834" t="s">
        <v>6399</v>
      </c>
      <c r="Q53" s="819">
        <f t="shared" si="0"/>
        <v>-1</v>
      </c>
      <c r="R53" s="819">
        <f t="shared" si="0"/>
        <v>-1.37</v>
      </c>
      <c r="S53" s="830" t="str">
        <f t="shared" si="1"/>
        <v/>
      </c>
      <c r="T53" s="830" t="str">
        <f t="shared" si="2"/>
        <v/>
      </c>
      <c r="U53" s="830" t="str">
        <f t="shared" si="3"/>
        <v/>
      </c>
      <c r="V53" s="835" t="str">
        <f t="shared" si="4"/>
        <v/>
      </c>
      <c r="W53" s="820"/>
    </row>
    <row r="54" spans="1:23" ht="14.4" customHeight="1" x14ac:dyDescent="0.3">
      <c r="A54" s="883" t="s">
        <v>6400</v>
      </c>
      <c r="B54" s="876"/>
      <c r="C54" s="878"/>
      <c r="D54" s="836"/>
      <c r="E54" s="879">
        <v>2</v>
      </c>
      <c r="F54" s="880">
        <v>0.96</v>
      </c>
      <c r="G54" s="828">
        <v>3</v>
      </c>
      <c r="H54" s="871"/>
      <c r="I54" s="870"/>
      <c r="J54" s="825"/>
      <c r="K54" s="872">
        <v>0.48</v>
      </c>
      <c r="L54" s="871">
        <v>2</v>
      </c>
      <c r="M54" s="871">
        <v>21</v>
      </c>
      <c r="N54" s="873">
        <v>6.93</v>
      </c>
      <c r="O54" s="871" t="s">
        <v>6302</v>
      </c>
      <c r="P54" s="874" t="s">
        <v>6401</v>
      </c>
      <c r="Q54" s="875">
        <f t="shared" si="0"/>
        <v>0</v>
      </c>
      <c r="R54" s="875">
        <f t="shared" si="0"/>
        <v>0</v>
      </c>
      <c r="S54" s="876" t="str">
        <f t="shared" si="1"/>
        <v/>
      </c>
      <c r="T54" s="876" t="str">
        <f t="shared" si="2"/>
        <v/>
      </c>
      <c r="U54" s="876" t="str">
        <f t="shared" si="3"/>
        <v/>
      </c>
      <c r="V54" s="877" t="str">
        <f t="shared" si="4"/>
        <v/>
      </c>
      <c r="W54" s="826"/>
    </row>
    <row r="55" spans="1:23" ht="14.4" customHeight="1" x14ac:dyDescent="0.3">
      <c r="A55" s="882" t="s">
        <v>6402</v>
      </c>
      <c r="B55" s="830">
        <v>1</v>
      </c>
      <c r="C55" s="831">
        <v>2.46</v>
      </c>
      <c r="D55" s="832">
        <v>3</v>
      </c>
      <c r="E55" s="813"/>
      <c r="F55" s="814"/>
      <c r="G55" s="827"/>
      <c r="H55" s="817"/>
      <c r="I55" s="811"/>
      <c r="J55" s="812"/>
      <c r="K55" s="816">
        <v>2.4</v>
      </c>
      <c r="L55" s="817">
        <v>3</v>
      </c>
      <c r="M55" s="817">
        <v>27</v>
      </c>
      <c r="N55" s="818">
        <v>8.92</v>
      </c>
      <c r="O55" s="817" t="s">
        <v>6302</v>
      </c>
      <c r="P55" s="834" t="s">
        <v>6403</v>
      </c>
      <c r="Q55" s="819">
        <f t="shared" si="0"/>
        <v>-1</v>
      </c>
      <c r="R55" s="819">
        <f t="shared" si="0"/>
        <v>-2.46</v>
      </c>
      <c r="S55" s="830" t="str">
        <f t="shared" si="1"/>
        <v/>
      </c>
      <c r="T55" s="830" t="str">
        <f t="shared" si="2"/>
        <v/>
      </c>
      <c r="U55" s="830" t="str">
        <f t="shared" si="3"/>
        <v/>
      </c>
      <c r="V55" s="835" t="str">
        <f t="shared" si="4"/>
        <v/>
      </c>
      <c r="W55" s="820"/>
    </row>
    <row r="56" spans="1:23" ht="14.4" customHeight="1" x14ac:dyDescent="0.3">
      <c r="A56" s="883" t="s">
        <v>6404</v>
      </c>
      <c r="B56" s="876"/>
      <c r="C56" s="878"/>
      <c r="D56" s="836"/>
      <c r="E56" s="879">
        <v>1</v>
      </c>
      <c r="F56" s="880">
        <v>4.59</v>
      </c>
      <c r="G56" s="828">
        <v>6</v>
      </c>
      <c r="H56" s="871"/>
      <c r="I56" s="870"/>
      <c r="J56" s="825"/>
      <c r="K56" s="872">
        <v>4.59</v>
      </c>
      <c r="L56" s="871">
        <v>5</v>
      </c>
      <c r="M56" s="871">
        <v>45</v>
      </c>
      <c r="N56" s="873">
        <v>14.86</v>
      </c>
      <c r="O56" s="871" t="s">
        <v>6302</v>
      </c>
      <c r="P56" s="874" t="s">
        <v>6405</v>
      </c>
      <c r="Q56" s="875">
        <f t="shared" si="0"/>
        <v>0</v>
      </c>
      <c r="R56" s="875">
        <f t="shared" si="0"/>
        <v>0</v>
      </c>
      <c r="S56" s="876" t="str">
        <f t="shared" si="1"/>
        <v/>
      </c>
      <c r="T56" s="876" t="str">
        <f t="shared" si="2"/>
        <v/>
      </c>
      <c r="U56" s="876" t="str">
        <f t="shared" si="3"/>
        <v/>
      </c>
      <c r="V56" s="877" t="str">
        <f t="shared" si="4"/>
        <v/>
      </c>
      <c r="W56" s="826"/>
    </row>
    <row r="57" spans="1:23" ht="14.4" customHeight="1" x14ac:dyDescent="0.3">
      <c r="A57" s="882" t="s">
        <v>6406</v>
      </c>
      <c r="B57" s="830"/>
      <c r="C57" s="831"/>
      <c r="D57" s="832"/>
      <c r="E57" s="833"/>
      <c r="F57" s="811"/>
      <c r="G57" s="812"/>
      <c r="H57" s="813">
        <v>1</v>
      </c>
      <c r="I57" s="814">
        <v>1.88</v>
      </c>
      <c r="J57" s="827">
        <v>6</v>
      </c>
      <c r="K57" s="816">
        <v>1.88</v>
      </c>
      <c r="L57" s="817">
        <v>4</v>
      </c>
      <c r="M57" s="817">
        <v>32</v>
      </c>
      <c r="N57" s="818">
        <v>10.62</v>
      </c>
      <c r="O57" s="817" t="s">
        <v>6302</v>
      </c>
      <c r="P57" s="834" t="s">
        <v>6407</v>
      </c>
      <c r="Q57" s="819">
        <f t="shared" si="0"/>
        <v>1</v>
      </c>
      <c r="R57" s="819">
        <f t="shared" si="0"/>
        <v>1.88</v>
      </c>
      <c r="S57" s="830">
        <f t="shared" si="1"/>
        <v>10.62</v>
      </c>
      <c r="T57" s="830">
        <f t="shared" si="2"/>
        <v>6</v>
      </c>
      <c r="U57" s="830">
        <f t="shared" si="3"/>
        <v>-4.6199999999999992</v>
      </c>
      <c r="V57" s="835">
        <f t="shared" si="4"/>
        <v>0.56497175141242939</v>
      </c>
      <c r="W57" s="820"/>
    </row>
    <row r="58" spans="1:23" ht="14.4" customHeight="1" x14ac:dyDescent="0.3">
      <c r="A58" s="882" t="s">
        <v>6408</v>
      </c>
      <c r="B58" s="830">
        <v>6</v>
      </c>
      <c r="C58" s="831">
        <v>2.59</v>
      </c>
      <c r="D58" s="832">
        <v>6.3</v>
      </c>
      <c r="E58" s="833">
        <v>2</v>
      </c>
      <c r="F58" s="811">
        <v>0.92</v>
      </c>
      <c r="G58" s="812">
        <v>3.5</v>
      </c>
      <c r="H58" s="813">
        <v>3</v>
      </c>
      <c r="I58" s="814">
        <v>1.38</v>
      </c>
      <c r="J58" s="827">
        <v>3</v>
      </c>
      <c r="K58" s="816">
        <v>0.46</v>
      </c>
      <c r="L58" s="817">
        <v>2</v>
      </c>
      <c r="M58" s="817">
        <v>17</v>
      </c>
      <c r="N58" s="818">
        <v>5.8</v>
      </c>
      <c r="O58" s="817" t="s">
        <v>6302</v>
      </c>
      <c r="P58" s="834" t="s">
        <v>6409</v>
      </c>
      <c r="Q58" s="819">
        <f t="shared" si="0"/>
        <v>-3</v>
      </c>
      <c r="R58" s="819">
        <f t="shared" si="0"/>
        <v>-1.21</v>
      </c>
      <c r="S58" s="830">
        <f t="shared" si="1"/>
        <v>17.399999999999999</v>
      </c>
      <c r="T58" s="830">
        <f t="shared" si="2"/>
        <v>9</v>
      </c>
      <c r="U58" s="830">
        <f t="shared" si="3"/>
        <v>-8.3999999999999986</v>
      </c>
      <c r="V58" s="835">
        <f t="shared" si="4"/>
        <v>0.51724137931034486</v>
      </c>
      <c r="W58" s="820"/>
    </row>
    <row r="59" spans="1:23" ht="14.4" customHeight="1" x14ac:dyDescent="0.3">
      <c r="A59" s="883" t="s">
        <v>6410</v>
      </c>
      <c r="B59" s="876">
        <v>2</v>
      </c>
      <c r="C59" s="878">
        <v>1.3</v>
      </c>
      <c r="D59" s="836">
        <v>8.5</v>
      </c>
      <c r="E59" s="869">
        <v>8</v>
      </c>
      <c r="F59" s="870">
        <v>4.99</v>
      </c>
      <c r="G59" s="825">
        <v>5.9</v>
      </c>
      <c r="H59" s="879">
        <v>19</v>
      </c>
      <c r="I59" s="880">
        <v>12.23</v>
      </c>
      <c r="J59" s="829">
        <v>8</v>
      </c>
      <c r="K59" s="872">
        <v>0.65</v>
      </c>
      <c r="L59" s="871">
        <v>3</v>
      </c>
      <c r="M59" s="871">
        <v>23</v>
      </c>
      <c r="N59" s="873">
        <v>7.8</v>
      </c>
      <c r="O59" s="871" t="s">
        <v>6302</v>
      </c>
      <c r="P59" s="874" t="s">
        <v>6411</v>
      </c>
      <c r="Q59" s="875">
        <f t="shared" si="0"/>
        <v>17</v>
      </c>
      <c r="R59" s="875">
        <f t="shared" si="0"/>
        <v>10.93</v>
      </c>
      <c r="S59" s="876">
        <f t="shared" si="1"/>
        <v>148.19999999999999</v>
      </c>
      <c r="T59" s="876">
        <f t="shared" si="2"/>
        <v>152</v>
      </c>
      <c r="U59" s="876">
        <f t="shared" si="3"/>
        <v>3.8000000000000114</v>
      </c>
      <c r="V59" s="877">
        <f t="shared" si="4"/>
        <v>1.0256410256410258</v>
      </c>
      <c r="W59" s="826">
        <v>41.6</v>
      </c>
    </row>
    <row r="60" spans="1:23" ht="14.4" customHeight="1" x14ac:dyDescent="0.3">
      <c r="A60" s="883" t="s">
        <v>6412</v>
      </c>
      <c r="B60" s="876">
        <v>5</v>
      </c>
      <c r="C60" s="878">
        <v>4.7699999999999996</v>
      </c>
      <c r="D60" s="836">
        <v>6.2</v>
      </c>
      <c r="E60" s="869">
        <v>6</v>
      </c>
      <c r="F60" s="870">
        <v>5.23</v>
      </c>
      <c r="G60" s="825">
        <v>3.3</v>
      </c>
      <c r="H60" s="879">
        <v>18</v>
      </c>
      <c r="I60" s="880">
        <v>17.55</v>
      </c>
      <c r="J60" s="828">
        <v>6.3</v>
      </c>
      <c r="K60" s="872">
        <v>1</v>
      </c>
      <c r="L60" s="871">
        <v>3</v>
      </c>
      <c r="M60" s="871">
        <v>30</v>
      </c>
      <c r="N60" s="873">
        <v>9.91</v>
      </c>
      <c r="O60" s="871" t="s">
        <v>6302</v>
      </c>
      <c r="P60" s="874" t="s">
        <v>6413</v>
      </c>
      <c r="Q60" s="875">
        <f t="shared" si="0"/>
        <v>13</v>
      </c>
      <c r="R60" s="875">
        <f t="shared" si="0"/>
        <v>12.780000000000001</v>
      </c>
      <c r="S60" s="876">
        <f t="shared" si="1"/>
        <v>178.38</v>
      </c>
      <c r="T60" s="876">
        <f t="shared" si="2"/>
        <v>113.39999999999999</v>
      </c>
      <c r="U60" s="876">
        <f t="shared" si="3"/>
        <v>-64.98</v>
      </c>
      <c r="V60" s="877">
        <f t="shared" si="4"/>
        <v>0.63572149344096873</v>
      </c>
      <c r="W60" s="826">
        <v>24.27</v>
      </c>
    </row>
    <row r="61" spans="1:23" ht="14.4" customHeight="1" x14ac:dyDescent="0.3">
      <c r="A61" s="882" t="s">
        <v>6414</v>
      </c>
      <c r="B61" s="830">
        <v>4</v>
      </c>
      <c r="C61" s="831">
        <v>1.26</v>
      </c>
      <c r="D61" s="832">
        <v>2.2999999999999998</v>
      </c>
      <c r="E61" s="833">
        <v>4</v>
      </c>
      <c r="F61" s="811">
        <v>1.26</v>
      </c>
      <c r="G61" s="812">
        <v>2.8</v>
      </c>
      <c r="H61" s="813">
        <v>2</v>
      </c>
      <c r="I61" s="814">
        <v>0.98</v>
      </c>
      <c r="J61" s="827">
        <v>1.5</v>
      </c>
      <c r="K61" s="816">
        <v>0.32</v>
      </c>
      <c r="L61" s="817">
        <v>1</v>
      </c>
      <c r="M61" s="817">
        <v>10</v>
      </c>
      <c r="N61" s="818">
        <v>3.46</v>
      </c>
      <c r="O61" s="817" t="s">
        <v>6302</v>
      </c>
      <c r="P61" s="834" t="s">
        <v>6415</v>
      </c>
      <c r="Q61" s="819">
        <f t="shared" si="0"/>
        <v>-2</v>
      </c>
      <c r="R61" s="819">
        <f t="shared" si="0"/>
        <v>-0.28000000000000003</v>
      </c>
      <c r="S61" s="830">
        <f t="shared" si="1"/>
        <v>6.92</v>
      </c>
      <c r="T61" s="830">
        <f t="shared" si="2"/>
        <v>3</v>
      </c>
      <c r="U61" s="830">
        <f t="shared" si="3"/>
        <v>-3.92</v>
      </c>
      <c r="V61" s="835">
        <f t="shared" si="4"/>
        <v>0.43352601156069365</v>
      </c>
      <c r="W61" s="820"/>
    </row>
    <row r="62" spans="1:23" ht="14.4" customHeight="1" x14ac:dyDescent="0.3">
      <c r="A62" s="883" t="s">
        <v>6416</v>
      </c>
      <c r="B62" s="876">
        <v>8</v>
      </c>
      <c r="C62" s="878">
        <v>4.22</v>
      </c>
      <c r="D62" s="836">
        <v>5.9</v>
      </c>
      <c r="E62" s="869">
        <v>1</v>
      </c>
      <c r="F62" s="870">
        <v>0.53</v>
      </c>
      <c r="G62" s="825">
        <v>10</v>
      </c>
      <c r="H62" s="879">
        <v>7</v>
      </c>
      <c r="I62" s="880">
        <v>3.79</v>
      </c>
      <c r="J62" s="829">
        <v>8</v>
      </c>
      <c r="K62" s="872">
        <v>0.53</v>
      </c>
      <c r="L62" s="871">
        <v>2</v>
      </c>
      <c r="M62" s="871">
        <v>18</v>
      </c>
      <c r="N62" s="873">
        <v>6.06</v>
      </c>
      <c r="O62" s="871" t="s">
        <v>6302</v>
      </c>
      <c r="P62" s="874" t="s">
        <v>6417</v>
      </c>
      <c r="Q62" s="875">
        <f t="shared" si="0"/>
        <v>-1</v>
      </c>
      <c r="R62" s="875">
        <f t="shared" si="0"/>
        <v>-0.42999999999999972</v>
      </c>
      <c r="S62" s="876">
        <f t="shared" si="1"/>
        <v>42.419999999999995</v>
      </c>
      <c r="T62" s="876">
        <f t="shared" si="2"/>
        <v>56</v>
      </c>
      <c r="U62" s="876">
        <f t="shared" si="3"/>
        <v>13.580000000000005</v>
      </c>
      <c r="V62" s="877">
        <f t="shared" si="4"/>
        <v>1.3201320132013203</v>
      </c>
      <c r="W62" s="826">
        <v>24.82</v>
      </c>
    </row>
    <row r="63" spans="1:23" ht="14.4" customHeight="1" x14ac:dyDescent="0.3">
      <c r="A63" s="883" t="s">
        <v>6418</v>
      </c>
      <c r="B63" s="876">
        <v>4</v>
      </c>
      <c r="C63" s="878">
        <v>2.5499999999999998</v>
      </c>
      <c r="D63" s="836">
        <v>3.3</v>
      </c>
      <c r="E63" s="869">
        <v>7</v>
      </c>
      <c r="F63" s="870">
        <v>4.32</v>
      </c>
      <c r="G63" s="825">
        <v>6.7</v>
      </c>
      <c r="H63" s="879">
        <v>8</v>
      </c>
      <c r="I63" s="880">
        <v>6.58</v>
      </c>
      <c r="J63" s="829">
        <v>9.3000000000000007</v>
      </c>
      <c r="K63" s="872">
        <v>0.69</v>
      </c>
      <c r="L63" s="871">
        <v>3</v>
      </c>
      <c r="M63" s="871">
        <v>24</v>
      </c>
      <c r="N63" s="873">
        <v>7.94</v>
      </c>
      <c r="O63" s="871" t="s">
        <v>6302</v>
      </c>
      <c r="P63" s="874" t="s">
        <v>6419</v>
      </c>
      <c r="Q63" s="875">
        <f t="shared" si="0"/>
        <v>4</v>
      </c>
      <c r="R63" s="875">
        <f t="shared" si="0"/>
        <v>4.03</v>
      </c>
      <c r="S63" s="876">
        <f t="shared" si="1"/>
        <v>63.52</v>
      </c>
      <c r="T63" s="876">
        <f t="shared" si="2"/>
        <v>74.400000000000006</v>
      </c>
      <c r="U63" s="876">
        <f t="shared" si="3"/>
        <v>10.880000000000003</v>
      </c>
      <c r="V63" s="877">
        <f t="shared" si="4"/>
        <v>1.1712846347607053</v>
      </c>
      <c r="W63" s="826">
        <v>28.18</v>
      </c>
    </row>
    <row r="64" spans="1:23" ht="14.4" customHeight="1" x14ac:dyDescent="0.3">
      <c r="A64" s="882" t="s">
        <v>6420</v>
      </c>
      <c r="B64" s="830"/>
      <c r="C64" s="831"/>
      <c r="D64" s="832"/>
      <c r="E64" s="833">
        <v>1</v>
      </c>
      <c r="F64" s="811">
        <v>1.28</v>
      </c>
      <c r="G64" s="812">
        <v>19</v>
      </c>
      <c r="H64" s="813"/>
      <c r="I64" s="814"/>
      <c r="J64" s="827"/>
      <c r="K64" s="816">
        <v>1.18</v>
      </c>
      <c r="L64" s="817">
        <v>2</v>
      </c>
      <c r="M64" s="817">
        <v>18</v>
      </c>
      <c r="N64" s="818">
        <v>6.04</v>
      </c>
      <c r="O64" s="817" t="s">
        <v>6302</v>
      </c>
      <c r="P64" s="834" t="s">
        <v>6421</v>
      </c>
      <c r="Q64" s="819">
        <f t="shared" si="0"/>
        <v>0</v>
      </c>
      <c r="R64" s="819">
        <f t="shared" si="0"/>
        <v>0</v>
      </c>
      <c r="S64" s="830" t="str">
        <f t="shared" si="1"/>
        <v/>
      </c>
      <c r="T64" s="830" t="str">
        <f t="shared" si="2"/>
        <v/>
      </c>
      <c r="U64" s="830" t="str">
        <f t="shared" si="3"/>
        <v/>
      </c>
      <c r="V64" s="835" t="str">
        <f t="shared" si="4"/>
        <v/>
      </c>
      <c r="W64" s="820"/>
    </row>
    <row r="65" spans="1:23" ht="14.4" customHeight="1" x14ac:dyDescent="0.3">
      <c r="A65" s="883" t="s">
        <v>6422</v>
      </c>
      <c r="B65" s="876"/>
      <c r="C65" s="878"/>
      <c r="D65" s="836"/>
      <c r="E65" s="869"/>
      <c r="F65" s="870"/>
      <c r="G65" s="825"/>
      <c r="H65" s="879">
        <v>1</v>
      </c>
      <c r="I65" s="880">
        <v>1.69</v>
      </c>
      <c r="J65" s="829">
        <v>10</v>
      </c>
      <c r="K65" s="872">
        <v>1.69</v>
      </c>
      <c r="L65" s="871">
        <v>3</v>
      </c>
      <c r="M65" s="871">
        <v>26</v>
      </c>
      <c r="N65" s="873">
        <v>8.59</v>
      </c>
      <c r="O65" s="871" t="s">
        <v>6302</v>
      </c>
      <c r="P65" s="874" t="s">
        <v>6423</v>
      </c>
      <c r="Q65" s="875">
        <f t="shared" si="0"/>
        <v>1</v>
      </c>
      <c r="R65" s="875">
        <f t="shared" si="0"/>
        <v>1.69</v>
      </c>
      <c r="S65" s="876">
        <f t="shared" si="1"/>
        <v>8.59</v>
      </c>
      <c r="T65" s="876">
        <f t="shared" si="2"/>
        <v>10</v>
      </c>
      <c r="U65" s="876">
        <f t="shared" si="3"/>
        <v>1.4100000000000001</v>
      </c>
      <c r="V65" s="877">
        <f t="shared" si="4"/>
        <v>1.1641443538998837</v>
      </c>
      <c r="W65" s="826">
        <v>1.41</v>
      </c>
    </row>
    <row r="66" spans="1:23" ht="14.4" customHeight="1" x14ac:dyDescent="0.3">
      <c r="A66" s="882" t="s">
        <v>6424</v>
      </c>
      <c r="B66" s="821">
        <v>7</v>
      </c>
      <c r="C66" s="822">
        <v>4.79</v>
      </c>
      <c r="D66" s="823">
        <v>12.9</v>
      </c>
      <c r="E66" s="833">
        <v>3</v>
      </c>
      <c r="F66" s="811">
        <v>1.0900000000000001</v>
      </c>
      <c r="G66" s="812">
        <v>6.7</v>
      </c>
      <c r="H66" s="817">
        <v>3</v>
      </c>
      <c r="I66" s="811">
        <v>1.03</v>
      </c>
      <c r="J66" s="812">
        <v>3.7</v>
      </c>
      <c r="K66" s="816">
        <v>0.34</v>
      </c>
      <c r="L66" s="817">
        <v>1</v>
      </c>
      <c r="M66" s="817">
        <v>13</v>
      </c>
      <c r="N66" s="818">
        <v>4.18</v>
      </c>
      <c r="O66" s="817" t="s">
        <v>6302</v>
      </c>
      <c r="P66" s="834" t="s">
        <v>6425</v>
      </c>
      <c r="Q66" s="819">
        <f t="shared" si="0"/>
        <v>-4</v>
      </c>
      <c r="R66" s="819">
        <f t="shared" si="0"/>
        <v>-3.76</v>
      </c>
      <c r="S66" s="830">
        <f t="shared" si="1"/>
        <v>12.54</v>
      </c>
      <c r="T66" s="830">
        <f t="shared" si="2"/>
        <v>11.100000000000001</v>
      </c>
      <c r="U66" s="830">
        <f t="shared" si="3"/>
        <v>-1.4399999999999977</v>
      </c>
      <c r="V66" s="835">
        <f t="shared" si="4"/>
        <v>0.88516746411483271</v>
      </c>
      <c r="W66" s="820"/>
    </row>
    <row r="67" spans="1:23" ht="14.4" customHeight="1" x14ac:dyDescent="0.3">
      <c r="A67" s="883" t="s">
        <v>6426</v>
      </c>
      <c r="B67" s="867">
        <v>7</v>
      </c>
      <c r="C67" s="868">
        <v>3.37</v>
      </c>
      <c r="D67" s="824">
        <v>6.6</v>
      </c>
      <c r="E67" s="869">
        <v>7</v>
      </c>
      <c r="F67" s="870">
        <v>3.19</v>
      </c>
      <c r="G67" s="825">
        <v>4</v>
      </c>
      <c r="H67" s="871">
        <v>10</v>
      </c>
      <c r="I67" s="870">
        <v>4.5599999999999996</v>
      </c>
      <c r="J67" s="829">
        <v>7.1</v>
      </c>
      <c r="K67" s="872">
        <v>0.46</v>
      </c>
      <c r="L67" s="871">
        <v>2</v>
      </c>
      <c r="M67" s="871">
        <v>16</v>
      </c>
      <c r="N67" s="873">
        <v>5.23</v>
      </c>
      <c r="O67" s="871" t="s">
        <v>6302</v>
      </c>
      <c r="P67" s="874" t="s">
        <v>6427</v>
      </c>
      <c r="Q67" s="875">
        <f t="shared" si="0"/>
        <v>3</v>
      </c>
      <c r="R67" s="875">
        <f t="shared" si="0"/>
        <v>1.1899999999999995</v>
      </c>
      <c r="S67" s="876">
        <f t="shared" si="1"/>
        <v>52.300000000000004</v>
      </c>
      <c r="T67" s="876">
        <f t="shared" si="2"/>
        <v>71</v>
      </c>
      <c r="U67" s="876">
        <f t="shared" si="3"/>
        <v>18.699999999999996</v>
      </c>
      <c r="V67" s="877">
        <f t="shared" si="4"/>
        <v>1.3575525812619502</v>
      </c>
      <c r="W67" s="826">
        <v>24.62</v>
      </c>
    </row>
    <row r="68" spans="1:23" ht="14.4" customHeight="1" x14ac:dyDescent="0.3">
      <c r="A68" s="883" t="s">
        <v>6428</v>
      </c>
      <c r="B68" s="867">
        <v>12</v>
      </c>
      <c r="C68" s="868">
        <v>7.21</v>
      </c>
      <c r="D68" s="824">
        <v>4.8</v>
      </c>
      <c r="E68" s="869">
        <v>7</v>
      </c>
      <c r="F68" s="870">
        <v>4.0999999999999996</v>
      </c>
      <c r="G68" s="825">
        <v>4.4000000000000004</v>
      </c>
      <c r="H68" s="871">
        <v>12</v>
      </c>
      <c r="I68" s="870">
        <v>7.62</v>
      </c>
      <c r="J68" s="825">
        <v>3.9</v>
      </c>
      <c r="K68" s="872">
        <v>0.59</v>
      </c>
      <c r="L68" s="871">
        <v>2</v>
      </c>
      <c r="M68" s="871">
        <v>19</v>
      </c>
      <c r="N68" s="873">
        <v>6.45</v>
      </c>
      <c r="O68" s="871" t="s">
        <v>6302</v>
      </c>
      <c r="P68" s="874" t="s">
        <v>6429</v>
      </c>
      <c r="Q68" s="875">
        <f t="shared" si="0"/>
        <v>0</v>
      </c>
      <c r="R68" s="875">
        <f t="shared" si="0"/>
        <v>0.41000000000000014</v>
      </c>
      <c r="S68" s="876">
        <f t="shared" si="1"/>
        <v>77.400000000000006</v>
      </c>
      <c r="T68" s="876">
        <f t="shared" si="2"/>
        <v>46.8</v>
      </c>
      <c r="U68" s="876">
        <f t="shared" si="3"/>
        <v>-30.600000000000009</v>
      </c>
      <c r="V68" s="877">
        <f t="shared" si="4"/>
        <v>0.60465116279069764</v>
      </c>
      <c r="W68" s="826">
        <v>3.55</v>
      </c>
    </row>
    <row r="69" spans="1:23" ht="14.4" customHeight="1" x14ac:dyDescent="0.3">
      <c r="A69" s="882" t="s">
        <v>6430</v>
      </c>
      <c r="B69" s="821"/>
      <c r="C69" s="822"/>
      <c r="D69" s="823"/>
      <c r="E69" s="833">
        <v>1</v>
      </c>
      <c r="F69" s="811">
        <v>0.51</v>
      </c>
      <c r="G69" s="812">
        <v>7</v>
      </c>
      <c r="H69" s="817"/>
      <c r="I69" s="811"/>
      <c r="J69" s="812"/>
      <c r="K69" s="816">
        <v>0.51</v>
      </c>
      <c r="L69" s="817">
        <v>2</v>
      </c>
      <c r="M69" s="817">
        <v>16</v>
      </c>
      <c r="N69" s="818">
        <v>5.32</v>
      </c>
      <c r="O69" s="817" t="s">
        <v>6302</v>
      </c>
      <c r="P69" s="834" t="s">
        <v>6431</v>
      </c>
      <c r="Q69" s="819">
        <f t="shared" si="0"/>
        <v>0</v>
      </c>
      <c r="R69" s="819">
        <f t="shared" si="0"/>
        <v>0</v>
      </c>
      <c r="S69" s="830" t="str">
        <f t="shared" si="1"/>
        <v/>
      </c>
      <c r="T69" s="830" t="str">
        <f t="shared" si="2"/>
        <v/>
      </c>
      <c r="U69" s="830" t="str">
        <f t="shared" si="3"/>
        <v/>
      </c>
      <c r="V69" s="835" t="str">
        <f t="shared" si="4"/>
        <v/>
      </c>
      <c r="W69" s="820"/>
    </row>
    <row r="70" spans="1:23" ht="14.4" customHeight="1" x14ac:dyDescent="0.3">
      <c r="A70" s="883" t="s">
        <v>6432</v>
      </c>
      <c r="B70" s="867">
        <v>2</v>
      </c>
      <c r="C70" s="868">
        <v>1.66</v>
      </c>
      <c r="D70" s="824">
        <v>10</v>
      </c>
      <c r="E70" s="869">
        <v>2</v>
      </c>
      <c r="F70" s="870">
        <v>1.66</v>
      </c>
      <c r="G70" s="825">
        <v>7.5</v>
      </c>
      <c r="H70" s="871"/>
      <c r="I70" s="870"/>
      <c r="J70" s="825"/>
      <c r="K70" s="872">
        <v>0.83</v>
      </c>
      <c r="L70" s="871">
        <v>2</v>
      </c>
      <c r="M70" s="871">
        <v>22</v>
      </c>
      <c r="N70" s="873">
        <v>7.22</v>
      </c>
      <c r="O70" s="871" t="s">
        <v>6302</v>
      </c>
      <c r="P70" s="874" t="s">
        <v>6433</v>
      </c>
      <c r="Q70" s="875">
        <f t="shared" ref="Q70:R97" si="5">H70-B70</f>
        <v>-2</v>
      </c>
      <c r="R70" s="875">
        <f t="shared" si="5"/>
        <v>-1.66</v>
      </c>
      <c r="S70" s="876" t="str">
        <f t="shared" ref="S70:S97" si="6">IF(H70=0,"",H70*N70)</f>
        <v/>
      </c>
      <c r="T70" s="876" t="str">
        <f t="shared" ref="T70:T97" si="7">IF(H70=0,"",H70*J70)</f>
        <v/>
      </c>
      <c r="U70" s="876" t="str">
        <f t="shared" ref="U70:U97" si="8">IF(H70=0,"",T70-S70)</f>
        <v/>
      </c>
      <c r="V70" s="877" t="str">
        <f t="shared" ref="V70:V97" si="9">IF(H70=0,"",T70/S70)</f>
        <v/>
      </c>
      <c r="W70" s="826"/>
    </row>
    <row r="71" spans="1:23" ht="14.4" customHeight="1" x14ac:dyDescent="0.3">
      <c r="A71" s="883" t="s">
        <v>6434</v>
      </c>
      <c r="B71" s="867">
        <v>2</v>
      </c>
      <c r="C71" s="868">
        <v>2.44</v>
      </c>
      <c r="D71" s="824">
        <v>4.5</v>
      </c>
      <c r="E71" s="869"/>
      <c r="F71" s="870"/>
      <c r="G71" s="825"/>
      <c r="H71" s="871"/>
      <c r="I71" s="870"/>
      <c r="J71" s="825"/>
      <c r="K71" s="872">
        <v>1.39</v>
      </c>
      <c r="L71" s="871">
        <v>3</v>
      </c>
      <c r="M71" s="871">
        <v>27</v>
      </c>
      <c r="N71" s="873">
        <v>9.09</v>
      </c>
      <c r="O71" s="871" t="s">
        <v>6302</v>
      </c>
      <c r="P71" s="874" t="s">
        <v>6435</v>
      </c>
      <c r="Q71" s="875">
        <f t="shared" si="5"/>
        <v>-2</v>
      </c>
      <c r="R71" s="875">
        <f t="shared" si="5"/>
        <v>-2.44</v>
      </c>
      <c r="S71" s="876" t="str">
        <f t="shared" si="6"/>
        <v/>
      </c>
      <c r="T71" s="876" t="str">
        <f t="shared" si="7"/>
        <v/>
      </c>
      <c r="U71" s="876" t="str">
        <f t="shared" si="8"/>
        <v/>
      </c>
      <c r="V71" s="877" t="str">
        <f t="shared" si="9"/>
        <v/>
      </c>
      <c r="W71" s="826"/>
    </row>
    <row r="72" spans="1:23" ht="14.4" customHeight="1" x14ac:dyDescent="0.3">
      <c r="A72" s="882" t="s">
        <v>6436</v>
      </c>
      <c r="B72" s="830">
        <v>1</v>
      </c>
      <c r="C72" s="831">
        <v>1.24</v>
      </c>
      <c r="D72" s="832">
        <v>3</v>
      </c>
      <c r="E72" s="813">
        <v>1</v>
      </c>
      <c r="F72" s="814">
        <v>1.24</v>
      </c>
      <c r="G72" s="827">
        <v>5</v>
      </c>
      <c r="H72" s="817"/>
      <c r="I72" s="811"/>
      <c r="J72" s="812"/>
      <c r="K72" s="816">
        <v>1.24</v>
      </c>
      <c r="L72" s="817">
        <v>3</v>
      </c>
      <c r="M72" s="817">
        <v>29</v>
      </c>
      <c r="N72" s="818">
        <v>9.6999999999999993</v>
      </c>
      <c r="O72" s="817" t="s">
        <v>6302</v>
      </c>
      <c r="P72" s="834" t="s">
        <v>6437</v>
      </c>
      <c r="Q72" s="819">
        <f t="shared" si="5"/>
        <v>-1</v>
      </c>
      <c r="R72" s="819">
        <f t="shared" si="5"/>
        <v>-1.24</v>
      </c>
      <c r="S72" s="830" t="str">
        <f t="shared" si="6"/>
        <v/>
      </c>
      <c r="T72" s="830" t="str">
        <f t="shared" si="7"/>
        <v/>
      </c>
      <c r="U72" s="830" t="str">
        <f t="shared" si="8"/>
        <v/>
      </c>
      <c r="V72" s="835" t="str">
        <f t="shared" si="9"/>
        <v/>
      </c>
      <c r="W72" s="820"/>
    </row>
    <row r="73" spans="1:23" ht="14.4" customHeight="1" x14ac:dyDescent="0.3">
      <c r="A73" s="882" t="s">
        <v>6438</v>
      </c>
      <c r="B73" s="821">
        <v>4</v>
      </c>
      <c r="C73" s="822">
        <v>2.2599999999999998</v>
      </c>
      <c r="D73" s="823">
        <v>2</v>
      </c>
      <c r="E73" s="833"/>
      <c r="F73" s="811"/>
      <c r="G73" s="812"/>
      <c r="H73" s="817"/>
      <c r="I73" s="811"/>
      <c r="J73" s="812"/>
      <c r="K73" s="816">
        <v>0.56000000000000005</v>
      </c>
      <c r="L73" s="817">
        <v>2</v>
      </c>
      <c r="M73" s="817">
        <v>15</v>
      </c>
      <c r="N73" s="818">
        <v>5.07</v>
      </c>
      <c r="O73" s="817" t="s">
        <v>6302</v>
      </c>
      <c r="P73" s="834" t="s">
        <v>6439</v>
      </c>
      <c r="Q73" s="819">
        <f t="shared" si="5"/>
        <v>-4</v>
      </c>
      <c r="R73" s="819">
        <f t="shared" si="5"/>
        <v>-2.2599999999999998</v>
      </c>
      <c r="S73" s="830" t="str">
        <f t="shared" si="6"/>
        <v/>
      </c>
      <c r="T73" s="830" t="str">
        <f t="shared" si="7"/>
        <v/>
      </c>
      <c r="U73" s="830" t="str">
        <f t="shared" si="8"/>
        <v/>
      </c>
      <c r="V73" s="835" t="str">
        <f t="shared" si="9"/>
        <v/>
      </c>
      <c r="W73" s="820"/>
    </row>
    <row r="74" spans="1:23" ht="14.4" customHeight="1" x14ac:dyDescent="0.3">
      <c r="A74" s="883" t="s">
        <v>6440</v>
      </c>
      <c r="B74" s="867">
        <v>4</v>
      </c>
      <c r="C74" s="868">
        <v>2.86</v>
      </c>
      <c r="D74" s="824">
        <v>3.3</v>
      </c>
      <c r="E74" s="869"/>
      <c r="F74" s="870"/>
      <c r="G74" s="825"/>
      <c r="H74" s="871">
        <v>1</v>
      </c>
      <c r="I74" s="870">
        <v>0.72</v>
      </c>
      <c r="J74" s="829">
        <v>7</v>
      </c>
      <c r="K74" s="872">
        <v>0.72</v>
      </c>
      <c r="L74" s="871">
        <v>2</v>
      </c>
      <c r="M74" s="871">
        <v>21</v>
      </c>
      <c r="N74" s="873">
        <v>6.98</v>
      </c>
      <c r="O74" s="871" t="s">
        <v>6302</v>
      </c>
      <c r="P74" s="874" t="s">
        <v>6441</v>
      </c>
      <c r="Q74" s="875">
        <f t="shared" si="5"/>
        <v>-3</v>
      </c>
      <c r="R74" s="875">
        <f t="shared" si="5"/>
        <v>-2.1399999999999997</v>
      </c>
      <c r="S74" s="876">
        <f t="shared" si="6"/>
        <v>6.98</v>
      </c>
      <c r="T74" s="876">
        <f t="shared" si="7"/>
        <v>7</v>
      </c>
      <c r="U74" s="876">
        <f t="shared" si="8"/>
        <v>1.9999999999999574E-2</v>
      </c>
      <c r="V74" s="877">
        <f t="shared" si="9"/>
        <v>1.002865329512894</v>
      </c>
      <c r="W74" s="826">
        <v>0.02</v>
      </c>
    </row>
    <row r="75" spans="1:23" ht="14.4" customHeight="1" x14ac:dyDescent="0.3">
      <c r="A75" s="883" t="s">
        <v>6442</v>
      </c>
      <c r="B75" s="867">
        <v>1</v>
      </c>
      <c r="C75" s="868">
        <v>1.04</v>
      </c>
      <c r="D75" s="824">
        <v>6</v>
      </c>
      <c r="E75" s="869"/>
      <c r="F75" s="870"/>
      <c r="G75" s="825"/>
      <c r="H75" s="871"/>
      <c r="I75" s="870"/>
      <c r="J75" s="825"/>
      <c r="K75" s="872">
        <v>1.04</v>
      </c>
      <c r="L75" s="871">
        <v>3</v>
      </c>
      <c r="M75" s="871">
        <v>27</v>
      </c>
      <c r="N75" s="873">
        <v>9.01</v>
      </c>
      <c r="O75" s="871" t="s">
        <v>6302</v>
      </c>
      <c r="P75" s="874" t="s">
        <v>6443</v>
      </c>
      <c r="Q75" s="875">
        <f t="shared" si="5"/>
        <v>-1</v>
      </c>
      <c r="R75" s="875">
        <f t="shared" si="5"/>
        <v>-1.04</v>
      </c>
      <c r="S75" s="876" t="str">
        <f t="shared" si="6"/>
        <v/>
      </c>
      <c r="T75" s="876" t="str">
        <f t="shared" si="7"/>
        <v/>
      </c>
      <c r="U75" s="876" t="str">
        <f t="shared" si="8"/>
        <v/>
      </c>
      <c r="V75" s="877" t="str">
        <f t="shared" si="9"/>
        <v/>
      </c>
      <c r="W75" s="826"/>
    </row>
    <row r="76" spans="1:23" ht="14.4" customHeight="1" x14ac:dyDescent="0.3">
      <c r="A76" s="882" t="s">
        <v>6444</v>
      </c>
      <c r="B76" s="821">
        <v>1</v>
      </c>
      <c r="C76" s="822">
        <v>3.04</v>
      </c>
      <c r="D76" s="823">
        <v>7</v>
      </c>
      <c r="E76" s="833"/>
      <c r="F76" s="811"/>
      <c r="G76" s="812"/>
      <c r="H76" s="817"/>
      <c r="I76" s="811"/>
      <c r="J76" s="812"/>
      <c r="K76" s="816">
        <v>3.04</v>
      </c>
      <c r="L76" s="817">
        <v>4</v>
      </c>
      <c r="M76" s="817">
        <v>35</v>
      </c>
      <c r="N76" s="818">
        <v>11.67</v>
      </c>
      <c r="O76" s="817" t="s">
        <v>6302</v>
      </c>
      <c r="P76" s="834" t="s">
        <v>6445</v>
      </c>
      <c r="Q76" s="819">
        <f t="shared" si="5"/>
        <v>-1</v>
      </c>
      <c r="R76" s="819">
        <f t="shared" si="5"/>
        <v>-3.04</v>
      </c>
      <c r="S76" s="830" t="str">
        <f t="shared" si="6"/>
        <v/>
      </c>
      <c r="T76" s="830" t="str">
        <f t="shared" si="7"/>
        <v/>
      </c>
      <c r="U76" s="830" t="str">
        <f t="shared" si="8"/>
        <v/>
      </c>
      <c r="V76" s="835" t="str">
        <f t="shared" si="9"/>
        <v/>
      </c>
      <c r="W76" s="820"/>
    </row>
    <row r="77" spans="1:23" ht="14.4" customHeight="1" x14ac:dyDescent="0.3">
      <c r="A77" s="883" t="s">
        <v>6446</v>
      </c>
      <c r="B77" s="867">
        <v>1</v>
      </c>
      <c r="C77" s="868">
        <v>4.82</v>
      </c>
      <c r="D77" s="824">
        <v>29</v>
      </c>
      <c r="E77" s="869">
        <v>1</v>
      </c>
      <c r="F77" s="870">
        <v>4.82</v>
      </c>
      <c r="G77" s="825">
        <v>36</v>
      </c>
      <c r="H77" s="871"/>
      <c r="I77" s="870"/>
      <c r="J77" s="825"/>
      <c r="K77" s="872">
        <v>4.82</v>
      </c>
      <c r="L77" s="871">
        <v>6</v>
      </c>
      <c r="M77" s="871">
        <v>56</v>
      </c>
      <c r="N77" s="873">
        <v>18.62</v>
      </c>
      <c r="O77" s="871" t="s">
        <v>6302</v>
      </c>
      <c r="P77" s="874" t="s">
        <v>6447</v>
      </c>
      <c r="Q77" s="875">
        <f t="shared" si="5"/>
        <v>-1</v>
      </c>
      <c r="R77" s="875">
        <f t="shared" si="5"/>
        <v>-4.82</v>
      </c>
      <c r="S77" s="876" t="str">
        <f t="shared" si="6"/>
        <v/>
      </c>
      <c r="T77" s="876" t="str">
        <f t="shared" si="7"/>
        <v/>
      </c>
      <c r="U77" s="876" t="str">
        <f t="shared" si="8"/>
        <v/>
      </c>
      <c r="V77" s="877" t="str">
        <f t="shared" si="9"/>
        <v/>
      </c>
      <c r="W77" s="826"/>
    </row>
    <row r="78" spans="1:23" ht="14.4" customHeight="1" x14ac:dyDescent="0.3">
      <c r="A78" s="883" t="s">
        <v>6448</v>
      </c>
      <c r="B78" s="867"/>
      <c r="C78" s="868"/>
      <c r="D78" s="824"/>
      <c r="E78" s="869"/>
      <c r="F78" s="870"/>
      <c r="G78" s="825"/>
      <c r="H78" s="871">
        <v>1</v>
      </c>
      <c r="I78" s="870">
        <v>8.11</v>
      </c>
      <c r="J78" s="829">
        <v>56</v>
      </c>
      <c r="K78" s="872">
        <v>8.11</v>
      </c>
      <c r="L78" s="871">
        <v>7</v>
      </c>
      <c r="M78" s="871">
        <v>62</v>
      </c>
      <c r="N78" s="873">
        <v>20.57</v>
      </c>
      <c r="O78" s="871" t="s">
        <v>6302</v>
      </c>
      <c r="P78" s="874" t="s">
        <v>6449</v>
      </c>
      <c r="Q78" s="875">
        <f t="shared" si="5"/>
        <v>1</v>
      </c>
      <c r="R78" s="875">
        <f t="shared" si="5"/>
        <v>8.11</v>
      </c>
      <c r="S78" s="876">
        <f t="shared" si="6"/>
        <v>20.57</v>
      </c>
      <c r="T78" s="876">
        <f t="shared" si="7"/>
        <v>56</v>
      </c>
      <c r="U78" s="876">
        <f t="shared" si="8"/>
        <v>35.43</v>
      </c>
      <c r="V78" s="877">
        <f t="shared" si="9"/>
        <v>2.7224112785610113</v>
      </c>
      <c r="W78" s="826">
        <v>35.43</v>
      </c>
    </row>
    <row r="79" spans="1:23" ht="14.4" customHeight="1" x14ac:dyDescent="0.3">
      <c r="A79" s="882" t="s">
        <v>3019</v>
      </c>
      <c r="B79" s="830">
        <v>5</v>
      </c>
      <c r="C79" s="831">
        <v>8.19</v>
      </c>
      <c r="D79" s="832">
        <v>6</v>
      </c>
      <c r="E79" s="833">
        <v>3</v>
      </c>
      <c r="F79" s="811">
        <v>8.7100000000000009</v>
      </c>
      <c r="G79" s="812">
        <v>28</v>
      </c>
      <c r="H79" s="813">
        <v>4</v>
      </c>
      <c r="I79" s="814">
        <v>5.81</v>
      </c>
      <c r="J79" s="815">
        <v>10</v>
      </c>
      <c r="K79" s="816">
        <v>1.03</v>
      </c>
      <c r="L79" s="817">
        <v>2</v>
      </c>
      <c r="M79" s="817">
        <v>19</v>
      </c>
      <c r="N79" s="818">
        <v>6.44</v>
      </c>
      <c r="O79" s="817" t="s">
        <v>6302</v>
      </c>
      <c r="P79" s="834" t="s">
        <v>6450</v>
      </c>
      <c r="Q79" s="819">
        <f t="shared" si="5"/>
        <v>-1</v>
      </c>
      <c r="R79" s="819">
        <f t="shared" si="5"/>
        <v>-2.38</v>
      </c>
      <c r="S79" s="830">
        <f t="shared" si="6"/>
        <v>25.76</v>
      </c>
      <c r="T79" s="830">
        <f t="shared" si="7"/>
        <v>40</v>
      </c>
      <c r="U79" s="830">
        <f t="shared" si="8"/>
        <v>14.239999999999998</v>
      </c>
      <c r="V79" s="835">
        <f t="shared" si="9"/>
        <v>1.5527950310559004</v>
      </c>
      <c r="W79" s="820">
        <v>20.56</v>
      </c>
    </row>
    <row r="80" spans="1:23" ht="14.4" customHeight="1" x14ac:dyDescent="0.3">
      <c r="A80" s="883" t="s">
        <v>6451</v>
      </c>
      <c r="B80" s="876"/>
      <c r="C80" s="878"/>
      <c r="D80" s="836"/>
      <c r="E80" s="869">
        <v>1</v>
      </c>
      <c r="F80" s="870">
        <v>2.12</v>
      </c>
      <c r="G80" s="825">
        <v>3</v>
      </c>
      <c r="H80" s="879">
        <v>1</v>
      </c>
      <c r="I80" s="880">
        <v>3.72</v>
      </c>
      <c r="J80" s="829">
        <v>53</v>
      </c>
      <c r="K80" s="872">
        <v>1.73</v>
      </c>
      <c r="L80" s="871">
        <v>3</v>
      </c>
      <c r="M80" s="871">
        <v>31</v>
      </c>
      <c r="N80" s="873">
        <v>10.199999999999999</v>
      </c>
      <c r="O80" s="871" t="s">
        <v>6302</v>
      </c>
      <c r="P80" s="874" t="s">
        <v>6452</v>
      </c>
      <c r="Q80" s="875">
        <f t="shared" si="5"/>
        <v>1</v>
      </c>
      <c r="R80" s="875">
        <f t="shared" si="5"/>
        <v>3.72</v>
      </c>
      <c r="S80" s="876">
        <f t="shared" si="6"/>
        <v>10.199999999999999</v>
      </c>
      <c r="T80" s="876">
        <f t="shared" si="7"/>
        <v>53</v>
      </c>
      <c r="U80" s="876">
        <f t="shared" si="8"/>
        <v>42.8</v>
      </c>
      <c r="V80" s="877">
        <f t="shared" si="9"/>
        <v>5.1960784313725492</v>
      </c>
      <c r="W80" s="826">
        <v>42.8</v>
      </c>
    </row>
    <row r="81" spans="1:23" ht="14.4" customHeight="1" x14ac:dyDescent="0.3">
      <c r="A81" s="883" t="s">
        <v>6453</v>
      </c>
      <c r="B81" s="876">
        <v>1</v>
      </c>
      <c r="C81" s="878">
        <v>3.67</v>
      </c>
      <c r="D81" s="836">
        <v>38</v>
      </c>
      <c r="E81" s="869">
        <v>1</v>
      </c>
      <c r="F81" s="870">
        <v>3.67</v>
      </c>
      <c r="G81" s="825">
        <v>8</v>
      </c>
      <c r="H81" s="879">
        <v>1</v>
      </c>
      <c r="I81" s="880">
        <v>2.71</v>
      </c>
      <c r="J81" s="828">
        <v>4</v>
      </c>
      <c r="K81" s="872">
        <v>3.67</v>
      </c>
      <c r="L81" s="871">
        <v>6</v>
      </c>
      <c r="M81" s="871">
        <v>50</v>
      </c>
      <c r="N81" s="873">
        <v>16.649999999999999</v>
      </c>
      <c r="O81" s="871" t="s">
        <v>6302</v>
      </c>
      <c r="P81" s="874" t="s">
        <v>6454</v>
      </c>
      <c r="Q81" s="875">
        <f t="shared" si="5"/>
        <v>0</v>
      </c>
      <c r="R81" s="875">
        <f t="shared" si="5"/>
        <v>-0.96</v>
      </c>
      <c r="S81" s="876">
        <f t="shared" si="6"/>
        <v>16.649999999999999</v>
      </c>
      <c r="T81" s="876">
        <f t="shared" si="7"/>
        <v>4</v>
      </c>
      <c r="U81" s="876">
        <f t="shared" si="8"/>
        <v>-12.649999999999999</v>
      </c>
      <c r="V81" s="877">
        <f t="shared" si="9"/>
        <v>0.24024024024024027</v>
      </c>
      <c r="W81" s="826"/>
    </row>
    <row r="82" spans="1:23" ht="14.4" customHeight="1" x14ac:dyDescent="0.3">
      <c r="A82" s="882" t="s">
        <v>6455</v>
      </c>
      <c r="B82" s="830"/>
      <c r="C82" s="831"/>
      <c r="D82" s="832"/>
      <c r="E82" s="813">
        <v>1</v>
      </c>
      <c r="F82" s="814">
        <v>0.76</v>
      </c>
      <c r="G82" s="827">
        <v>2</v>
      </c>
      <c r="H82" s="817"/>
      <c r="I82" s="811"/>
      <c r="J82" s="812"/>
      <c r="K82" s="816">
        <v>0.76</v>
      </c>
      <c r="L82" s="817">
        <v>2</v>
      </c>
      <c r="M82" s="817">
        <v>18</v>
      </c>
      <c r="N82" s="818">
        <v>6.08</v>
      </c>
      <c r="O82" s="817" t="s">
        <v>6302</v>
      </c>
      <c r="P82" s="834" t="s">
        <v>6456</v>
      </c>
      <c r="Q82" s="819">
        <f t="shared" si="5"/>
        <v>0</v>
      </c>
      <c r="R82" s="819">
        <f t="shared" si="5"/>
        <v>0</v>
      </c>
      <c r="S82" s="830" t="str">
        <f t="shared" si="6"/>
        <v/>
      </c>
      <c r="T82" s="830" t="str">
        <f t="shared" si="7"/>
        <v/>
      </c>
      <c r="U82" s="830" t="str">
        <f t="shared" si="8"/>
        <v/>
      </c>
      <c r="V82" s="835" t="str">
        <f t="shared" si="9"/>
        <v/>
      </c>
      <c r="W82" s="820"/>
    </row>
    <row r="83" spans="1:23" ht="14.4" customHeight="1" x14ac:dyDescent="0.3">
      <c r="A83" s="882" t="s">
        <v>6457</v>
      </c>
      <c r="B83" s="830">
        <v>47</v>
      </c>
      <c r="C83" s="831">
        <v>74.7</v>
      </c>
      <c r="D83" s="832">
        <v>17.7</v>
      </c>
      <c r="E83" s="813">
        <v>80</v>
      </c>
      <c r="F83" s="814">
        <v>123.46</v>
      </c>
      <c r="G83" s="827">
        <v>18.600000000000001</v>
      </c>
      <c r="H83" s="817">
        <v>47</v>
      </c>
      <c r="I83" s="811">
        <v>70.900000000000006</v>
      </c>
      <c r="J83" s="815">
        <v>16.2</v>
      </c>
      <c r="K83" s="816">
        <v>1.52</v>
      </c>
      <c r="L83" s="817">
        <v>4</v>
      </c>
      <c r="M83" s="817">
        <v>39</v>
      </c>
      <c r="N83" s="818">
        <v>13.1</v>
      </c>
      <c r="O83" s="817" t="s">
        <v>6302</v>
      </c>
      <c r="P83" s="834" t="s">
        <v>6458</v>
      </c>
      <c r="Q83" s="819">
        <f t="shared" si="5"/>
        <v>0</v>
      </c>
      <c r="R83" s="819">
        <f t="shared" si="5"/>
        <v>-3.7999999999999972</v>
      </c>
      <c r="S83" s="830">
        <f t="shared" si="6"/>
        <v>615.69999999999993</v>
      </c>
      <c r="T83" s="830">
        <f t="shared" si="7"/>
        <v>761.4</v>
      </c>
      <c r="U83" s="830">
        <f t="shared" si="8"/>
        <v>145.70000000000005</v>
      </c>
      <c r="V83" s="835">
        <f t="shared" si="9"/>
        <v>1.2366412213740459</v>
      </c>
      <c r="W83" s="820">
        <v>259.2</v>
      </c>
    </row>
    <row r="84" spans="1:23" ht="14.4" customHeight="1" x14ac:dyDescent="0.3">
      <c r="A84" s="883" t="s">
        <v>6459</v>
      </c>
      <c r="B84" s="876">
        <v>71</v>
      </c>
      <c r="C84" s="878">
        <v>153.86000000000001</v>
      </c>
      <c r="D84" s="836">
        <v>19.5</v>
      </c>
      <c r="E84" s="879">
        <v>62</v>
      </c>
      <c r="F84" s="880">
        <v>137.28</v>
      </c>
      <c r="G84" s="828">
        <v>20.8</v>
      </c>
      <c r="H84" s="871">
        <v>61</v>
      </c>
      <c r="I84" s="870">
        <v>136.52000000000001</v>
      </c>
      <c r="J84" s="829">
        <v>21.2</v>
      </c>
      <c r="K84" s="872">
        <v>2.2599999999999998</v>
      </c>
      <c r="L84" s="871">
        <v>6</v>
      </c>
      <c r="M84" s="871">
        <v>50</v>
      </c>
      <c r="N84" s="873">
        <v>16.66</v>
      </c>
      <c r="O84" s="871" t="s">
        <v>6302</v>
      </c>
      <c r="P84" s="874" t="s">
        <v>6460</v>
      </c>
      <c r="Q84" s="875">
        <f t="shared" si="5"/>
        <v>-10</v>
      </c>
      <c r="R84" s="875">
        <f t="shared" si="5"/>
        <v>-17.340000000000003</v>
      </c>
      <c r="S84" s="876">
        <f t="shared" si="6"/>
        <v>1016.26</v>
      </c>
      <c r="T84" s="876">
        <f t="shared" si="7"/>
        <v>1293.2</v>
      </c>
      <c r="U84" s="876">
        <f t="shared" si="8"/>
        <v>276.94000000000005</v>
      </c>
      <c r="V84" s="877">
        <f t="shared" si="9"/>
        <v>1.2725090036014406</v>
      </c>
      <c r="W84" s="826">
        <v>479.22</v>
      </c>
    </row>
    <row r="85" spans="1:23" ht="14.4" customHeight="1" x14ac:dyDescent="0.3">
      <c r="A85" s="883" t="s">
        <v>6461</v>
      </c>
      <c r="B85" s="876">
        <v>14</v>
      </c>
      <c r="C85" s="878">
        <v>33.71</v>
      </c>
      <c r="D85" s="836">
        <v>20.8</v>
      </c>
      <c r="E85" s="879">
        <v>10</v>
      </c>
      <c r="F85" s="880">
        <v>24.12</v>
      </c>
      <c r="G85" s="828">
        <v>30.2</v>
      </c>
      <c r="H85" s="871">
        <v>11</v>
      </c>
      <c r="I85" s="870">
        <v>25.27</v>
      </c>
      <c r="J85" s="829">
        <v>25.8</v>
      </c>
      <c r="K85" s="872">
        <v>2.4</v>
      </c>
      <c r="L85" s="871">
        <v>6</v>
      </c>
      <c r="M85" s="871">
        <v>57</v>
      </c>
      <c r="N85" s="873">
        <v>18.91</v>
      </c>
      <c r="O85" s="871" t="s">
        <v>6302</v>
      </c>
      <c r="P85" s="874" t="s">
        <v>6462</v>
      </c>
      <c r="Q85" s="875">
        <f t="shared" si="5"/>
        <v>-3</v>
      </c>
      <c r="R85" s="875">
        <f t="shared" si="5"/>
        <v>-8.4400000000000013</v>
      </c>
      <c r="S85" s="876">
        <f t="shared" si="6"/>
        <v>208.01</v>
      </c>
      <c r="T85" s="876">
        <f t="shared" si="7"/>
        <v>283.8</v>
      </c>
      <c r="U85" s="876">
        <f t="shared" si="8"/>
        <v>75.79000000000002</v>
      </c>
      <c r="V85" s="877">
        <f t="shared" si="9"/>
        <v>1.3643574828133265</v>
      </c>
      <c r="W85" s="826">
        <v>105.72</v>
      </c>
    </row>
    <row r="86" spans="1:23" ht="14.4" customHeight="1" x14ac:dyDescent="0.3">
      <c r="A86" s="882" t="s">
        <v>6463</v>
      </c>
      <c r="B86" s="830">
        <v>500</v>
      </c>
      <c r="C86" s="831">
        <v>246.05</v>
      </c>
      <c r="D86" s="832">
        <v>4.3</v>
      </c>
      <c r="E86" s="833">
        <v>634</v>
      </c>
      <c r="F86" s="811">
        <v>312.20999999999998</v>
      </c>
      <c r="G86" s="812">
        <v>4.0999999999999996</v>
      </c>
      <c r="H86" s="813">
        <v>631</v>
      </c>
      <c r="I86" s="814">
        <v>308.43</v>
      </c>
      <c r="J86" s="815">
        <v>3.8</v>
      </c>
      <c r="K86" s="816">
        <v>0.49</v>
      </c>
      <c r="L86" s="817">
        <v>1</v>
      </c>
      <c r="M86" s="817">
        <v>11</v>
      </c>
      <c r="N86" s="818">
        <v>3.7</v>
      </c>
      <c r="O86" s="817" t="s">
        <v>6302</v>
      </c>
      <c r="P86" s="834" t="s">
        <v>6464</v>
      </c>
      <c r="Q86" s="819">
        <f t="shared" si="5"/>
        <v>131</v>
      </c>
      <c r="R86" s="819">
        <f t="shared" si="5"/>
        <v>62.379999999999995</v>
      </c>
      <c r="S86" s="830">
        <f t="shared" si="6"/>
        <v>2334.7000000000003</v>
      </c>
      <c r="T86" s="830">
        <f t="shared" si="7"/>
        <v>2397.7999999999997</v>
      </c>
      <c r="U86" s="830">
        <f t="shared" si="8"/>
        <v>63.099999999999454</v>
      </c>
      <c r="V86" s="835">
        <f t="shared" si="9"/>
        <v>1.0270270270270268</v>
      </c>
      <c r="W86" s="820">
        <v>453.2</v>
      </c>
    </row>
    <row r="87" spans="1:23" ht="14.4" customHeight="1" x14ac:dyDescent="0.3">
      <c r="A87" s="883" t="s">
        <v>6465</v>
      </c>
      <c r="B87" s="876">
        <v>14</v>
      </c>
      <c r="C87" s="878">
        <v>8.32</v>
      </c>
      <c r="D87" s="836">
        <v>6.6</v>
      </c>
      <c r="E87" s="869">
        <v>8</v>
      </c>
      <c r="F87" s="870">
        <v>4.43</v>
      </c>
      <c r="G87" s="825">
        <v>4.0999999999999996</v>
      </c>
      <c r="H87" s="879">
        <v>25</v>
      </c>
      <c r="I87" s="880">
        <v>13.91</v>
      </c>
      <c r="J87" s="829">
        <v>5.6</v>
      </c>
      <c r="K87" s="872">
        <v>0.55000000000000004</v>
      </c>
      <c r="L87" s="871">
        <v>1</v>
      </c>
      <c r="M87" s="871">
        <v>13</v>
      </c>
      <c r="N87" s="873">
        <v>4.2</v>
      </c>
      <c r="O87" s="871" t="s">
        <v>6302</v>
      </c>
      <c r="P87" s="874" t="s">
        <v>6466</v>
      </c>
      <c r="Q87" s="875">
        <f t="shared" si="5"/>
        <v>11</v>
      </c>
      <c r="R87" s="875">
        <f t="shared" si="5"/>
        <v>5.59</v>
      </c>
      <c r="S87" s="876">
        <f t="shared" si="6"/>
        <v>105</v>
      </c>
      <c r="T87" s="876">
        <f t="shared" si="7"/>
        <v>140</v>
      </c>
      <c r="U87" s="876">
        <f t="shared" si="8"/>
        <v>35</v>
      </c>
      <c r="V87" s="877">
        <f t="shared" si="9"/>
        <v>1.3333333333333333</v>
      </c>
      <c r="W87" s="826">
        <v>45</v>
      </c>
    </row>
    <row r="88" spans="1:23" ht="14.4" customHeight="1" x14ac:dyDescent="0.3">
      <c r="A88" s="883" t="s">
        <v>6467</v>
      </c>
      <c r="B88" s="876">
        <v>46</v>
      </c>
      <c r="C88" s="878">
        <v>31.75</v>
      </c>
      <c r="D88" s="836">
        <v>6.7</v>
      </c>
      <c r="E88" s="869">
        <v>37</v>
      </c>
      <c r="F88" s="870">
        <v>26.03</v>
      </c>
      <c r="G88" s="825">
        <v>6</v>
      </c>
      <c r="H88" s="879">
        <v>38</v>
      </c>
      <c r="I88" s="880">
        <v>26.26</v>
      </c>
      <c r="J88" s="829">
        <v>7.6</v>
      </c>
      <c r="K88" s="872">
        <v>0.69</v>
      </c>
      <c r="L88" s="871">
        <v>2</v>
      </c>
      <c r="M88" s="871">
        <v>16</v>
      </c>
      <c r="N88" s="873">
        <v>5.3</v>
      </c>
      <c r="O88" s="871" t="s">
        <v>6302</v>
      </c>
      <c r="P88" s="874" t="s">
        <v>6468</v>
      </c>
      <c r="Q88" s="875">
        <f t="shared" si="5"/>
        <v>-8</v>
      </c>
      <c r="R88" s="875">
        <f t="shared" si="5"/>
        <v>-5.4899999999999984</v>
      </c>
      <c r="S88" s="876">
        <f t="shared" si="6"/>
        <v>201.4</v>
      </c>
      <c r="T88" s="876">
        <f t="shared" si="7"/>
        <v>288.8</v>
      </c>
      <c r="U88" s="876">
        <f t="shared" si="8"/>
        <v>87.4</v>
      </c>
      <c r="V88" s="877">
        <f t="shared" si="9"/>
        <v>1.4339622641509435</v>
      </c>
      <c r="W88" s="826">
        <v>114.4</v>
      </c>
    </row>
    <row r="89" spans="1:23" ht="14.4" customHeight="1" x14ac:dyDescent="0.3">
      <c r="A89" s="882" t="s">
        <v>4446</v>
      </c>
      <c r="B89" s="821">
        <v>4</v>
      </c>
      <c r="C89" s="822">
        <v>2.33</v>
      </c>
      <c r="D89" s="823">
        <v>2.8</v>
      </c>
      <c r="E89" s="833">
        <v>3</v>
      </c>
      <c r="F89" s="811">
        <v>1.42</v>
      </c>
      <c r="G89" s="812">
        <v>3</v>
      </c>
      <c r="H89" s="817">
        <v>2</v>
      </c>
      <c r="I89" s="811">
        <v>1.0900000000000001</v>
      </c>
      <c r="J89" s="815">
        <v>5.5</v>
      </c>
      <c r="K89" s="816">
        <v>0.54</v>
      </c>
      <c r="L89" s="817">
        <v>2</v>
      </c>
      <c r="M89" s="817">
        <v>15</v>
      </c>
      <c r="N89" s="818">
        <v>5.16</v>
      </c>
      <c r="O89" s="817" t="s">
        <v>6302</v>
      </c>
      <c r="P89" s="834" t="s">
        <v>6469</v>
      </c>
      <c r="Q89" s="819">
        <f t="shared" si="5"/>
        <v>-2</v>
      </c>
      <c r="R89" s="819">
        <f t="shared" si="5"/>
        <v>-1.24</v>
      </c>
      <c r="S89" s="830">
        <f t="shared" si="6"/>
        <v>10.32</v>
      </c>
      <c r="T89" s="830">
        <f t="shared" si="7"/>
        <v>11</v>
      </c>
      <c r="U89" s="830">
        <f t="shared" si="8"/>
        <v>0.67999999999999972</v>
      </c>
      <c r="V89" s="835">
        <f t="shared" si="9"/>
        <v>1.0658914728682169</v>
      </c>
      <c r="W89" s="820">
        <v>2.84</v>
      </c>
    </row>
    <row r="90" spans="1:23" ht="14.4" customHeight="1" x14ac:dyDescent="0.3">
      <c r="A90" s="883" t="s">
        <v>6470</v>
      </c>
      <c r="B90" s="867">
        <v>2</v>
      </c>
      <c r="C90" s="868">
        <v>1.32</v>
      </c>
      <c r="D90" s="824">
        <v>10</v>
      </c>
      <c r="E90" s="869">
        <v>1</v>
      </c>
      <c r="F90" s="870">
        <v>0.66</v>
      </c>
      <c r="G90" s="825">
        <v>7</v>
      </c>
      <c r="H90" s="871">
        <v>2</v>
      </c>
      <c r="I90" s="870">
        <v>1.32</v>
      </c>
      <c r="J90" s="825">
        <v>2</v>
      </c>
      <c r="K90" s="872">
        <v>0.66</v>
      </c>
      <c r="L90" s="871">
        <v>2</v>
      </c>
      <c r="M90" s="871">
        <v>21</v>
      </c>
      <c r="N90" s="873">
        <v>7</v>
      </c>
      <c r="O90" s="871" t="s">
        <v>6302</v>
      </c>
      <c r="P90" s="874" t="s">
        <v>6471</v>
      </c>
      <c r="Q90" s="875">
        <f t="shared" si="5"/>
        <v>0</v>
      </c>
      <c r="R90" s="875">
        <f t="shared" si="5"/>
        <v>0</v>
      </c>
      <c r="S90" s="876">
        <f t="shared" si="6"/>
        <v>14</v>
      </c>
      <c r="T90" s="876">
        <f t="shared" si="7"/>
        <v>4</v>
      </c>
      <c r="U90" s="876">
        <f t="shared" si="8"/>
        <v>-10</v>
      </c>
      <c r="V90" s="877">
        <f t="shared" si="9"/>
        <v>0.2857142857142857</v>
      </c>
      <c r="W90" s="826"/>
    </row>
    <row r="91" spans="1:23" ht="14.4" customHeight="1" x14ac:dyDescent="0.3">
      <c r="A91" s="883" t="s">
        <v>6472</v>
      </c>
      <c r="B91" s="867">
        <v>2</v>
      </c>
      <c r="C91" s="868">
        <v>1.53</v>
      </c>
      <c r="D91" s="824">
        <v>2</v>
      </c>
      <c r="E91" s="869">
        <v>2</v>
      </c>
      <c r="F91" s="870">
        <v>1.82</v>
      </c>
      <c r="G91" s="825">
        <v>9.5</v>
      </c>
      <c r="H91" s="871">
        <v>2</v>
      </c>
      <c r="I91" s="870">
        <v>1.53</v>
      </c>
      <c r="J91" s="825">
        <v>2</v>
      </c>
      <c r="K91" s="872">
        <v>1.05</v>
      </c>
      <c r="L91" s="871">
        <v>3</v>
      </c>
      <c r="M91" s="871">
        <v>28</v>
      </c>
      <c r="N91" s="873">
        <v>9.4600000000000009</v>
      </c>
      <c r="O91" s="871" t="s">
        <v>6302</v>
      </c>
      <c r="P91" s="874" t="s">
        <v>6473</v>
      </c>
      <c r="Q91" s="875">
        <f t="shared" si="5"/>
        <v>0</v>
      </c>
      <c r="R91" s="875">
        <f t="shared" si="5"/>
        <v>0</v>
      </c>
      <c r="S91" s="876">
        <f t="shared" si="6"/>
        <v>18.920000000000002</v>
      </c>
      <c r="T91" s="876">
        <f t="shared" si="7"/>
        <v>4</v>
      </c>
      <c r="U91" s="876">
        <f t="shared" si="8"/>
        <v>-14.920000000000002</v>
      </c>
      <c r="V91" s="877">
        <f t="shared" si="9"/>
        <v>0.21141649048625791</v>
      </c>
      <c r="W91" s="826"/>
    </row>
    <row r="92" spans="1:23" ht="14.4" customHeight="1" x14ac:dyDescent="0.3">
      <c r="A92" s="882" t="s">
        <v>6474</v>
      </c>
      <c r="B92" s="830"/>
      <c r="C92" s="831"/>
      <c r="D92" s="832"/>
      <c r="E92" s="833"/>
      <c r="F92" s="811"/>
      <c r="G92" s="812"/>
      <c r="H92" s="813">
        <v>1</v>
      </c>
      <c r="I92" s="814">
        <v>0.93</v>
      </c>
      <c r="J92" s="827">
        <v>7</v>
      </c>
      <c r="K92" s="816">
        <v>0.93</v>
      </c>
      <c r="L92" s="817">
        <v>3</v>
      </c>
      <c r="M92" s="817">
        <v>28</v>
      </c>
      <c r="N92" s="818">
        <v>9.36</v>
      </c>
      <c r="O92" s="817" t="s">
        <v>6302</v>
      </c>
      <c r="P92" s="834" t="s">
        <v>6475</v>
      </c>
      <c r="Q92" s="819">
        <f t="shared" si="5"/>
        <v>1</v>
      </c>
      <c r="R92" s="819">
        <f t="shared" si="5"/>
        <v>0.93</v>
      </c>
      <c r="S92" s="830">
        <f t="shared" si="6"/>
        <v>9.36</v>
      </c>
      <c r="T92" s="830">
        <f t="shared" si="7"/>
        <v>7</v>
      </c>
      <c r="U92" s="830">
        <f t="shared" si="8"/>
        <v>-2.3599999999999994</v>
      </c>
      <c r="V92" s="835">
        <f t="shared" si="9"/>
        <v>0.74786324786324787</v>
      </c>
      <c r="W92" s="820"/>
    </row>
    <row r="93" spans="1:23" ht="14.4" customHeight="1" x14ac:dyDescent="0.3">
      <c r="A93" s="882" t="s">
        <v>6476</v>
      </c>
      <c r="B93" s="830"/>
      <c r="C93" s="831"/>
      <c r="D93" s="832"/>
      <c r="E93" s="813">
        <v>1</v>
      </c>
      <c r="F93" s="814">
        <v>2.17</v>
      </c>
      <c r="G93" s="827">
        <v>10</v>
      </c>
      <c r="H93" s="817"/>
      <c r="I93" s="811"/>
      <c r="J93" s="812"/>
      <c r="K93" s="816">
        <v>2.17</v>
      </c>
      <c r="L93" s="817">
        <v>4</v>
      </c>
      <c r="M93" s="817">
        <v>38</v>
      </c>
      <c r="N93" s="818">
        <v>12.74</v>
      </c>
      <c r="O93" s="817" t="s">
        <v>6302</v>
      </c>
      <c r="P93" s="834" t="s">
        <v>6477</v>
      </c>
      <c r="Q93" s="819">
        <f t="shared" si="5"/>
        <v>0</v>
      </c>
      <c r="R93" s="819">
        <f t="shared" si="5"/>
        <v>0</v>
      </c>
      <c r="S93" s="830" t="str">
        <f t="shared" si="6"/>
        <v/>
      </c>
      <c r="T93" s="830" t="str">
        <f t="shared" si="7"/>
        <v/>
      </c>
      <c r="U93" s="830" t="str">
        <f t="shared" si="8"/>
        <v/>
      </c>
      <c r="V93" s="835" t="str">
        <f t="shared" si="9"/>
        <v/>
      </c>
      <c r="W93" s="820"/>
    </row>
    <row r="94" spans="1:23" ht="14.4" customHeight="1" x14ac:dyDescent="0.3">
      <c r="A94" s="882" t="s">
        <v>6478</v>
      </c>
      <c r="B94" s="830"/>
      <c r="C94" s="831"/>
      <c r="D94" s="832"/>
      <c r="E94" s="813"/>
      <c r="F94" s="814"/>
      <c r="G94" s="827"/>
      <c r="H94" s="817">
        <v>1</v>
      </c>
      <c r="I94" s="811">
        <v>0.32</v>
      </c>
      <c r="J94" s="812">
        <v>2</v>
      </c>
      <c r="K94" s="816">
        <v>0.26</v>
      </c>
      <c r="L94" s="817">
        <v>1</v>
      </c>
      <c r="M94" s="817">
        <v>9</v>
      </c>
      <c r="N94" s="818">
        <v>2.83</v>
      </c>
      <c r="O94" s="817" t="s">
        <v>6302</v>
      </c>
      <c r="P94" s="834" t="s">
        <v>6479</v>
      </c>
      <c r="Q94" s="819">
        <f t="shared" si="5"/>
        <v>1</v>
      </c>
      <c r="R94" s="819">
        <f t="shared" si="5"/>
        <v>0.32</v>
      </c>
      <c r="S94" s="830">
        <f t="shared" si="6"/>
        <v>2.83</v>
      </c>
      <c r="T94" s="830">
        <f t="shared" si="7"/>
        <v>2</v>
      </c>
      <c r="U94" s="830">
        <f t="shared" si="8"/>
        <v>-0.83000000000000007</v>
      </c>
      <c r="V94" s="835">
        <f t="shared" si="9"/>
        <v>0.70671378091872794</v>
      </c>
      <c r="W94" s="820"/>
    </row>
    <row r="95" spans="1:23" ht="14.4" customHeight="1" x14ac:dyDescent="0.3">
      <c r="A95" s="883" t="s">
        <v>6480</v>
      </c>
      <c r="B95" s="876"/>
      <c r="C95" s="878"/>
      <c r="D95" s="836"/>
      <c r="E95" s="879">
        <v>33</v>
      </c>
      <c r="F95" s="880">
        <v>24.14</v>
      </c>
      <c r="G95" s="828">
        <v>4.2</v>
      </c>
      <c r="H95" s="871"/>
      <c r="I95" s="870"/>
      <c r="J95" s="825"/>
      <c r="K95" s="872">
        <v>0.85</v>
      </c>
      <c r="L95" s="871">
        <v>3</v>
      </c>
      <c r="M95" s="871">
        <v>23</v>
      </c>
      <c r="N95" s="873">
        <v>7.67</v>
      </c>
      <c r="O95" s="871" t="s">
        <v>6302</v>
      </c>
      <c r="P95" s="874" t="s">
        <v>6481</v>
      </c>
      <c r="Q95" s="875">
        <f t="shared" si="5"/>
        <v>0</v>
      </c>
      <c r="R95" s="875">
        <f t="shared" si="5"/>
        <v>0</v>
      </c>
      <c r="S95" s="876" t="str">
        <f t="shared" si="6"/>
        <v/>
      </c>
      <c r="T95" s="876" t="str">
        <f t="shared" si="7"/>
        <v/>
      </c>
      <c r="U95" s="876" t="str">
        <f t="shared" si="8"/>
        <v/>
      </c>
      <c r="V95" s="877" t="str">
        <f t="shared" si="9"/>
        <v/>
      </c>
      <c r="W95" s="826"/>
    </row>
    <row r="96" spans="1:23" ht="14.4" customHeight="1" x14ac:dyDescent="0.3">
      <c r="A96" s="882" t="s">
        <v>6482</v>
      </c>
      <c r="B96" s="830"/>
      <c r="C96" s="831"/>
      <c r="D96" s="832"/>
      <c r="E96" s="833"/>
      <c r="F96" s="811"/>
      <c r="G96" s="812"/>
      <c r="H96" s="813">
        <v>1</v>
      </c>
      <c r="I96" s="814">
        <v>2.2599999999999998</v>
      </c>
      <c r="J96" s="815">
        <v>20</v>
      </c>
      <c r="K96" s="816">
        <v>2.2599999999999998</v>
      </c>
      <c r="L96" s="817">
        <v>4</v>
      </c>
      <c r="M96" s="817">
        <v>39</v>
      </c>
      <c r="N96" s="818">
        <v>12.87</v>
      </c>
      <c r="O96" s="817" t="s">
        <v>6302</v>
      </c>
      <c r="P96" s="834" t="s">
        <v>6483</v>
      </c>
      <c r="Q96" s="819">
        <f t="shared" si="5"/>
        <v>1</v>
      </c>
      <c r="R96" s="819">
        <f t="shared" si="5"/>
        <v>2.2599999999999998</v>
      </c>
      <c r="S96" s="830">
        <f t="shared" si="6"/>
        <v>12.87</v>
      </c>
      <c r="T96" s="830">
        <f t="shared" si="7"/>
        <v>20</v>
      </c>
      <c r="U96" s="830">
        <f t="shared" si="8"/>
        <v>7.1300000000000008</v>
      </c>
      <c r="V96" s="835">
        <f t="shared" si="9"/>
        <v>1.5540015540015542</v>
      </c>
      <c r="W96" s="820">
        <v>7.13</v>
      </c>
    </row>
    <row r="97" spans="1:23" ht="14.4" customHeight="1" thickBot="1" x14ac:dyDescent="0.35">
      <c r="A97" s="884" t="s">
        <v>6484</v>
      </c>
      <c r="B97" s="885">
        <v>1</v>
      </c>
      <c r="C97" s="886">
        <v>2.79</v>
      </c>
      <c r="D97" s="887">
        <v>4</v>
      </c>
      <c r="E97" s="888">
        <v>1</v>
      </c>
      <c r="F97" s="889">
        <v>1.9</v>
      </c>
      <c r="G97" s="890">
        <v>3</v>
      </c>
      <c r="H97" s="891"/>
      <c r="I97" s="892"/>
      <c r="J97" s="893"/>
      <c r="K97" s="894">
        <v>1.1499999999999999</v>
      </c>
      <c r="L97" s="891">
        <v>3</v>
      </c>
      <c r="M97" s="891">
        <v>28</v>
      </c>
      <c r="N97" s="895">
        <v>9.2200000000000006</v>
      </c>
      <c r="O97" s="891" t="s">
        <v>6302</v>
      </c>
      <c r="P97" s="896" t="s">
        <v>6485</v>
      </c>
      <c r="Q97" s="897">
        <f t="shared" si="5"/>
        <v>-1</v>
      </c>
      <c r="R97" s="897">
        <f t="shared" si="5"/>
        <v>-2.79</v>
      </c>
      <c r="S97" s="885" t="str">
        <f t="shared" si="6"/>
        <v/>
      </c>
      <c r="T97" s="885" t="str">
        <f t="shared" si="7"/>
        <v/>
      </c>
      <c r="U97" s="885" t="str">
        <f t="shared" si="8"/>
        <v/>
      </c>
      <c r="V97" s="898" t="str">
        <f t="shared" si="9"/>
        <v/>
      </c>
      <c r="W97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8:Q1048576">
    <cfRule type="cellIs" dxfId="12" priority="9" stopIfTrue="1" operator="lessThan">
      <formula>0</formula>
    </cfRule>
  </conditionalFormatting>
  <conditionalFormatting sqref="U98:U1048576">
    <cfRule type="cellIs" dxfId="11" priority="8" stopIfTrue="1" operator="greaterThan">
      <formula>0</formula>
    </cfRule>
  </conditionalFormatting>
  <conditionalFormatting sqref="V98:V1048576">
    <cfRule type="cellIs" dxfId="10" priority="7" stopIfTrue="1" operator="greaterThan">
      <formula>1</formula>
    </cfRule>
  </conditionalFormatting>
  <conditionalFormatting sqref="V98:V1048576">
    <cfRule type="cellIs" dxfId="9" priority="4" stopIfTrue="1" operator="greaterThan">
      <formula>1</formula>
    </cfRule>
  </conditionalFormatting>
  <conditionalFormatting sqref="U98:U1048576">
    <cfRule type="cellIs" dxfId="8" priority="5" stopIfTrue="1" operator="greaterThan">
      <formula>0</formula>
    </cfRule>
  </conditionalFormatting>
  <conditionalFormatting sqref="Q98:Q1048576">
    <cfRule type="cellIs" dxfId="7" priority="6" stopIfTrue="1" operator="lessThan">
      <formula>0</formula>
    </cfRule>
  </conditionalFormatting>
  <conditionalFormatting sqref="V5:V97">
    <cfRule type="cellIs" dxfId="6" priority="1" stopIfTrue="1" operator="greaterThan">
      <formula>1</formula>
    </cfRule>
  </conditionalFormatting>
  <conditionalFormatting sqref="U5:U97">
    <cfRule type="cellIs" dxfId="5" priority="2" stopIfTrue="1" operator="greaterThan">
      <formula>0</formula>
    </cfRule>
  </conditionalFormatting>
  <conditionalFormatting sqref="Q5:Q9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3189587</v>
      </c>
      <c r="C3" s="352">
        <f t="shared" ref="C3:L3" si="0">SUBTOTAL(9,C6:C1048576)</f>
        <v>10</v>
      </c>
      <c r="D3" s="352">
        <f t="shared" si="0"/>
        <v>3556211</v>
      </c>
      <c r="E3" s="352">
        <f t="shared" si="0"/>
        <v>51.699576636825654</v>
      </c>
      <c r="F3" s="352">
        <f t="shared" si="0"/>
        <v>3182372</v>
      </c>
      <c r="G3" s="355">
        <f>IF(B3&lt;&gt;0,F3/B3,"")</f>
        <v>0.99773795165330181</v>
      </c>
      <c r="H3" s="351">
        <f t="shared" si="0"/>
        <v>875249.79999999993</v>
      </c>
      <c r="I3" s="352">
        <f t="shared" si="0"/>
        <v>2</v>
      </c>
      <c r="J3" s="352">
        <f t="shared" si="0"/>
        <v>789614.87000000023</v>
      </c>
      <c r="K3" s="352">
        <f t="shared" si="0"/>
        <v>1.8218399437551889</v>
      </c>
      <c r="L3" s="352">
        <f t="shared" si="0"/>
        <v>582492.28000000026</v>
      </c>
      <c r="M3" s="353">
        <f>IF(H3&lt;&gt;0,L3/H3,"")</f>
        <v>0.66551546769847914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8" t="s">
        <v>2</v>
      </c>
      <c r="H5" s="901">
        <v>2013</v>
      </c>
      <c r="I5" s="902"/>
      <c r="J5" s="902">
        <v>2014</v>
      </c>
      <c r="K5" s="902"/>
      <c r="L5" s="902">
        <v>2015</v>
      </c>
      <c r="M5" s="788" t="s">
        <v>2</v>
      </c>
    </row>
    <row r="6" spans="1:13" ht="14.4" customHeight="1" x14ac:dyDescent="0.3">
      <c r="A6" s="750" t="s">
        <v>6195</v>
      </c>
      <c r="B6" s="789"/>
      <c r="C6" s="736"/>
      <c r="D6" s="789">
        <v>1119</v>
      </c>
      <c r="E6" s="736"/>
      <c r="F6" s="789">
        <v>6701</v>
      </c>
      <c r="G6" s="741"/>
      <c r="H6" s="789"/>
      <c r="I6" s="736"/>
      <c r="J6" s="789"/>
      <c r="K6" s="736"/>
      <c r="L6" s="789">
        <v>442.7</v>
      </c>
      <c r="M6" s="235"/>
    </row>
    <row r="7" spans="1:13" ht="14.4" customHeight="1" x14ac:dyDescent="0.3">
      <c r="A7" s="687" t="s">
        <v>6198</v>
      </c>
      <c r="B7" s="790">
        <v>326</v>
      </c>
      <c r="C7" s="661">
        <v>1</v>
      </c>
      <c r="D7" s="790">
        <v>13521</v>
      </c>
      <c r="E7" s="661">
        <v>41.475460122699388</v>
      </c>
      <c r="F7" s="790">
        <v>7624</v>
      </c>
      <c r="G7" s="677">
        <v>23.386503067484664</v>
      </c>
      <c r="H7" s="790"/>
      <c r="I7" s="661"/>
      <c r="J7" s="790"/>
      <c r="K7" s="661"/>
      <c r="L7" s="790"/>
      <c r="M7" s="700"/>
    </row>
    <row r="8" spans="1:13" ht="14.4" customHeight="1" x14ac:dyDescent="0.3">
      <c r="A8" s="687" t="s">
        <v>3526</v>
      </c>
      <c r="B8" s="790"/>
      <c r="C8" s="661"/>
      <c r="D8" s="790"/>
      <c r="E8" s="661"/>
      <c r="F8" s="790">
        <v>10454</v>
      </c>
      <c r="G8" s="677"/>
      <c r="H8" s="790"/>
      <c r="I8" s="661"/>
      <c r="J8" s="790"/>
      <c r="K8" s="661"/>
      <c r="L8" s="790"/>
      <c r="M8" s="700"/>
    </row>
    <row r="9" spans="1:13" ht="14.4" customHeight="1" x14ac:dyDescent="0.3">
      <c r="A9" s="687" t="s">
        <v>6202</v>
      </c>
      <c r="B9" s="790">
        <v>412156</v>
      </c>
      <c r="C9" s="661">
        <v>1</v>
      </c>
      <c r="D9" s="790">
        <v>360937</v>
      </c>
      <c r="E9" s="661">
        <v>0.87572909286774914</v>
      </c>
      <c r="F9" s="790">
        <v>189983</v>
      </c>
      <c r="G9" s="677">
        <v>0.4609492522248857</v>
      </c>
      <c r="H9" s="790">
        <v>457300.66</v>
      </c>
      <c r="I9" s="661">
        <v>1</v>
      </c>
      <c r="J9" s="790">
        <v>327459.16000000009</v>
      </c>
      <c r="K9" s="661">
        <v>0.71606972970474192</v>
      </c>
      <c r="L9" s="790">
        <v>184113.03</v>
      </c>
      <c r="M9" s="700">
        <v>0.40260827526468035</v>
      </c>
    </row>
    <row r="10" spans="1:13" ht="14.4" customHeight="1" x14ac:dyDescent="0.3">
      <c r="A10" s="687" t="s">
        <v>6207</v>
      </c>
      <c r="B10" s="790">
        <v>393750</v>
      </c>
      <c r="C10" s="661">
        <v>1</v>
      </c>
      <c r="D10" s="790">
        <v>438698</v>
      </c>
      <c r="E10" s="661">
        <v>1.1141536507936507</v>
      </c>
      <c r="F10" s="790">
        <v>392701</v>
      </c>
      <c r="G10" s="677">
        <v>0.99733587301587301</v>
      </c>
      <c r="H10" s="790"/>
      <c r="I10" s="661"/>
      <c r="J10" s="790"/>
      <c r="K10" s="661"/>
      <c r="L10" s="790"/>
      <c r="M10" s="700"/>
    </row>
    <row r="11" spans="1:13" ht="14.4" customHeight="1" x14ac:dyDescent="0.3">
      <c r="A11" s="687" t="s">
        <v>6487</v>
      </c>
      <c r="B11" s="790">
        <v>1133082</v>
      </c>
      <c r="C11" s="661">
        <v>1</v>
      </c>
      <c r="D11" s="790">
        <v>1173104</v>
      </c>
      <c r="E11" s="661">
        <v>1.0353213624433184</v>
      </c>
      <c r="F11" s="790">
        <v>1171687</v>
      </c>
      <c r="G11" s="677">
        <v>1.0340707909930613</v>
      </c>
      <c r="H11" s="790"/>
      <c r="I11" s="661"/>
      <c r="J11" s="790"/>
      <c r="K11" s="661"/>
      <c r="L11" s="790"/>
      <c r="M11" s="700"/>
    </row>
    <row r="12" spans="1:13" ht="14.4" customHeight="1" x14ac:dyDescent="0.3">
      <c r="A12" s="687" t="s">
        <v>6488</v>
      </c>
      <c r="B12" s="790">
        <v>837950</v>
      </c>
      <c r="C12" s="661">
        <v>1</v>
      </c>
      <c r="D12" s="790">
        <v>1062190</v>
      </c>
      <c r="E12" s="661">
        <v>1.2676054657199116</v>
      </c>
      <c r="F12" s="790">
        <v>929223</v>
      </c>
      <c r="G12" s="677">
        <v>1.1089241601527537</v>
      </c>
      <c r="H12" s="790">
        <v>417949.13999999996</v>
      </c>
      <c r="I12" s="661">
        <v>1</v>
      </c>
      <c r="J12" s="790">
        <v>462155.71000000014</v>
      </c>
      <c r="K12" s="661">
        <v>1.1057702140504468</v>
      </c>
      <c r="L12" s="790">
        <v>397936.55000000022</v>
      </c>
      <c r="M12" s="700">
        <v>0.95211716430377213</v>
      </c>
    </row>
    <row r="13" spans="1:13" ht="14.4" customHeight="1" x14ac:dyDescent="0.3">
      <c r="A13" s="687" t="s">
        <v>6489</v>
      </c>
      <c r="B13" s="790">
        <v>178401</v>
      </c>
      <c r="C13" s="661">
        <v>1</v>
      </c>
      <c r="D13" s="790">
        <v>174181</v>
      </c>
      <c r="E13" s="661">
        <v>0.97634542407273506</v>
      </c>
      <c r="F13" s="790">
        <v>172728</v>
      </c>
      <c r="G13" s="677">
        <v>0.9682008508920914</v>
      </c>
      <c r="H13" s="790"/>
      <c r="I13" s="661"/>
      <c r="J13" s="790"/>
      <c r="K13" s="661"/>
      <c r="L13" s="790"/>
      <c r="M13" s="700"/>
    </row>
    <row r="14" spans="1:13" ht="14.4" customHeight="1" x14ac:dyDescent="0.3">
      <c r="A14" s="687" t="s">
        <v>6490</v>
      </c>
      <c r="B14" s="790">
        <v>108644</v>
      </c>
      <c r="C14" s="661">
        <v>1</v>
      </c>
      <c r="D14" s="790">
        <v>96294</v>
      </c>
      <c r="E14" s="661">
        <v>0.88632598210669711</v>
      </c>
      <c r="F14" s="790">
        <v>75092</v>
      </c>
      <c r="G14" s="677">
        <v>0.69117484628695558</v>
      </c>
      <c r="H14" s="790"/>
      <c r="I14" s="661"/>
      <c r="J14" s="790"/>
      <c r="K14" s="661"/>
      <c r="L14" s="790"/>
      <c r="M14" s="700"/>
    </row>
    <row r="15" spans="1:13" ht="14.4" customHeight="1" x14ac:dyDescent="0.3">
      <c r="A15" s="687" t="s">
        <v>6491</v>
      </c>
      <c r="B15" s="790">
        <v>66206</v>
      </c>
      <c r="C15" s="661">
        <v>1</v>
      </c>
      <c r="D15" s="790">
        <v>79006</v>
      </c>
      <c r="E15" s="661">
        <v>1.1933359514243422</v>
      </c>
      <c r="F15" s="790">
        <v>76281</v>
      </c>
      <c r="G15" s="677">
        <v>1.1521765398906443</v>
      </c>
      <c r="H15" s="790"/>
      <c r="I15" s="661"/>
      <c r="J15" s="790"/>
      <c r="K15" s="661"/>
      <c r="L15" s="790"/>
      <c r="M15" s="700"/>
    </row>
    <row r="16" spans="1:13" ht="14.4" customHeight="1" x14ac:dyDescent="0.3">
      <c r="A16" s="687" t="s">
        <v>6492</v>
      </c>
      <c r="B16" s="790">
        <v>4413</v>
      </c>
      <c r="C16" s="661">
        <v>1</v>
      </c>
      <c r="D16" s="790"/>
      <c r="E16" s="661"/>
      <c r="F16" s="790">
        <v>9346</v>
      </c>
      <c r="G16" s="677">
        <v>2.11783367323816</v>
      </c>
      <c r="H16" s="790"/>
      <c r="I16" s="661"/>
      <c r="J16" s="790"/>
      <c r="K16" s="661"/>
      <c r="L16" s="790"/>
      <c r="M16" s="700"/>
    </row>
    <row r="17" spans="1:13" ht="14.4" customHeight="1" thickBot="1" x14ac:dyDescent="0.35">
      <c r="A17" s="792" t="s">
        <v>6493</v>
      </c>
      <c r="B17" s="791">
        <v>54659</v>
      </c>
      <c r="C17" s="667">
        <v>1</v>
      </c>
      <c r="D17" s="791">
        <v>157161</v>
      </c>
      <c r="E17" s="667">
        <v>2.8752995846978542</v>
      </c>
      <c r="F17" s="791">
        <v>140552</v>
      </c>
      <c r="G17" s="678">
        <v>2.5714337986424924</v>
      </c>
      <c r="H17" s="791"/>
      <c r="I17" s="667"/>
      <c r="J17" s="791"/>
      <c r="K17" s="667"/>
      <c r="L17" s="791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7179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36626.700000000012</v>
      </c>
      <c r="G3" s="215">
        <f t="shared" si="0"/>
        <v>4064836.8000000003</v>
      </c>
      <c r="H3" s="216"/>
      <c r="I3" s="216"/>
      <c r="J3" s="211">
        <f t="shared" si="0"/>
        <v>43029.930000000008</v>
      </c>
      <c r="K3" s="215">
        <f t="shared" si="0"/>
        <v>4345825.87</v>
      </c>
      <c r="L3" s="216"/>
      <c r="M3" s="216"/>
      <c r="N3" s="211">
        <f t="shared" si="0"/>
        <v>36688.22</v>
      </c>
      <c r="O3" s="215">
        <f t="shared" si="0"/>
        <v>3764864.28</v>
      </c>
      <c r="P3" s="181">
        <f>IF(G3=0,"",O3/G3)</f>
        <v>0.92620305937005876</v>
      </c>
      <c r="Q3" s="213">
        <f>IF(N3=0,"",O3/N3)</f>
        <v>102.61779612093473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6220</v>
      </c>
      <c r="B6" s="736" t="s">
        <v>6494</v>
      </c>
      <c r="C6" s="736" t="s">
        <v>5805</v>
      </c>
      <c r="D6" s="736" t="s">
        <v>6243</v>
      </c>
      <c r="E6" s="736" t="s">
        <v>3157</v>
      </c>
      <c r="F6" s="229"/>
      <c r="G6" s="229"/>
      <c r="H6" s="229"/>
      <c r="I6" s="229"/>
      <c r="J6" s="229"/>
      <c r="K6" s="229"/>
      <c r="L6" s="229"/>
      <c r="M6" s="229"/>
      <c r="N6" s="229">
        <v>0.1</v>
      </c>
      <c r="O6" s="229">
        <v>442.7</v>
      </c>
      <c r="P6" s="741"/>
      <c r="Q6" s="749">
        <v>4427</v>
      </c>
    </row>
    <row r="7" spans="1:17" ht="14.4" customHeight="1" x14ac:dyDescent="0.3">
      <c r="A7" s="660" t="s">
        <v>6220</v>
      </c>
      <c r="B7" s="661" t="s">
        <v>6494</v>
      </c>
      <c r="C7" s="661" t="s">
        <v>6072</v>
      </c>
      <c r="D7" s="661" t="s">
        <v>6495</v>
      </c>
      <c r="E7" s="661" t="s">
        <v>6496</v>
      </c>
      <c r="F7" s="664"/>
      <c r="G7" s="664"/>
      <c r="H7" s="664"/>
      <c r="I7" s="664"/>
      <c r="J7" s="664">
        <v>1</v>
      </c>
      <c r="K7" s="664">
        <v>1119</v>
      </c>
      <c r="L7" s="664"/>
      <c r="M7" s="664">
        <v>1119</v>
      </c>
      <c r="N7" s="664">
        <v>1</v>
      </c>
      <c r="O7" s="664">
        <v>1121</v>
      </c>
      <c r="P7" s="677"/>
      <c r="Q7" s="665">
        <v>1121</v>
      </c>
    </row>
    <row r="8" spans="1:17" ht="14.4" customHeight="1" x14ac:dyDescent="0.3">
      <c r="A8" s="660" t="s">
        <v>6220</v>
      </c>
      <c r="B8" s="661" t="s">
        <v>6494</v>
      </c>
      <c r="C8" s="661" t="s">
        <v>6072</v>
      </c>
      <c r="D8" s="661" t="s">
        <v>6497</v>
      </c>
      <c r="E8" s="661" t="s">
        <v>6498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5580</v>
      </c>
      <c r="P8" s="677"/>
      <c r="Q8" s="665">
        <v>5580</v>
      </c>
    </row>
    <row r="9" spans="1:17" ht="14.4" customHeight="1" x14ac:dyDescent="0.3">
      <c r="A9" s="660" t="s">
        <v>6223</v>
      </c>
      <c r="B9" s="661" t="s">
        <v>6499</v>
      </c>
      <c r="C9" s="661" t="s">
        <v>6072</v>
      </c>
      <c r="D9" s="661" t="s">
        <v>6500</v>
      </c>
      <c r="E9" s="661" t="s">
        <v>6501</v>
      </c>
      <c r="F9" s="664"/>
      <c r="G9" s="664"/>
      <c r="H9" s="664"/>
      <c r="I9" s="664"/>
      <c r="J9" s="664">
        <v>8</v>
      </c>
      <c r="K9" s="664">
        <v>1020</v>
      </c>
      <c r="L9" s="664"/>
      <c r="M9" s="664">
        <v>127.5</v>
      </c>
      <c r="N9" s="664">
        <v>2</v>
      </c>
      <c r="O9" s="664">
        <v>260</v>
      </c>
      <c r="P9" s="677"/>
      <c r="Q9" s="665">
        <v>130</v>
      </c>
    </row>
    <row r="10" spans="1:17" ht="14.4" customHeight="1" x14ac:dyDescent="0.3">
      <c r="A10" s="660" t="s">
        <v>6223</v>
      </c>
      <c r="B10" s="661" t="s">
        <v>6499</v>
      </c>
      <c r="C10" s="661" t="s">
        <v>6072</v>
      </c>
      <c r="D10" s="661" t="s">
        <v>6502</v>
      </c>
      <c r="E10" s="661" t="s">
        <v>6503</v>
      </c>
      <c r="F10" s="664"/>
      <c r="G10" s="664"/>
      <c r="H10" s="664"/>
      <c r="I10" s="664"/>
      <c r="J10" s="664">
        <v>8</v>
      </c>
      <c r="K10" s="664">
        <v>5328</v>
      </c>
      <c r="L10" s="664"/>
      <c r="M10" s="664">
        <v>666</v>
      </c>
      <c r="N10" s="664">
        <v>2</v>
      </c>
      <c r="O10" s="664">
        <v>1352</v>
      </c>
      <c r="P10" s="677"/>
      <c r="Q10" s="665">
        <v>676</v>
      </c>
    </row>
    <row r="11" spans="1:17" ht="14.4" customHeight="1" x14ac:dyDescent="0.3">
      <c r="A11" s="660" t="s">
        <v>6223</v>
      </c>
      <c r="B11" s="661" t="s">
        <v>6499</v>
      </c>
      <c r="C11" s="661" t="s">
        <v>6072</v>
      </c>
      <c r="D11" s="661" t="s">
        <v>6504</v>
      </c>
      <c r="E11" s="661" t="s">
        <v>6505</v>
      </c>
      <c r="F11" s="664">
        <v>1</v>
      </c>
      <c r="G11" s="664">
        <v>326</v>
      </c>
      <c r="H11" s="664">
        <v>1</v>
      </c>
      <c r="I11" s="664">
        <v>326</v>
      </c>
      <c r="J11" s="664">
        <v>11</v>
      </c>
      <c r="K11" s="664">
        <v>2955</v>
      </c>
      <c r="L11" s="664">
        <v>9.0644171779141107</v>
      </c>
      <c r="M11" s="664">
        <v>268.63636363636363</v>
      </c>
      <c r="N11" s="664"/>
      <c r="O11" s="664"/>
      <c r="P11" s="677"/>
      <c r="Q11" s="665"/>
    </row>
    <row r="12" spans="1:17" ht="14.4" customHeight="1" x14ac:dyDescent="0.3">
      <c r="A12" s="660" t="s">
        <v>6223</v>
      </c>
      <c r="B12" s="661" t="s">
        <v>6499</v>
      </c>
      <c r="C12" s="661" t="s">
        <v>6072</v>
      </c>
      <c r="D12" s="661" t="s">
        <v>6506</v>
      </c>
      <c r="E12" s="661" t="s">
        <v>6507</v>
      </c>
      <c r="F12" s="664"/>
      <c r="G12" s="664"/>
      <c r="H12" s="664"/>
      <c r="I12" s="664"/>
      <c r="J12" s="664">
        <v>6</v>
      </c>
      <c r="K12" s="664">
        <v>2746</v>
      </c>
      <c r="L12" s="664"/>
      <c r="M12" s="664">
        <v>457.66666666666669</v>
      </c>
      <c r="N12" s="664">
        <v>8</v>
      </c>
      <c r="O12" s="664">
        <v>3704</v>
      </c>
      <c r="P12" s="677"/>
      <c r="Q12" s="665">
        <v>463</v>
      </c>
    </row>
    <row r="13" spans="1:17" ht="14.4" customHeight="1" x14ac:dyDescent="0.3">
      <c r="A13" s="660" t="s">
        <v>6223</v>
      </c>
      <c r="B13" s="661" t="s">
        <v>6499</v>
      </c>
      <c r="C13" s="661" t="s">
        <v>6072</v>
      </c>
      <c r="D13" s="661" t="s">
        <v>6508</v>
      </c>
      <c r="E13" s="661" t="s">
        <v>6509</v>
      </c>
      <c r="F13" s="664"/>
      <c r="G13" s="664"/>
      <c r="H13" s="664"/>
      <c r="I13" s="664"/>
      <c r="J13" s="664">
        <v>8</v>
      </c>
      <c r="K13" s="664">
        <v>640</v>
      </c>
      <c r="L13" s="664"/>
      <c r="M13" s="664">
        <v>80</v>
      </c>
      <c r="N13" s="664">
        <v>16</v>
      </c>
      <c r="O13" s="664">
        <v>1296</v>
      </c>
      <c r="P13" s="677"/>
      <c r="Q13" s="665">
        <v>81</v>
      </c>
    </row>
    <row r="14" spans="1:17" ht="14.4" customHeight="1" x14ac:dyDescent="0.3">
      <c r="A14" s="660" t="s">
        <v>6223</v>
      </c>
      <c r="B14" s="661" t="s">
        <v>6499</v>
      </c>
      <c r="C14" s="661" t="s">
        <v>6072</v>
      </c>
      <c r="D14" s="661" t="s">
        <v>6510</v>
      </c>
      <c r="E14" s="661" t="s">
        <v>6511</v>
      </c>
      <c r="F14" s="664"/>
      <c r="G14" s="664"/>
      <c r="H14" s="664"/>
      <c r="I14" s="664"/>
      <c r="J14" s="664"/>
      <c r="K14" s="664"/>
      <c r="L14" s="664"/>
      <c r="M14" s="664"/>
      <c r="N14" s="664">
        <v>2</v>
      </c>
      <c r="O14" s="664">
        <v>332</v>
      </c>
      <c r="P14" s="677"/>
      <c r="Q14" s="665">
        <v>166</v>
      </c>
    </row>
    <row r="15" spans="1:17" ht="14.4" customHeight="1" x14ac:dyDescent="0.3">
      <c r="A15" s="660" t="s">
        <v>6223</v>
      </c>
      <c r="B15" s="661" t="s">
        <v>6499</v>
      </c>
      <c r="C15" s="661" t="s">
        <v>6072</v>
      </c>
      <c r="D15" s="661" t="s">
        <v>6512</v>
      </c>
      <c r="E15" s="661" t="s">
        <v>6513</v>
      </c>
      <c r="F15" s="664"/>
      <c r="G15" s="664"/>
      <c r="H15" s="664"/>
      <c r="I15" s="664"/>
      <c r="J15" s="664">
        <v>3</v>
      </c>
      <c r="K15" s="664">
        <v>503</v>
      </c>
      <c r="L15" s="664"/>
      <c r="M15" s="664">
        <v>167.66666666666666</v>
      </c>
      <c r="N15" s="664">
        <v>4</v>
      </c>
      <c r="O15" s="664">
        <v>680</v>
      </c>
      <c r="P15" s="677"/>
      <c r="Q15" s="665">
        <v>170</v>
      </c>
    </row>
    <row r="16" spans="1:17" ht="14.4" customHeight="1" x14ac:dyDescent="0.3">
      <c r="A16" s="660" t="s">
        <v>6223</v>
      </c>
      <c r="B16" s="661" t="s">
        <v>6494</v>
      </c>
      <c r="C16" s="661" t="s">
        <v>6072</v>
      </c>
      <c r="D16" s="661" t="s">
        <v>6504</v>
      </c>
      <c r="E16" s="661" t="s">
        <v>6505</v>
      </c>
      <c r="F16" s="664"/>
      <c r="G16" s="664"/>
      <c r="H16" s="664"/>
      <c r="I16" s="664"/>
      <c r="J16" s="664">
        <v>1</v>
      </c>
      <c r="K16" s="664">
        <v>329</v>
      </c>
      <c r="L16" s="664"/>
      <c r="M16" s="664">
        <v>329</v>
      </c>
      <c r="N16" s="664"/>
      <c r="O16" s="664"/>
      <c r="P16" s="677"/>
      <c r="Q16" s="665"/>
    </row>
    <row r="17" spans="1:17" ht="14.4" customHeight="1" x14ac:dyDescent="0.3">
      <c r="A17" s="660" t="s">
        <v>577</v>
      </c>
      <c r="B17" s="661" t="s">
        <v>6227</v>
      </c>
      <c r="C17" s="661" t="s">
        <v>6072</v>
      </c>
      <c r="D17" s="661" t="s">
        <v>6228</v>
      </c>
      <c r="E17" s="661" t="s">
        <v>6229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10454</v>
      </c>
      <c r="P17" s="677"/>
      <c r="Q17" s="665">
        <v>10454</v>
      </c>
    </row>
    <row r="18" spans="1:17" ht="14.4" customHeight="1" x14ac:dyDescent="0.3">
      <c r="A18" s="660" t="s">
        <v>6292</v>
      </c>
      <c r="B18" s="661" t="s">
        <v>6514</v>
      </c>
      <c r="C18" s="661" t="s">
        <v>5805</v>
      </c>
      <c r="D18" s="661" t="s">
        <v>6515</v>
      </c>
      <c r="E18" s="661" t="s">
        <v>6516</v>
      </c>
      <c r="F18" s="664"/>
      <c r="G18" s="664"/>
      <c r="H18" s="664"/>
      <c r="I18" s="664"/>
      <c r="J18" s="664">
        <v>2.7</v>
      </c>
      <c r="K18" s="664">
        <v>5340.68</v>
      </c>
      <c r="L18" s="664"/>
      <c r="M18" s="664">
        <v>1978.0296296296297</v>
      </c>
      <c r="N18" s="664">
        <v>0.55000000000000004</v>
      </c>
      <c r="O18" s="664">
        <v>1046.47</v>
      </c>
      <c r="P18" s="677"/>
      <c r="Q18" s="665">
        <v>1902.6727272727271</v>
      </c>
    </row>
    <row r="19" spans="1:17" ht="14.4" customHeight="1" x14ac:dyDescent="0.3">
      <c r="A19" s="660" t="s">
        <v>6292</v>
      </c>
      <c r="B19" s="661" t="s">
        <v>6514</v>
      </c>
      <c r="C19" s="661" t="s">
        <v>5805</v>
      </c>
      <c r="D19" s="661" t="s">
        <v>6517</v>
      </c>
      <c r="E19" s="661"/>
      <c r="F19" s="664">
        <v>0.2</v>
      </c>
      <c r="G19" s="664">
        <v>216.53</v>
      </c>
      <c r="H19" s="664">
        <v>1</v>
      </c>
      <c r="I19" s="664">
        <v>1082.6499999999999</v>
      </c>
      <c r="J19" s="664">
        <v>0.2</v>
      </c>
      <c r="K19" s="664">
        <v>218.43</v>
      </c>
      <c r="L19" s="664">
        <v>1.0087747656213919</v>
      </c>
      <c r="M19" s="664">
        <v>1092.1499999999999</v>
      </c>
      <c r="N19" s="664"/>
      <c r="O19" s="664"/>
      <c r="P19" s="677"/>
      <c r="Q19" s="665"/>
    </row>
    <row r="20" spans="1:17" ht="14.4" customHeight="1" x14ac:dyDescent="0.3">
      <c r="A20" s="660" t="s">
        <v>6292</v>
      </c>
      <c r="B20" s="661" t="s">
        <v>6514</v>
      </c>
      <c r="C20" s="661" t="s">
        <v>5805</v>
      </c>
      <c r="D20" s="661" t="s">
        <v>6518</v>
      </c>
      <c r="E20" s="661" t="s">
        <v>3157</v>
      </c>
      <c r="F20" s="664">
        <v>11.6</v>
      </c>
      <c r="G20" s="664">
        <v>25290.57</v>
      </c>
      <c r="H20" s="664">
        <v>1</v>
      </c>
      <c r="I20" s="664">
        <v>2180.221551724138</v>
      </c>
      <c r="J20" s="664">
        <v>5</v>
      </c>
      <c r="K20" s="664">
        <v>10921.560000000001</v>
      </c>
      <c r="L20" s="664">
        <v>0.43184317316691562</v>
      </c>
      <c r="M20" s="664">
        <v>2184.3120000000004</v>
      </c>
      <c r="N20" s="664">
        <v>3.0999999999999996</v>
      </c>
      <c r="O20" s="664">
        <v>5489.48</v>
      </c>
      <c r="P20" s="677">
        <v>0.21705639690999451</v>
      </c>
      <c r="Q20" s="665">
        <v>1770.8</v>
      </c>
    </row>
    <row r="21" spans="1:17" ht="14.4" customHeight="1" x14ac:dyDescent="0.3">
      <c r="A21" s="660" t="s">
        <v>6292</v>
      </c>
      <c r="B21" s="661" t="s">
        <v>6514</v>
      </c>
      <c r="C21" s="661" t="s">
        <v>5805</v>
      </c>
      <c r="D21" s="661" t="s">
        <v>6519</v>
      </c>
      <c r="E21" s="661" t="s">
        <v>6520</v>
      </c>
      <c r="F21" s="664">
        <v>0.25</v>
      </c>
      <c r="G21" s="664">
        <v>236.20000000000002</v>
      </c>
      <c r="H21" s="664">
        <v>1</v>
      </c>
      <c r="I21" s="664">
        <v>944.80000000000007</v>
      </c>
      <c r="J21" s="664">
        <v>0.15000000000000002</v>
      </c>
      <c r="K21" s="664">
        <v>141.72</v>
      </c>
      <c r="L21" s="664">
        <v>0.6</v>
      </c>
      <c r="M21" s="664">
        <v>944.79999999999984</v>
      </c>
      <c r="N21" s="664">
        <v>0.2</v>
      </c>
      <c r="O21" s="664">
        <v>180.76</v>
      </c>
      <c r="P21" s="677">
        <v>0.76528365791701936</v>
      </c>
      <c r="Q21" s="665">
        <v>903.8</v>
      </c>
    </row>
    <row r="22" spans="1:17" ht="14.4" customHeight="1" x14ac:dyDescent="0.3">
      <c r="A22" s="660" t="s">
        <v>6292</v>
      </c>
      <c r="B22" s="661" t="s">
        <v>6514</v>
      </c>
      <c r="C22" s="661" t="s">
        <v>6057</v>
      </c>
      <c r="D22" s="661" t="s">
        <v>6521</v>
      </c>
      <c r="E22" s="661" t="s">
        <v>6522</v>
      </c>
      <c r="F22" s="664">
        <v>750</v>
      </c>
      <c r="G22" s="664">
        <v>3603</v>
      </c>
      <c r="H22" s="664">
        <v>1</v>
      </c>
      <c r="I22" s="664">
        <v>4.8040000000000003</v>
      </c>
      <c r="J22" s="664">
        <v>1565</v>
      </c>
      <c r="K22" s="664">
        <v>7981.5</v>
      </c>
      <c r="L22" s="664">
        <v>2.2152373022481266</v>
      </c>
      <c r="M22" s="664">
        <v>5.0999999999999996</v>
      </c>
      <c r="N22" s="664">
        <v>690</v>
      </c>
      <c r="O22" s="664">
        <v>3670.7999999999997</v>
      </c>
      <c r="P22" s="677">
        <v>1.0188176519567027</v>
      </c>
      <c r="Q22" s="665">
        <v>5.3199999999999994</v>
      </c>
    </row>
    <row r="23" spans="1:17" ht="14.4" customHeight="1" x14ac:dyDescent="0.3">
      <c r="A23" s="660" t="s">
        <v>6292</v>
      </c>
      <c r="B23" s="661" t="s">
        <v>6514</v>
      </c>
      <c r="C23" s="661" t="s">
        <v>6057</v>
      </c>
      <c r="D23" s="661" t="s">
        <v>6523</v>
      </c>
      <c r="E23" s="661" t="s">
        <v>6524</v>
      </c>
      <c r="F23" s="664">
        <v>2080</v>
      </c>
      <c r="G23" s="664">
        <v>16416.8</v>
      </c>
      <c r="H23" s="664">
        <v>1</v>
      </c>
      <c r="I23" s="664">
        <v>7.8926923076923075</v>
      </c>
      <c r="J23" s="664">
        <v>2415</v>
      </c>
      <c r="K23" s="664">
        <v>19054.349999999999</v>
      </c>
      <c r="L23" s="664">
        <v>1.1606616392963305</v>
      </c>
      <c r="M23" s="664">
        <v>7.89</v>
      </c>
      <c r="N23" s="664">
        <v>2130</v>
      </c>
      <c r="O23" s="664">
        <v>17146.5</v>
      </c>
      <c r="P23" s="677">
        <v>1.0444483699624776</v>
      </c>
      <c r="Q23" s="665">
        <v>8.0500000000000007</v>
      </c>
    </row>
    <row r="24" spans="1:17" ht="14.4" customHeight="1" x14ac:dyDescent="0.3">
      <c r="A24" s="660" t="s">
        <v>6292</v>
      </c>
      <c r="B24" s="661" t="s">
        <v>6514</v>
      </c>
      <c r="C24" s="661" t="s">
        <v>6057</v>
      </c>
      <c r="D24" s="661" t="s">
        <v>6525</v>
      </c>
      <c r="E24" s="661" t="s">
        <v>6526</v>
      </c>
      <c r="F24" s="664">
        <v>400</v>
      </c>
      <c r="G24" s="664">
        <v>3704</v>
      </c>
      <c r="H24" s="664">
        <v>1</v>
      </c>
      <c r="I24" s="664">
        <v>9.26</v>
      </c>
      <c r="J24" s="664"/>
      <c r="K24" s="664"/>
      <c r="L24" s="664"/>
      <c r="M24" s="664"/>
      <c r="N24" s="664">
        <v>140</v>
      </c>
      <c r="O24" s="664">
        <v>1325.8</v>
      </c>
      <c r="P24" s="677">
        <v>0.35793736501079915</v>
      </c>
      <c r="Q24" s="665">
        <v>9.4699999999999989</v>
      </c>
    </row>
    <row r="25" spans="1:17" ht="14.4" customHeight="1" x14ac:dyDescent="0.3">
      <c r="A25" s="660" t="s">
        <v>6292</v>
      </c>
      <c r="B25" s="661" t="s">
        <v>6514</v>
      </c>
      <c r="C25" s="661" t="s">
        <v>6057</v>
      </c>
      <c r="D25" s="661" t="s">
        <v>6527</v>
      </c>
      <c r="E25" s="661" t="s">
        <v>6528</v>
      </c>
      <c r="F25" s="664">
        <v>5</v>
      </c>
      <c r="G25" s="664">
        <v>11460.04</v>
      </c>
      <c r="H25" s="664">
        <v>1</v>
      </c>
      <c r="I25" s="664">
        <v>2292.0080000000003</v>
      </c>
      <c r="J25" s="664">
        <v>2</v>
      </c>
      <c r="K25" s="664">
        <v>4387.16</v>
      </c>
      <c r="L25" s="664">
        <v>0.38282239852565958</v>
      </c>
      <c r="M25" s="664">
        <v>2193.58</v>
      </c>
      <c r="N25" s="664">
        <v>2</v>
      </c>
      <c r="O25" s="664">
        <v>4387.16</v>
      </c>
      <c r="P25" s="677">
        <v>0.38282239852565958</v>
      </c>
      <c r="Q25" s="665">
        <v>2193.58</v>
      </c>
    </row>
    <row r="26" spans="1:17" ht="14.4" customHeight="1" x14ac:dyDescent="0.3">
      <c r="A26" s="660" t="s">
        <v>6292</v>
      </c>
      <c r="B26" s="661" t="s">
        <v>6514</v>
      </c>
      <c r="C26" s="661" t="s">
        <v>6057</v>
      </c>
      <c r="D26" s="661" t="s">
        <v>6529</v>
      </c>
      <c r="E26" s="661" t="s">
        <v>6530</v>
      </c>
      <c r="F26" s="664">
        <v>4255</v>
      </c>
      <c r="G26" s="664">
        <v>13157.2</v>
      </c>
      <c r="H26" s="664">
        <v>1</v>
      </c>
      <c r="I26" s="664">
        <v>3.0921739130434784</v>
      </c>
      <c r="J26" s="664">
        <v>10838</v>
      </c>
      <c r="K26" s="664">
        <v>35331.879999999997</v>
      </c>
      <c r="L26" s="664">
        <v>2.6853646672544307</v>
      </c>
      <c r="M26" s="664">
        <v>3.26</v>
      </c>
      <c r="N26" s="664">
        <v>7906</v>
      </c>
      <c r="O26" s="664">
        <v>27038.52</v>
      </c>
      <c r="P26" s="677">
        <v>2.0550360259021674</v>
      </c>
      <c r="Q26" s="665">
        <v>3.42</v>
      </c>
    </row>
    <row r="27" spans="1:17" ht="14.4" customHeight="1" x14ac:dyDescent="0.3">
      <c r="A27" s="660" t="s">
        <v>6292</v>
      </c>
      <c r="B27" s="661" t="s">
        <v>6514</v>
      </c>
      <c r="C27" s="661" t="s">
        <v>6057</v>
      </c>
      <c r="D27" s="661" t="s">
        <v>6531</v>
      </c>
      <c r="E27" s="661" t="s">
        <v>6532</v>
      </c>
      <c r="F27" s="664">
        <v>220</v>
      </c>
      <c r="G27" s="664">
        <v>51667</v>
      </c>
      <c r="H27" s="664">
        <v>1</v>
      </c>
      <c r="I27" s="664">
        <v>234.85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6292</v>
      </c>
      <c r="B28" s="661" t="s">
        <v>6514</v>
      </c>
      <c r="C28" s="661" t="s">
        <v>6057</v>
      </c>
      <c r="D28" s="661" t="s">
        <v>6533</v>
      </c>
      <c r="E28" s="661" t="s">
        <v>6534</v>
      </c>
      <c r="F28" s="664">
        <v>10006</v>
      </c>
      <c r="G28" s="664">
        <v>331549.32000000007</v>
      </c>
      <c r="H28" s="664">
        <v>1</v>
      </c>
      <c r="I28" s="664">
        <v>33.135050969418359</v>
      </c>
      <c r="J28" s="664">
        <v>6958</v>
      </c>
      <c r="K28" s="664">
        <v>231701.40000000002</v>
      </c>
      <c r="L28" s="664">
        <v>0.69884444341493435</v>
      </c>
      <c r="M28" s="664">
        <v>33.300000000000004</v>
      </c>
      <c r="N28" s="664">
        <v>3446</v>
      </c>
      <c r="O28" s="664">
        <v>115613.30000000002</v>
      </c>
      <c r="P28" s="677">
        <v>0.34870618947431409</v>
      </c>
      <c r="Q28" s="665">
        <v>33.550000000000004</v>
      </c>
    </row>
    <row r="29" spans="1:17" ht="14.4" customHeight="1" x14ac:dyDescent="0.3">
      <c r="A29" s="660" t="s">
        <v>6292</v>
      </c>
      <c r="B29" s="661" t="s">
        <v>6514</v>
      </c>
      <c r="C29" s="661" t="s">
        <v>6057</v>
      </c>
      <c r="D29" s="661" t="s">
        <v>6535</v>
      </c>
      <c r="E29" s="661" t="s">
        <v>6536</v>
      </c>
      <c r="F29" s="664"/>
      <c r="G29" s="664"/>
      <c r="H29" s="664"/>
      <c r="I29" s="664"/>
      <c r="J29" s="664"/>
      <c r="K29" s="664"/>
      <c r="L29" s="664"/>
      <c r="M29" s="664"/>
      <c r="N29" s="664">
        <v>100</v>
      </c>
      <c r="O29" s="664">
        <v>2024</v>
      </c>
      <c r="P29" s="677"/>
      <c r="Q29" s="665">
        <v>20.239999999999998</v>
      </c>
    </row>
    <row r="30" spans="1:17" ht="14.4" customHeight="1" x14ac:dyDescent="0.3">
      <c r="A30" s="660" t="s">
        <v>6292</v>
      </c>
      <c r="B30" s="661" t="s">
        <v>6514</v>
      </c>
      <c r="C30" s="661" t="s">
        <v>6060</v>
      </c>
      <c r="D30" s="661" t="s">
        <v>6537</v>
      </c>
      <c r="E30" s="661" t="s">
        <v>6538</v>
      </c>
      <c r="F30" s="664"/>
      <c r="G30" s="664"/>
      <c r="H30" s="664"/>
      <c r="I30" s="664"/>
      <c r="J30" s="664">
        <v>14</v>
      </c>
      <c r="K30" s="664">
        <v>12380.48</v>
      </c>
      <c r="L30" s="664"/>
      <c r="M30" s="664">
        <v>884.31999999999994</v>
      </c>
      <c r="N30" s="664">
        <v>7</v>
      </c>
      <c r="O30" s="664">
        <v>6190.24</v>
      </c>
      <c r="P30" s="677"/>
      <c r="Q30" s="665">
        <v>884.31999999999994</v>
      </c>
    </row>
    <row r="31" spans="1:17" ht="14.4" customHeight="1" x14ac:dyDescent="0.3">
      <c r="A31" s="660" t="s">
        <v>6292</v>
      </c>
      <c r="B31" s="661" t="s">
        <v>6514</v>
      </c>
      <c r="C31" s="661" t="s">
        <v>6072</v>
      </c>
      <c r="D31" s="661" t="s">
        <v>6539</v>
      </c>
      <c r="E31" s="661" t="s">
        <v>6540</v>
      </c>
      <c r="F31" s="664">
        <v>17</v>
      </c>
      <c r="G31" s="664">
        <v>31280</v>
      </c>
      <c r="H31" s="664">
        <v>1</v>
      </c>
      <c r="I31" s="664">
        <v>1840</v>
      </c>
      <c r="J31" s="664">
        <v>17</v>
      </c>
      <c r="K31" s="664">
        <v>31304</v>
      </c>
      <c r="L31" s="664">
        <v>1.0007672634271099</v>
      </c>
      <c r="M31" s="664">
        <v>1841.4117647058824</v>
      </c>
      <c r="N31" s="664">
        <v>16</v>
      </c>
      <c r="O31" s="664">
        <v>29584</v>
      </c>
      <c r="P31" s="677">
        <v>0.94578005115089514</v>
      </c>
      <c r="Q31" s="665">
        <v>1849</v>
      </c>
    </row>
    <row r="32" spans="1:17" ht="14.4" customHeight="1" x14ac:dyDescent="0.3">
      <c r="A32" s="660" t="s">
        <v>6292</v>
      </c>
      <c r="B32" s="661" t="s">
        <v>6514</v>
      </c>
      <c r="C32" s="661" t="s">
        <v>6072</v>
      </c>
      <c r="D32" s="661" t="s">
        <v>6541</v>
      </c>
      <c r="E32" s="661" t="s">
        <v>6542</v>
      </c>
      <c r="F32" s="664">
        <v>5</v>
      </c>
      <c r="G32" s="664">
        <v>3270</v>
      </c>
      <c r="H32" s="664">
        <v>1</v>
      </c>
      <c r="I32" s="664">
        <v>654</v>
      </c>
      <c r="J32" s="664">
        <v>2</v>
      </c>
      <c r="K32" s="664">
        <v>1314</v>
      </c>
      <c r="L32" s="664">
        <v>0.40183486238532112</v>
      </c>
      <c r="M32" s="664">
        <v>657</v>
      </c>
      <c r="N32" s="664">
        <v>2</v>
      </c>
      <c r="O32" s="664">
        <v>1316</v>
      </c>
      <c r="P32" s="677">
        <v>0.40244648318042814</v>
      </c>
      <c r="Q32" s="665">
        <v>658</v>
      </c>
    </row>
    <row r="33" spans="1:17" ht="14.4" customHeight="1" x14ac:dyDescent="0.3">
      <c r="A33" s="660" t="s">
        <v>6292</v>
      </c>
      <c r="B33" s="661" t="s">
        <v>6514</v>
      </c>
      <c r="C33" s="661" t="s">
        <v>6072</v>
      </c>
      <c r="D33" s="661" t="s">
        <v>6543</v>
      </c>
      <c r="E33" s="661" t="s">
        <v>6544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689</v>
      </c>
      <c r="P33" s="677"/>
      <c r="Q33" s="665">
        <v>689</v>
      </c>
    </row>
    <row r="34" spans="1:17" ht="14.4" customHeight="1" x14ac:dyDescent="0.3">
      <c r="A34" s="660" t="s">
        <v>6292</v>
      </c>
      <c r="B34" s="661" t="s">
        <v>6514</v>
      </c>
      <c r="C34" s="661" t="s">
        <v>6072</v>
      </c>
      <c r="D34" s="661" t="s">
        <v>6545</v>
      </c>
      <c r="E34" s="661" t="s">
        <v>6546</v>
      </c>
      <c r="F34" s="664">
        <v>12</v>
      </c>
      <c r="G34" s="664">
        <v>21048</v>
      </c>
      <c r="H34" s="664">
        <v>1</v>
      </c>
      <c r="I34" s="664">
        <v>1754</v>
      </c>
      <c r="J34" s="664">
        <v>34</v>
      </c>
      <c r="K34" s="664">
        <v>59708</v>
      </c>
      <c r="L34" s="664">
        <v>2.8367540858988978</v>
      </c>
      <c r="M34" s="664">
        <v>1756.1176470588234</v>
      </c>
      <c r="N34" s="664">
        <v>23</v>
      </c>
      <c r="O34" s="664">
        <v>40526</v>
      </c>
      <c r="P34" s="677">
        <v>1.9254085898897757</v>
      </c>
      <c r="Q34" s="665">
        <v>1762</v>
      </c>
    </row>
    <row r="35" spans="1:17" ht="14.4" customHeight="1" x14ac:dyDescent="0.3">
      <c r="A35" s="660" t="s">
        <v>6292</v>
      </c>
      <c r="B35" s="661" t="s">
        <v>6514</v>
      </c>
      <c r="C35" s="661" t="s">
        <v>6072</v>
      </c>
      <c r="D35" s="661" t="s">
        <v>6547</v>
      </c>
      <c r="E35" s="661" t="s">
        <v>6548</v>
      </c>
      <c r="F35" s="664">
        <v>24</v>
      </c>
      <c r="G35" s="664">
        <v>343872</v>
      </c>
      <c r="H35" s="664">
        <v>1</v>
      </c>
      <c r="I35" s="664">
        <v>14328</v>
      </c>
      <c r="J35" s="664">
        <v>17</v>
      </c>
      <c r="K35" s="664">
        <v>243608</v>
      </c>
      <c r="L35" s="664">
        <v>0.7084263912153359</v>
      </c>
      <c r="M35" s="664">
        <v>14329.882352941177</v>
      </c>
      <c r="N35" s="664">
        <v>7</v>
      </c>
      <c r="O35" s="664">
        <v>100380</v>
      </c>
      <c r="P35" s="677">
        <v>0.29191094360692349</v>
      </c>
      <c r="Q35" s="665">
        <v>14340</v>
      </c>
    </row>
    <row r="36" spans="1:17" ht="14.4" customHeight="1" x14ac:dyDescent="0.3">
      <c r="A36" s="660" t="s">
        <v>6292</v>
      </c>
      <c r="B36" s="661" t="s">
        <v>6514</v>
      </c>
      <c r="C36" s="661" t="s">
        <v>6072</v>
      </c>
      <c r="D36" s="661" t="s">
        <v>6549</v>
      </c>
      <c r="E36" s="661" t="s">
        <v>6550</v>
      </c>
      <c r="F36" s="664">
        <v>6</v>
      </c>
      <c r="G36" s="664">
        <v>7716</v>
      </c>
      <c r="H36" s="664">
        <v>1</v>
      </c>
      <c r="I36" s="664">
        <v>1286</v>
      </c>
      <c r="J36" s="664">
        <v>16</v>
      </c>
      <c r="K36" s="664">
        <v>20606</v>
      </c>
      <c r="L36" s="664">
        <v>2.6705546915500258</v>
      </c>
      <c r="M36" s="664">
        <v>1287.875</v>
      </c>
      <c r="N36" s="664">
        <v>12</v>
      </c>
      <c r="O36" s="664">
        <v>15528</v>
      </c>
      <c r="P36" s="677">
        <v>2.0124416796267495</v>
      </c>
      <c r="Q36" s="665">
        <v>1294</v>
      </c>
    </row>
    <row r="37" spans="1:17" ht="14.4" customHeight="1" x14ac:dyDescent="0.3">
      <c r="A37" s="660" t="s">
        <v>6292</v>
      </c>
      <c r="B37" s="661" t="s">
        <v>6514</v>
      </c>
      <c r="C37" s="661" t="s">
        <v>6072</v>
      </c>
      <c r="D37" s="661" t="s">
        <v>6551</v>
      </c>
      <c r="E37" s="661" t="s">
        <v>6552</v>
      </c>
      <c r="F37" s="664">
        <v>5</v>
      </c>
      <c r="G37" s="664">
        <v>2435</v>
      </c>
      <c r="H37" s="664">
        <v>1</v>
      </c>
      <c r="I37" s="664">
        <v>487</v>
      </c>
      <c r="J37" s="664">
        <v>9</v>
      </c>
      <c r="K37" s="664">
        <v>4397</v>
      </c>
      <c r="L37" s="664">
        <v>1.8057494866529775</v>
      </c>
      <c r="M37" s="664">
        <v>488.55555555555554</v>
      </c>
      <c r="N37" s="664">
        <v>4</v>
      </c>
      <c r="O37" s="664">
        <v>1960</v>
      </c>
      <c r="P37" s="677">
        <v>0.80492813141683783</v>
      </c>
      <c r="Q37" s="665">
        <v>490</v>
      </c>
    </row>
    <row r="38" spans="1:17" ht="14.4" customHeight="1" x14ac:dyDescent="0.3">
      <c r="A38" s="660" t="s">
        <v>6292</v>
      </c>
      <c r="B38" s="661" t="s">
        <v>6514</v>
      </c>
      <c r="C38" s="661" t="s">
        <v>6072</v>
      </c>
      <c r="D38" s="661" t="s">
        <v>6553</v>
      </c>
      <c r="E38" s="661" t="s">
        <v>6554</v>
      </c>
      <c r="F38" s="664">
        <v>1</v>
      </c>
      <c r="G38" s="664">
        <v>2535</v>
      </c>
      <c r="H38" s="664">
        <v>1</v>
      </c>
      <c r="I38" s="664">
        <v>2535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6297</v>
      </c>
      <c r="B39" s="661" t="s">
        <v>6227</v>
      </c>
      <c r="C39" s="661" t="s">
        <v>6072</v>
      </c>
      <c r="D39" s="661" t="s">
        <v>6228</v>
      </c>
      <c r="E39" s="661" t="s">
        <v>6229</v>
      </c>
      <c r="F39" s="664"/>
      <c r="G39" s="664"/>
      <c r="H39" s="664"/>
      <c r="I39" s="664"/>
      <c r="J39" s="664"/>
      <c r="K39" s="664"/>
      <c r="L39" s="664"/>
      <c r="M39" s="664"/>
      <c r="N39" s="664">
        <v>1</v>
      </c>
      <c r="O39" s="664">
        <v>10454</v>
      </c>
      <c r="P39" s="677"/>
      <c r="Q39" s="665">
        <v>10454</v>
      </c>
    </row>
    <row r="40" spans="1:17" ht="14.4" customHeight="1" x14ac:dyDescent="0.3">
      <c r="A40" s="660" t="s">
        <v>6297</v>
      </c>
      <c r="B40" s="661" t="s">
        <v>6555</v>
      </c>
      <c r="C40" s="661" t="s">
        <v>6072</v>
      </c>
      <c r="D40" s="661" t="s">
        <v>6556</v>
      </c>
      <c r="E40" s="661" t="s">
        <v>6557</v>
      </c>
      <c r="F40" s="664">
        <v>3</v>
      </c>
      <c r="G40" s="664">
        <v>69</v>
      </c>
      <c r="H40" s="664">
        <v>1</v>
      </c>
      <c r="I40" s="664">
        <v>23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6297</v>
      </c>
      <c r="B41" s="661" t="s">
        <v>6555</v>
      </c>
      <c r="C41" s="661" t="s">
        <v>6072</v>
      </c>
      <c r="D41" s="661" t="s">
        <v>6558</v>
      </c>
      <c r="E41" s="661" t="s">
        <v>6559</v>
      </c>
      <c r="F41" s="664">
        <v>1</v>
      </c>
      <c r="G41" s="664">
        <v>1245</v>
      </c>
      <c r="H41" s="664">
        <v>1</v>
      </c>
      <c r="I41" s="664">
        <v>1245</v>
      </c>
      <c r="J41" s="664"/>
      <c r="K41" s="664"/>
      <c r="L41" s="664"/>
      <c r="M41" s="664"/>
      <c r="N41" s="664">
        <v>2</v>
      </c>
      <c r="O41" s="664">
        <v>2536</v>
      </c>
      <c r="P41" s="677">
        <v>2.0369477911646587</v>
      </c>
      <c r="Q41" s="665">
        <v>1268</v>
      </c>
    </row>
    <row r="42" spans="1:17" ht="14.4" customHeight="1" x14ac:dyDescent="0.3">
      <c r="A42" s="660" t="s">
        <v>6297</v>
      </c>
      <c r="B42" s="661" t="s">
        <v>6555</v>
      </c>
      <c r="C42" s="661" t="s">
        <v>6072</v>
      </c>
      <c r="D42" s="661" t="s">
        <v>6560</v>
      </c>
      <c r="E42" s="661" t="s">
        <v>6561</v>
      </c>
      <c r="F42" s="664">
        <v>3</v>
      </c>
      <c r="G42" s="664">
        <v>1272</v>
      </c>
      <c r="H42" s="664">
        <v>1</v>
      </c>
      <c r="I42" s="664">
        <v>424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6297</v>
      </c>
      <c r="B43" s="661" t="s">
        <v>6555</v>
      </c>
      <c r="C43" s="661" t="s">
        <v>6072</v>
      </c>
      <c r="D43" s="661" t="s">
        <v>6562</v>
      </c>
      <c r="E43" s="661" t="s">
        <v>6563</v>
      </c>
      <c r="F43" s="664">
        <v>3</v>
      </c>
      <c r="G43" s="664">
        <v>3006</v>
      </c>
      <c r="H43" s="664">
        <v>1</v>
      </c>
      <c r="I43" s="664">
        <v>1002</v>
      </c>
      <c r="J43" s="664"/>
      <c r="K43" s="664"/>
      <c r="L43" s="664"/>
      <c r="M43" s="664"/>
      <c r="N43" s="664">
        <v>4</v>
      </c>
      <c r="O43" s="664">
        <v>4032</v>
      </c>
      <c r="P43" s="677">
        <v>1.341317365269461</v>
      </c>
      <c r="Q43" s="665">
        <v>1008</v>
      </c>
    </row>
    <row r="44" spans="1:17" ht="14.4" customHeight="1" x14ac:dyDescent="0.3">
      <c r="A44" s="660" t="s">
        <v>6297</v>
      </c>
      <c r="B44" s="661" t="s">
        <v>6555</v>
      </c>
      <c r="C44" s="661" t="s">
        <v>6072</v>
      </c>
      <c r="D44" s="661" t="s">
        <v>6564</v>
      </c>
      <c r="E44" s="661" t="s">
        <v>6565</v>
      </c>
      <c r="F44" s="664"/>
      <c r="G44" s="664"/>
      <c r="H44" s="664"/>
      <c r="I44" s="664"/>
      <c r="J44" s="664"/>
      <c r="K44" s="664"/>
      <c r="L44" s="664"/>
      <c r="M44" s="664"/>
      <c r="N44" s="664">
        <v>6</v>
      </c>
      <c r="O44" s="664">
        <v>13584</v>
      </c>
      <c r="P44" s="677"/>
      <c r="Q44" s="665">
        <v>2264</v>
      </c>
    </row>
    <row r="45" spans="1:17" ht="14.4" customHeight="1" x14ac:dyDescent="0.3">
      <c r="A45" s="660" t="s">
        <v>6297</v>
      </c>
      <c r="B45" s="661" t="s">
        <v>6555</v>
      </c>
      <c r="C45" s="661" t="s">
        <v>6072</v>
      </c>
      <c r="D45" s="661" t="s">
        <v>6566</v>
      </c>
      <c r="E45" s="661" t="s">
        <v>6567</v>
      </c>
      <c r="F45" s="664"/>
      <c r="G45" s="664"/>
      <c r="H45" s="664"/>
      <c r="I45" s="664"/>
      <c r="J45" s="664"/>
      <c r="K45" s="664"/>
      <c r="L45" s="664"/>
      <c r="M45" s="664"/>
      <c r="N45" s="664">
        <v>2</v>
      </c>
      <c r="O45" s="664">
        <v>742</v>
      </c>
      <c r="P45" s="677"/>
      <c r="Q45" s="665">
        <v>371</v>
      </c>
    </row>
    <row r="46" spans="1:17" ht="14.4" customHeight="1" x14ac:dyDescent="0.3">
      <c r="A46" s="660" t="s">
        <v>6297</v>
      </c>
      <c r="B46" s="661" t="s">
        <v>6568</v>
      </c>
      <c r="C46" s="661" t="s">
        <v>6072</v>
      </c>
      <c r="D46" s="661" t="s">
        <v>6569</v>
      </c>
      <c r="E46" s="661" t="s">
        <v>6570</v>
      </c>
      <c r="F46" s="664"/>
      <c r="G46" s="664"/>
      <c r="H46" s="664"/>
      <c r="I46" s="664"/>
      <c r="J46" s="664">
        <v>1</v>
      </c>
      <c r="K46" s="664">
        <v>217</v>
      </c>
      <c r="L46" s="664"/>
      <c r="M46" s="664">
        <v>217</v>
      </c>
      <c r="N46" s="664"/>
      <c r="O46" s="664"/>
      <c r="P46" s="677"/>
      <c r="Q46" s="665"/>
    </row>
    <row r="47" spans="1:17" ht="14.4" customHeight="1" x14ac:dyDescent="0.3">
      <c r="A47" s="660" t="s">
        <v>6297</v>
      </c>
      <c r="B47" s="661" t="s">
        <v>6568</v>
      </c>
      <c r="C47" s="661" t="s">
        <v>6072</v>
      </c>
      <c r="D47" s="661" t="s">
        <v>6571</v>
      </c>
      <c r="E47" s="661" t="s">
        <v>6572</v>
      </c>
      <c r="F47" s="664"/>
      <c r="G47" s="664"/>
      <c r="H47" s="664"/>
      <c r="I47" s="664"/>
      <c r="J47" s="664">
        <v>1</v>
      </c>
      <c r="K47" s="664">
        <v>497</v>
      </c>
      <c r="L47" s="664"/>
      <c r="M47" s="664">
        <v>497</v>
      </c>
      <c r="N47" s="664"/>
      <c r="O47" s="664"/>
      <c r="P47" s="677"/>
      <c r="Q47" s="665"/>
    </row>
    <row r="48" spans="1:17" ht="14.4" customHeight="1" x14ac:dyDescent="0.3">
      <c r="A48" s="660" t="s">
        <v>6297</v>
      </c>
      <c r="B48" s="661" t="s">
        <v>6568</v>
      </c>
      <c r="C48" s="661" t="s">
        <v>6072</v>
      </c>
      <c r="D48" s="661" t="s">
        <v>6573</v>
      </c>
      <c r="E48" s="661" t="s">
        <v>6574</v>
      </c>
      <c r="F48" s="664"/>
      <c r="G48" s="664"/>
      <c r="H48" s="664"/>
      <c r="I48" s="664"/>
      <c r="J48" s="664">
        <v>8</v>
      </c>
      <c r="K48" s="664">
        <v>2805</v>
      </c>
      <c r="L48" s="664"/>
      <c r="M48" s="664">
        <v>350.625</v>
      </c>
      <c r="N48" s="664">
        <v>7</v>
      </c>
      <c r="O48" s="664">
        <v>2457</v>
      </c>
      <c r="P48" s="677"/>
      <c r="Q48" s="665">
        <v>351</v>
      </c>
    </row>
    <row r="49" spans="1:17" ht="14.4" customHeight="1" x14ac:dyDescent="0.3">
      <c r="A49" s="660" t="s">
        <v>6297</v>
      </c>
      <c r="B49" s="661" t="s">
        <v>6568</v>
      </c>
      <c r="C49" s="661" t="s">
        <v>6072</v>
      </c>
      <c r="D49" s="661" t="s">
        <v>6575</v>
      </c>
      <c r="E49" s="661" t="s">
        <v>6576</v>
      </c>
      <c r="F49" s="664">
        <v>1762</v>
      </c>
      <c r="G49" s="664">
        <v>114530</v>
      </c>
      <c r="H49" s="664">
        <v>1</v>
      </c>
      <c r="I49" s="664">
        <v>65</v>
      </c>
      <c r="J49" s="664">
        <v>1968</v>
      </c>
      <c r="K49" s="664">
        <v>127920</v>
      </c>
      <c r="L49" s="664">
        <v>1.1169125993189557</v>
      </c>
      <c r="M49" s="664">
        <v>65</v>
      </c>
      <c r="N49" s="664">
        <v>1910</v>
      </c>
      <c r="O49" s="664">
        <v>124150</v>
      </c>
      <c r="P49" s="677">
        <v>1.0839954597048809</v>
      </c>
      <c r="Q49" s="665">
        <v>65</v>
      </c>
    </row>
    <row r="50" spans="1:17" ht="14.4" customHeight="1" x14ac:dyDescent="0.3">
      <c r="A50" s="660" t="s">
        <v>6297</v>
      </c>
      <c r="B50" s="661" t="s">
        <v>6568</v>
      </c>
      <c r="C50" s="661" t="s">
        <v>6072</v>
      </c>
      <c r="D50" s="661" t="s">
        <v>6577</v>
      </c>
      <c r="E50" s="661" t="s">
        <v>6578</v>
      </c>
      <c r="F50" s="664">
        <v>1</v>
      </c>
      <c r="G50" s="664">
        <v>590</v>
      </c>
      <c r="H50" s="664">
        <v>1</v>
      </c>
      <c r="I50" s="664">
        <v>590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6297</v>
      </c>
      <c r="B51" s="661" t="s">
        <v>6568</v>
      </c>
      <c r="C51" s="661" t="s">
        <v>6072</v>
      </c>
      <c r="D51" s="661" t="s">
        <v>6579</v>
      </c>
      <c r="E51" s="661" t="s">
        <v>6580</v>
      </c>
      <c r="F51" s="664">
        <v>1</v>
      </c>
      <c r="G51" s="664">
        <v>615</v>
      </c>
      <c r="H51" s="664">
        <v>1</v>
      </c>
      <c r="I51" s="664">
        <v>615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6297</v>
      </c>
      <c r="B52" s="661" t="s">
        <v>6568</v>
      </c>
      <c r="C52" s="661" t="s">
        <v>6072</v>
      </c>
      <c r="D52" s="661" t="s">
        <v>6581</v>
      </c>
      <c r="E52" s="661" t="s">
        <v>6582</v>
      </c>
      <c r="F52" s="664">
        <v>59</v>
      </c>
      <c r="G52" s="664">
        <v>1357</v>
      </c>
      <c r="H52" s="664">
        <v>1</v>
      </c>
      <c r="I52" s="664">
        <v>23</v>
      </c>
      <c r="J52" s="664">
        <v>34</v>
      </c>
      <c r="K52" s="664">
        <v>796</v>
      </c>
      <c r="L52" s="664">
        <v>0.58658806190125279</v>
      </c>
      <c r="M52" s="664">
        <v>23.411764705882351</v>
      </c>
      <c r="N52" s="664">
        <v>42</v>
      </c>
      <c r="O52" s="664">
        <v>1008</v>
      </c>
      <c r="P52" s="677">
        <v>0.74281503316138542</v>
      </c>
      <c r="Q52" s="665">
        <v>24</v>
      </c>
    </row>
    <row r="53" spans="1:17" ht="14.4" customHeight="1" x14ac:dyDescent="0.3">
      <c r="A53" s="660" t="s">
        <v>6297</v>
      </c>
      <c r="B53" s="661" t="s">
        <v>6568</v>
      </c>
      <c r="C53" s="661" t="s">
        <v>6072</v>
      </c>
      <c r="D53" s="661" t="s">
        <v>6583</v>
      </c>
      <c r="E53" s="661" t="s">
        <v>6584</v>
      </c>
      <c r="F53" s="664">
        <v>19</v>
      </c>
      <c r="G53" s="664">
        <v>1026</v>
      </c>
      <c r="H53" s="664">
        <v>1</v>
      </c>
      <c r="I53" s="664">
        <v>54</v>
      </c>
      <c r="J53" s="664">
        <v>22</v>
      </c>
      <c r="K53" s="664">
        <v>1188</v>
      </c>
      <c r="L53" s="664">
        <v>1.1578947368421053</v>
      </c>
      <c r="M53" s="664">
        <v>54</v>
      </c>
      <c r="N53" s="664">
        <v>15</v>
      </c>
      <c r="O53" s="664">
        <v>810</v>
      </c>
      <c r="P53" s="677">
        <v>0.78947368421052633</v>
      </c>
      <c r="Q53" s="665">
        <v>54</v>
      </c>
    </row>
    <row r="54" spans="1:17" ht="14.4" customHeight="1" x14ac:dyDescent="0.3">
      <c r="A54" s="660" t="s">
        <v>6297</v>
      </c>
      <c r="B54" s="661" t="s">
        <v>6568</v>
      </c>
      <c r="C54" s="661" t="s">
        <v>6072</v>
      </c>
      <c r="D54" s="661" t="s">
        <v>6585</v>
      </c>
      <c r="E54" s="661" t="s">
        <v>6586</v>
      </c>
      <c r="F54" s="664">
        <v>531</v>
      </c>
      <c r="G54" s="664">
        <v>40887</v>
      </c>
      <c r="H54" s="664">
        <v>1</v>
      </c>
      <c r="I54" s="664">
        <v>77</v>
      </c>
      <c r="J54" s="664">
        <v>594</v>
      </c>
      <c r="K54" s="664">
        <v>45738</v>
      </c>
      <c r="L54" s="664">
        <v>1.1186440677966101</v>
      </c>
      <c r="M54" s="664">
        <v>77</v>
      </c>
      <c r="N54" s="664">
        <v>556</v>
      </c>
      <c r="O54" s="664">
        <v>42812</v>
      </c>
      <c r="P54" s="677">
        <v>1.0470809792843692</v>
      </c>
      <c r="Q54" s="665">
        <v>77</v>
      </c>
    </row>
    <row r="55" spans="1:17" ht="14.4" customHeight="1" x14ac:dyDescent="0.3">
      <c r="A55" s="660" t="s">
        <v>6297</v>
      </c>
      <c r="B55" s="661" t="s">
        <v>6568</v>
      </c>
      <c r="C55" s="661" t="s">
        <v>6072</v>
      </c>
      <c r="D55" s="661" t="s">
        <v>6587</v>
      </c>
      <c r="E55" s="661" t="s">
        <v>6588</v>
      </c>
      <c r="F55" s="664">
        <v>431</v>
      </c>
      <c r="G55" s="664">
        <v>9482</v>
      </c>
      <c r="H55" s="664">
        <v>1</v>
      </c>
      <c r="I55" s="664">
        <v>22</v>
      </c>
      <c r="J55" s="664">
        <v>449</v>
      </c>
      <c r="K55" s="664">
        <v>10073</v>
      </c>
      <c r="L55" s="664">
        <v>1.0623286226534487</v>
      </c>
      <c r="M55" s="664">
        <v>22.434298440979955</v>
      </c>
      <c r="N55" s="664">
        <v>335</v>
      </c>
      <c r="O55" s="664">
        <v>7705</v>
      </c>
      <c r="P55" s="677">
        <v>0.81259228010968154</v>
      </c>
      <c r="Q55" s="665">
        <v>23</v>
      </c>
    </row>
    <row r="56" spans="1:17" ht="14.4" customHeight="1" x14ac:dyDescent="0.3">
      <c r="A56" s="660" t="s">
        <v>6297</v>
      </c>
      <c r="B56" s="661" t="s">
        <v>6568</v>
      </c>
      <c r="C56" s="661" t="s">
        <v>6072</v>
      </c>
      <c r="D56" s="661" t="s">
        <v>6589</v>
      </c>
      <c r="E56" s="661" t="s">
        <v>6590</v>
      </c>
      <c r="F56" s="664"/>
      <c r="G56" s="664"/>
      <c r="H56" s="664"/>
      <c r="I56" s="664"/>
      <c r="J56" s="664">
        <v>2</v>
      </c>
      <c r="K56" s="664">
        <v>1256</v>
      </c>
      <c r="L56" s="664"/>
      <c r="M56" s="664">
        <v>628</v>
      </c>
      <c r="N56" s="664">
        <v>3</v>
      </c>
      <c r="O56" s="664">
        <v>1884</v>
      </c>
      <c r="P56" s="677"/>
      <c r="Q56" s="665">
        <v>628</v>
      </c>
    </row>
    <row r="57" spans="1:17" ht="14.4" customHeight="1" x14ac:dyDescent="0.3">
      <c r="A57" s="660" t="s">
        <v>6297</v>
      </c>
      <c r="B57" s="661" t="s">
        <v>6568</v>
      </c>
      <c r="C57" s="661" t="s">
        <v>6072</v>
      </c>
      <c r="D57" s="661" t="s">
        <v>6591</v>
      </c>
      <c r="E57" s="661" t="s">
        <v>6592</v>
      </c>
      <c r="F57" s="664">
        <v>330</v>
      </c>
      <c r="G57" s="664">
        <v>68970</v>
      </c>
      <c r="H57" s="664">
        <v>1</v>
      </c>
      <c r="I57" s="664">
        <v>209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6297</v>
      </c>
      <c r="B58" s="661" t="s">
        <v>6568</v>
      </c>
      <c r="C58" s="661" t="s">
        <v>6072</v>
      </c>
      <c r="D58" s="661" t="s">
        <v>6593</v>
      </c>
      <c r="E58" s="661" t="s">
        <v>6594</v>
      </c>
      <c r="F58" s="664">
        <v>427</v>
      </c>
      <c r="G58" s="664">
        <v>28182</v>
      </c>
      <c r="H58" s="664">
        <v>1</v>
      </c>
      <c r="I58" s="664">
        <v>66</v>
      </c>
      <c r="J58" s="664">
        <v>455</v>
      </c>
      <c r="K58" s="664">
        <v>30030</v>
      </c>
      <c r="L58" s="664">
        <v>1.0655737704918034</v>
      </c>
      <c r="M58" s="664">
        <v>66</v>
      </c>
      <c r="N58" s="664">
        <v>178</v>
      </c>
      <c r="O58" s="664">
        <v>11748</v>
      </c>
      <c r="P58" s="677">
        <v>0.41686182669789229</v>
      </c>
      <c r="Q58" s="665">
        <v>66</v>
      </c>
    </row>
    <row r="59" spans="1:17" ht="14.4" customHeight="1" x14ac:dyDescent="0.3">
      <c r="A59" s="660" t="s">
        <v>6297</v>
      </c>
      <c r="B59" s="661" t="s">
        <v>6568</v>
      </c>
      <c r="C59" s="661" t="s">
        <v>6072</v>
      </c>
      <c r="D59" s="661" t="s">
        <v>6595</v>
      </c>
      <c r="E59" s="661" t="s">
        <v>6596</v>
      </c>
      <c r="F59" s="664"/>
      <c r="G59" s="664"/>
      <c r="H59" s="664"/>
      <c r="I59" s="664"/>
      <c r="J59" s="664">
        <v>30</v>
      </c>
      <c r="K59" s="664">
        <v>10440</v>
      </c>
      <c r="L59" s="664"/>
      <c r="M59" s="664">
        <v>348</v>
      </c>
      <c r="N59" s="664">
        <v>14</v>
      </c>
      <c r="O59" s="664">
        <v>4886</v>
      </c>
      <c r="P59" s="677"/>
      <c r="Q59" s="665">
        <v>349</v>
      </c>
    </row>
    <row r="60" spans="1:17" ht="14.4" customHeight="1" x14ac:dyDescent="0.3">
      <c r="A60" s="660" t="s">
        <v>6297</v>
      </c>
      <c r="B60" s="661" t="s">
        <v>6568</v>
      </c>
      <c r="C60" s="661" t="s">
        <v>6072</v>
      </c>
      <c r="D60" s="661" t="s">
        <v>6597</v>
      </c>
      <c r="E60" s="661" t="s">
        <v>6598</v>
      </c>
      <c r="F60" s="664">
        <v>371</v>
      </c>
      <c r="G60" s="664">
        <v>8904</v>
      </c>
      <c r="H60" s="664">
        <v>1</v>
      </c>
      <c r="I60" s="664">
        <v>24</v>
      </c>
      <c r="J60" s="664">
        <v>415</v>
      </c>
      <c r="K60" s="664">
        <v>9960</v>
      </c>
      <c r="L60" s="664">
        <v>1.1185983827493262</v>
      </c>
      <c r="M60" s="664">
        <v>24</v>
      </c>
      <c r="N60" s="664">
        <v>291</v>
      </c>
      <c r="O60" s="664">
        <v>6984</v>
      </c>
      <c r="P60" s="677">
        <v>0.78436657681940702</v>
      </c>
      <c r="Q60" s="665">
        <v>24</v>
      </c>
    </row>
    <row r="61" spans="1:17" ht="14.4" customHeight="1" x14ac:dyDescent="0.3">
      <c r="A61" s="660" t="s">
        <v>6297</v>
      </c>
      <c r="B61" s="661" t="s">
        <v>6568</v>
      </c>
      <c r="C61" s="661" t="s">
        <v>6072</v>
      </c>
      <c r="D61" s="661" t="s">
        <v>6599</v>
      </c>
      <c r="E61" s="661" t="s">
        <v>6600</v>
      </c>
      <c r="F61" s="664">
        <v>1</v>
      </c>
      <c r="G61" s="664">
        <v>738</v>
      </c>
      <c r="H61" s="664">
        <v>1</v>
      </c>
      <c r="I61" s="664">
        <v>738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6297</v>
      </c>
      <c r="B62" s="661" t="s">
        <v>6568</v>
      </c>
      <c r="C62" s="661" t="s">
        <v>6072</v>
      </c>
      <c r="D62" s="661" t="s">
        <v>6601</v>
      </c>
      <c r="E62" s="661" t="s">
        <v>6602</v>
      </c>
      <c r="F62" s="664">
        <v>269</v>
      </c>
      <c r="G62" s="664">
        <v>48420</v>
      </c>
      <c r="H62" s="664">
        <v>1</v>
      </c>
      <c r="I62" s="664">
        <v>180</v>
      </c>
      <c r="J62" s="664">
        <v>261</v>
      </c>
      <c r="K62" s="664">
        <v>46980</v>
      </c>
      <c r="L62" s="664">
        <v>0.97026022304832715</v>
      </c>
      <c r="M62" s="664">
        <v>180</v>
      </c>
      <c r="N62" s="664">
        <v>187</v>
      </c>
      <c r="O62" s="664">
        <v>33660</v>
      </c>
      <c r="P62" s="677">
        <v>0.69516728624535318</v>
      </c>
      <c r="Q62" s="665">
        <v>180</v>
      </c>
    </row>
    <row r="63" spans="1:17" ht="14.4" customHeight="1" x14ac:dyDescent="0.3">
      <c r="A63" s="660" t="s">
        <v>6297</v>
      </c>
      <c r="B63" s="661" t="s">
        <v>6568</v>
      </c>
      <c r="C63" s="661" t="s">
        <v>6072</v>
      </c>
      <c r="D63" s="661" t="s">
        <v>6603</v>
      </c>
      <c r="E63" s="661" t="s">
        <v>6604</v>
      </c>
      <c r="F63" s="664">
        <v>2</v>
      </c>
      <c r="G63" s="664">
        <v>506</v>
      </c>
      <c r="H63" s="664">
        <v>1</v>
      </c>
      <c r="I63" s="664">
        <v>253</v>
      </c>
      <c r="J63" s="664">
        <v>348</v>
      </c>
      <c r="K63" s="664">
        <v>88044</v>
      </c>
      <c r="L63" s="664">
        <v>174</v>
      </c>
      <c r="M63" s="664">
        <v>253</v>
      </c>
      <c r="N63" s="664">
        <v>315</v>
      </c>
      <c r="O63" s="664">
        <v>79695</v>
      </c>
      <c r="P63" s="677">
        <v>157.5</v>
      </c>
      <c r="Q63" s="665">
        <v>253</v>
      </c>
    </row>
    <row r="64" spans="1:17" ht="14.4" customHeight="1" x14ac:dyDescent="0.3">
      <c r="A64" s="660" t="s">
        <v>6297</v>
      </c>
      <c r="B64" s="661" t="s">
        <v>6568</v>
      </c>
      <c r="C64" s="661" t="s">
        <v>6072</v>
      </c>
      <c r="D64" s="661" t="s">
        <v>6605</v>
      </c>
      <c r="E64" s="661" t="s">
        <v>6606</v>
      </c>
      <c r="F64" s="664">
        <v>1</v>
      </c>
      <c r="G64" s="664">
        <v>264</v>
      </c>
      <c r="H64" s="664">
        <v>1</v>
      </c>
      <c r="I64" s="664">
        <v>264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6297</v>
      </c>
      <c r="B65" s="661" t="s">
        <v>6568</v>
      </c>
      <c r="C65" s="661" t="s">
        <v>6072</v>
      </c>
      <c r="D65" s="661" t="s">
        <v>6607</v>
      </c>
      <c r="E65" s="661" t="s">
        <v>6608</v>
      </c>
      <c r="F65" s="664">
        <v>2</v>
      </c>
      <c r="G65" s="664">
        <v>378</v>
      </c>
      <c r="H65" s="664">
        <v>1</v>
      </c>
      <c r="I65" s="664">
        <v>189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6297</v>
      </c>
      <c r="B66" s="661" t="s">
        <v>6568</v>
      </c>
      <c r="C66" s="661" t="s">
        <v>6072</v>
      </c>
      <c r="D66" s="661" t="s">
        <v>6609</v>
      </c>
      <c r="E66" s="661" t="s">
        <v>6610</v>
      </c>
      <c r="F66" s="664">
        <v>277</v>
      </c>
      <c r="G66" s="664">
        <v>59832</v>
      </c>
      <c r="H66" s="664">
        <v>1</v>
      </c>
      <c r="I66" s="664">
        <v>216</v>
      </c>
      <c r="J66" s="664">
        <v>281</v>
      </c>
      <c r="K66" s="664">
        <v>60696</v>
      </c>
      <c r="L66" s="664">
        <v>1.0144404332129964</v>
      </c>
      <c r="M66" s="664">
        <v>216</v>
      </c>
      <c r="N66" s="664">
        <v>198</v>
      </c>
      <c r="O66" s="664">
        <v>42768</v>
      </c>
      <c r="P66" s="677">
        <v>0.71480144404332135</v>
      </c>
      <c r="Q66" s="665">
        <v>216</v>
      </c>
    </row>
    <row r="67" spans="1:17" ht="14.4" customHeight="1" x14ac:dyDescent="0.3">
      <c r="A67" s="660" t="s">
        <v>6297</v>
      </c>
      <c r="B67" s="661" t="s">
        <v>6568</v>
      </c>
      <c r="C67" s="661" t="s">
        <v>6072</v>
      </c>
      <c r="D67" s="661" t="s">
        <v>6611</v>
      </c>
      <c r="E67" s="661" t="s">
        <v>6612</v>
      </c>
      <c r="F67" s="664">
        <v>1</v>
      </c>
      <c r="G67" s="664">
        <v>35</v>
      </c>
      <c r="H67" s="664">
        <v>1</v>
      </c>
      <c r="I67" s="664">
        <v>35</v>
      </c>
      <c r="J67" s="664"/>
      <c r="K67" s="664"/>
      <c r="L67" s="664"/>
      <c r="M67" s="664"/>
      <c r="N67" s="664">
        <v>1</v>
      </c>
      <c r="O67" s="664">
        <v>36</v>
      </c>
      <c r="P67" s="677">
        <v>1.0285714285714285</v>
      </c>
      <c r="Q67" s="665">
        <v>36</v>
      </c>
    </row>
    <row r="68" spans="1:17" ht="14.4" customHeight="1" x14ac:dyDescent="0.3">
      <c r="A68" s="660" t="s">
        <v>6297</v>
      </c>
      <c r="B68" s="661" t="s">
        <v>6568</v>
      </c>
      <c r="C68" s="661" t="s">
        <v>6072</v>
      </c>
      <c r="D68" s="661" t="s">
        <v>944</v>
      </c>
      <c r="E68" s="661" t="s">
        <v>6613</v>
      </c>
      <c r="F68" s="664">
        <v>1</v>
      </c>
      <c r="G68" s="664">
        <v>590</v>
      </c>
      <c r="H68" s="664">
        <v>1</v>
      </c>
      <c r="I68" s="664">
        <v>590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6297</v>
      </c>
      <c r="B69" s="661" t="s">
        <v>6568</v>
      </c>
      <c r="C69" s="661" t="s">
        <v>6072</v>
      </c>
      <c r="D69" s="661" t="s">
        <v>6614</v>
      </c>
      <c r="E69" s="661" t="s">
        <v>6615</v>
      </c>
      <c r="F69" s="664">
        <v>15</v>
      </c>
      <c r="G69" s="664">
        <v>750</v>
      </c>
      <c r="H69" s="664">
        <v>1</v>
      </c>
      <c r="I69" s="664">
        <v>50</v>
      </c>
      <c r="J69" s="664">
        <v>22</v>
      </c>
      <c r="K69" s="664">
        <v>1100</v>
      </c>
      <c r="L69" s="664">
        <v>1.4666666666666666</v>
      </c>
      <c r="M69" s="664">
        <v>50</v>
      </c>
      <c r="N69" s="664">
        <v>15</v>
      </c>
      <c r="O69" s="664">
        <v>750</v>
      </c>
      <c r="P69" s="677">
        <v>1</v>
      </c>
      <c r="Q69" s="665">
        <v>50</v>
      </c>
    </row>
    <row r="70" spans="1:17" ht="14.4" customHeight="1" x14ac:dyDescent="0.3">
      <c r="A70" s="660" t="s">
        <v>6297</v>
      </c>
      <c r="B70" s="661" t="s">
        <v>6568</v>
      </c>
      <c r="C70" s="661" t="s">
        <v>6072</v>
      </c>
      <c r="D70" s="661" t="s">
        <v>6616</v>
      </c>
      <c r="E70" s="661" t="s">
        <v>6617</v>
      </c>
      <c r="F70" s="664">
        <v>1</v>
      </c>
      <c r="G70" s="664">
        <v>545</v>
      </c>
      <c r="H70" s="664">
        <v>1</v>
      </c>
      <c r="I70" s="664">
        <v>545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6297</v>
      </c>
      <c r="B71" s="661" t="s">
        <v>6568</v>
      </c>
      <c r="C71" s="661" t="s">
        <v>6072</v>
      </c>
      <c r="D71" s="661" t="s">
        <v>6618</v>
      </c>
      <c r="E71" s="661" t="s">
        <v>6619</v>
      </c>
      <c r="F71" s="664">
        <v>1</v>
      </c>
      <c r="G71" s="664">
        <v>479</v>
      </c>
      <c r="H71" s="664">
        <v>1</v>
      </c>
      <c r="I71" s="664">
        <v>479</v>
      </c>
      <c r="J71" s="664">
        <v>2</v>
      </c>
      <c r="K71" s="664">
        <v>958</v>
      </c>
      <c r="L71" s="664">
        <v>2</v>
      </c>
      <c r="M71" s="664">
        <v>479</v>
      </c>
      <c r="N71" s="664"/>
      <c r="O71" s="664"/>
      <c r="P71" s="677"/>
      <c r="Q71" s="665"/>
    </row>
    <row r="72" spans="1:17" ht="14.4" customHeight="1" x14ac:dyDescent="0.3">
      <c r="A72" s="660" t="s">
        <v>6297</v>
      </c>
      <c r="B72" s="661" t="s">
        <v>6568</v>
      </c>
      <c r="C72" s="661" t="s">
        <v>6072</v>
      </c>
      <c r="D72" s="661" t="s">
        <v>6620</v>
      </c>
      <c r="E72" s="661" t="s">
        <v>6621</v>
      </c>
      <c r="F72" s="664">
        <v>1</v>
      </c>
      <c r="G72" s="664">
        <v>734</v>
      </c>
      <c r="H72" s="664">
        <v>1</v>
      </c>
      <c r="I72" s="664">
        <v>734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6297</v>
      </c>
      <c r="B73" s="661" t="s">
        <v>6568</v>
      </c>
      <c r="C73" s="661" t="s">
        <v>6072</v>
      </c>
      <c r="D73" s="661" t="s">
        <v>6622</v>
      </c>
      <c r="E73" s="661" t="s">
        <v>6623</v>
      </c>
      <c r="F73" s="664">
        <v>1</v>
      </c>
      <c r="G73" s="664">
        <v>344</v>
      </c>
      <c r="H73" s="664">
        <v>1</v>
      </c>
      <c r="I73" s="664">
        <v>344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6624</v>
      </c>
      <c r="B74" s="661" t="s">
        <v>6625</v>
      </c>
      <c r="C74" s="661" t="s">
        <v>6072</v>
      </c>
      <c r="D74" s="661" t="s">
        <v>6626</v>
      </c>
      <c r="E74" s="661" t="s">
        <v>6627</v>
      </c>
      <c r="F74" s="664">
        <v>156</v>
      </c>
      <c r="G74" s="664">
        <v>4212</v>
      </c>
      <c r="H74" s="664">
        <v>1</v>
      </c>
      <c r="I74" s="664">
        <v>27</v>
      </c>
      <c r="J74" s="664">
        <v>212</v>
      </c>
      <c r="K74" s="664">
        <v>5508</v>
      </c>
      <c r="L74" s="664">
        <v>1.3076923076923077</v>
      </c>
      <c r="M74" s="664">
        <v>25.981132075471699</v>
      </c>
      <c r="N74" s="664">
        <v>444</v>
      </c>
      <c r="O74" s="664">
        <v>11988</v>
      </c>
      <c r="P74" s="677">
        <v>2.8461538461538463</v>
      </c>
      <c r="Q74" s="665">
        <v>27</v>
      </c>
    </row>
    <row r="75" spans="1:17" ht="14.4" customHeight="1" x14ac:dyDescent="0.3">
      <c r="A75" s="660" t="s">
        <v>6624</v>
      </c>
      <c r="B75" s="661" t="s">
        <v>6625</v>
      </c>
      <c r="C75" s="661" t="s">
        <v>6072</v>
      </c>
      <c r="D75" s="661" t="s">
        <v>6628</v>
      </c>
      <c r="E75" s="661" t="s">
        <v>6629</v>
      </c>
      <c r="F75" s="664">
        <v>12</v>
      </c>
      <c r="G75" s="664">
        <v>648</v>
      </c>
      <c r="H75" s="664">
        <v>1</v>
      </c>
      <c r="I75" s="664">
        <v>54</v>
      </c>
      <c r="J75" s="664">
        <v>10</v>
      </c>
      <c r="K75" s="664">
        <v>540</v>
      </c>
      <c r="L75" s="664">
        <v>0.83333333333333337</v>
      </c>
      <c r="M75" s="664">
        <v>54</v>
      </c>
      <c r="N75" s="664">
        <v>29</v>
      </c>
      <c r="O75" s="664">
        <v>1566</v>
      </c>
      <c r="P75" s="677">
        <v>2.4166666666666665</v>
      </c>
      <c r="Q75" s="665">
        <v>54</v>
      </c>
    </row>
    <row r="76" spans="1:17" ht="14.4" customHeight="1" x14ac:dyDescent="0.3">
      <c r="A76" s="660" t="s">
        <v>6624</v>
      </c>
      <c r="B76" s="661" t="s">
        <v>6625</v>
      </c>
      <c r="C76" s="661" t="s">
        <v>6072</v>
      </c>
      <c r="D76" s="661" t="s">
        <v>6630</v>
      </c>
      <c r="E76" s="661" t="s">
        <v>6631</v>
      </c>
      <c r="F76" s="664">
        <v>157</v>
      </c>
      <c r="G76" s="664">
        <v>3768</v>
      </c>
      <c r="H76" s="664">
        <v>1</v>
      </c>
      <c r="I76" s="664">
        <v>24</v>
      </c>
      <c r="J76" s="664">
        <v>211</v>
      </c>
      <c r="K76" s="664">
        <v>4872</v>
      </c>
      <c r="L76" s="664">
        <v>1.2929936305732483</v>
      </c>
      <c r="M76" s="664">
        <v>23.09004739336493</v>
      </c>
      <c r="N76" s="664">
        <v>438</v>
      </c>
      <c r="O76" s="664">
        <v>10512</v>
      </c>
      <c r="P76" s="677">
        <v>2.7898089171974521</v>
      </c>
      <c r="Q76" s="665">
        <v>24</v>
      </c>
    </row>
    <row r="77" spans="1:17" ht="14.4" customHeight="1" x14ac:dyDescent="0.3">
      <c r="A77" s="660" t="s">
        <v>6624</v>
      </c>
      <c r="B77" s="661" t="s">
        <v>6625</v>
      </c>
      <c r="C77" s="661" t="s">
        <v>6072</v>
      </c>
      <c r="D77" s="661" t="s">
        <v>6632</v>
      </c>
      <c r="E77" s="661" t="s">
        <v>6633</v>
      </c>
      <c r="F77" s="664">
        <v>163</v>
      </c>
      <c r="G77" s="664">
        <v>4401</v>
      </c>
      <c r="H77" s="664">
        <v>1</v>
      </c>
      <c r="I77" s="664">
        <v>27</v>
      </c>
      <c r="J77" s="664">
        <v>225</v>
      </c>
      <c r="K77" s="664">
        <v>5859</v>
      </c>
      <c r="L77" s="664">
        <v>1.3312883435582823</v>
      </c>
      <c r="M77" s="664">
        <v>26.04</v>
      </c>
      <c r="N77" s="664">
        <v>458</v>
      </c>
      <c r="O77" s="664">
        <v>12366</v>
      </c>
      <c r="P77" s="677">
        <v>2.8098159509202456</v>
      </c>
      <c r="Q77" s="665">
        <v>27</v>
      </c>
    </row>
    <row r="78" spans="1:17" ht="14.4" customHeight="1" x14ac:dyDescent="0.3">
      <c r="A78" s="660" t="s">
        <v>6624</v>
      </c>
      <c r="B78" s="661" t="s">
        <v>6625</v>
      </c>
      <c r="C78" s="661" t="s">
        <v>6072</v>
      </c>
      <c r="D78" s="661" t="s">
        <v>6634</v>
      </c>
      <c r="E78" s="661" t="s">
        <v>6635</v>
      </c>
      <c r="F78" s="664">
        <v>4</v>
      </c>
      <c r="G78" s="664">
        <v>224</v>
      </c>
      <c r="H78" s="664">
        <v>1</v>
      </c>
      <c r="I78" s="664">
        <v>56</v>
      </c>
      <c r="J78" s="664">
        <v>1</v>
      </c>
      <c r="K78" s="664">
        <v>56</v>
      </c>
      <c r="L78" s="664">
        <v>0.25</v>
      </c>
      <c r="M78" s="664">
        <v>56</v>
      </c>
      <c r="N78" s="664">
        <v>3</v>
      </c>
      <c r="O78" s="664">
        <v>171</v>
      </c>
      <c r="P78" s="677">
        <v>0.7633928571428571</v>
      </c>
      <c r="Q78" s="665">
        <v>57</v>
      </c>
    </row>
    <row r="79" spans="1:17" ht="14.4" customHeight="1" x14ac:dyDescent="0.3">
      <c r="A79" s="660" t="s">
        <v>6624</v>
      </c>
      <c r="B79" s="661" t="s">
        <v>6625</v>
      </c>
      <c r="C79" s="661" t="s">
        <v>6072</v>
      </c>
      <c r="D79" s="661" t="s">
        <v>6636</v>
      </c>
      <c r="E79" s="661" t="s">
        <v>6637</v>
      </c>
      <c r="F79" s="664">
        <v>150</v>
      </c>
      <c r="G79" s="664">
        <v>4050</v>
      </c>
      <c r="H79" s="664">
        <v>1</v>
      </c>
      <c r="I79" s="664">
        <v>27</v>
      </c>
      <c r="J79" s="664">
        <v>206</v>
      </c>
      <c r="K79" s="664">
        <v>5346</v>
      </c>
      <c r="L79" s="664">
        <v>1.32</v>
      </c>
      <c r="M79" s="664">
        <v>25.95145631067961</v>
      </c>
      <c r="N79" s="664">
        <v>430</v>
      </c>
      <c r="O79" s="664">
        <v>11610</v>
      </c>
      <c r="P79" s="677">
        <v>2.8666666666666667</v>
      </c>
      <c r="Q79" s="665">
        <v>27</v>
      </c>
    </row>
    <row r="80" spans="1:17" ht="14.4" customHeight="1" x14ac:dyDescent="0.3">
      <c r="A80" s="660" t="s">
        <v>6624</v>
      </c>
      <c r="B80" s="661" t="s">
        <v>6625</v>
      </c>
      <c r="C80" s="661" t="s">
        <v>6072</v>
      </c>
      <c r="D80" s="661" t="s">
        <v>6638</v>
      </c>
      <c r="E80" s="661" t="s">
        <v>6639</v>
      </c>
      <c r="F80" s="664">
        <v>165</v>
      </c>
      <c r="G80" s="664">
        <v>3630</v>
      </c>
      <c r="H80" s="664">
        <v>1</v>
      </c>
      <c r="I80" s="664">
        <v>22</v>
      </c>
      <c r="J80" s="664">
        <v>233</v>
      </c>
      <c r="K80" s="664">
        <v>4950</v>
      </c>
      <c r="L80" s="664">
        <v>1.3636363636363635</v>
      </c>
      <c r="M80" s="664">
        <v>21.244635193133046</v>
      </c>
      <c r="N80" s="664">
        <v>469</v>
      </c>
      <c r="O80" s="664">
        <v>10318</v>
      </c>
      <c r="P80" s="677">
        <v>2.8424242424242423</v>
      </c>
      <c r="Q80" s="665">
        <v>22</v>
      </c>
    </row>
    <row r="81" spans="1:17" ht="14.4" customHeight="1" x14ac:dyDescent="0.3">
      <c r="A81" s="660" t="s">
        <v>6624</v>
      </c>
      <c r="B81" s="661" t="s">
        <v>6625</v>
      </c>
      <c r="C81" s="661" t="s">
        <v>6072</v>
      </c>
      <c r="D81" s="661" t="s">
        <v>6640</v>
      </c>
      <c r="E81" s="661" t="s">
        <v>6641</v>
      </c>
      <c r="F81" s="664"/>
      <c r="G81" s="664"/>
      <c r="H81" s="664"/>
      <c r="I81" s="664"/>
      <c r="J81" s="664">
        <v>1</v>
      </c>
      <c r="K81" s="664">
        <v>68</v>
      </c>
      <c r="L81" s="664"/>
      <c r="M81" s="664">
        <v>68</v>
      </c>
      <c r="N81" s="664">
        <v>4</v>
      </c>
      <c r="O81" s="664">
        <v>272</v>
      </c>
      <c r="P81" s="677"/>
      <c r="Q81" s="665">
        <v>68</v>
      </c>
    </row>
    <row r="82" spans="1:17" ht="14.4" customHeight="1" x14ac:dyDescent="0.3">
      <c r="A82" s="660" t="s">
        <v>6624</v>
      </c>
      <c r="B82" s="661" t="s">
        <v>6625</v>
      </c>
      <c r="C82" s="661" t="s">
        <v>6072</v>
      </c>
      <c r="D82" s="661" t="s">
        <v>6642</v>
      </c>
      <c r="E82" s="661" t="s">
        <v>6643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62</v>
      </c>
      <c r="P82" s="677"/>
      <c r="Q82" s="665">
        <v>62</v>
      </c>
    </row>
    <row r="83" spans="1:17" ht="14.4" customHeight="1" x14ac:dyDescent="0.3">
      <c r="A83" s="660" t="s">
        <v>6624</v>
      </c>
      <c r="B83" s="661" t="s">
        <v>6625</v>
      </c>
      <c r="C83" s="661" t="s">
        <v>6072</v>
      </c>
      <c r="D83" s="661" t="s">
        <v>6644</v>
      </c>
      <c r="E83" s="661" t="s">
        <v>6645</v>
      </c>
      <c r="F83" s="664">
        <v>3</v>
      </c>
      <c r="G83" s="664">
        <v>183</v>
      </c>
      <c r="H83" s="664">
        <v>1</v>
      </c>
      <c r="I83" s="664">
        <v>61</v>
      </c>
      <c r="J83" s="664">
        <v>4</v>
      </c>
      <c r="K83" s="664">
        <v>246</v>
      </c>
      <c r="L83" s="664">
        <v>1.3442622950819672</v>
      </c>
      <c r="M83" s="664">
        <v>61.5</v>
      </c>
      <c r="N83" s="664">
        <v>11</v>
      </c>
      <c r="O83" s="664">
        <v>682</v>
      </c>
      <c r="P83" s="677">
        <v>3.7267759562841531</v>
      </c>
      <c r="Q83" s="665">
        <v>62</v>
      </c>
    </row>
    <row r="84" spans="1:17" ht="14.4" customHeight="1" x14ac:dyDescent="0.3">
      <c r="A84" s="660" t="s">
        <v>6624</v>
      </c>
      <c r="B84" s="661" t="s">
        <v>6625</v>
      </c>
      <c r="C84" s="661" t="s">
        <v>6072</v>
      </c>
      <c r="D84" s="661" t="s">
        <v>6646</v>
      </c>
      <c r="E84" s="661" t="s">
        <v>6647</v>
      </c>
      <c r="F84" s="664">
        <v>2</v>
      </c>
      <c r="G84" s="664">
        <v>788</v>
      </c>
      <c r="H84" s="664">
        <v>1</v>
      </c>
      <c r="I84" s="664">
        <v>394</v>
      </c>
      <c r="J84" s="664">
        <v>4</v>
      </c>
      <c r="K84" s="664">
        <v>1576</v>
      </c>
      <c r="L84" s="664">
        <v>2</v>
      </c>
      <c r="M84" s="664">
        <v>394</v>
      </c>
      <c r="N84" s="664">
        <v>4</v>
      </c>
      <c r="O84" s="664">
        <v>1576</v>
      </c>
      <c r="P84" s="677">
        <v>2</v>
      </c>
      <c r="Q84" s="665">
        <v>394</v>
      </c>
    </row>
    <row r="85" spans="1:17" ht="14.4" customHeight="1" x14ac:dyDescent="0.3">
      <c r="A85" s="660" t="s">
        <v>6624</v>
      </c>
      <c r="B85" s="661" t="s">
        <v>6625</v>
      </c>
      <c r="C85" s="661" t="s">
        <v>6072</v>
      </c>
      <c r="D85" s="661" t="s">
        <v>6648</v>
      </c>
      <c r="E85" s="661" t="s">
        <v>6649</v>
      </c>
      <c r="F85" s="664"/>
      <c r="G85" s="664"/>
      <c r="H85" s="664"/>
      <c r="I85" s="664"/>
      <c r="J85" s="664">
        <v>1</v>
      </c>
      <c r="K85" s="664">
        <v>81</v>
      </c>
      <c r="L85" s="664"/>
      <c r="M85" s="664">
        <v>81</v>
      </c>
      <c r="N85" s="664"/>
      <c r="O85" s="664"/>
      <c r="P85" s="677"/>
      <c r="Q85" s="665"/>
    </row>
    <row r="86" spans="1:17" ht="14.4" customHeight="1" x14ac:dyDescent="0.3">
      <c r="A86" s="660" t="s">
        <v>6624</v>
      </c>
      <c r="B86" s="661" t="s">
        <v>6625</v>
      </c>
      <c r="C86" s="661" t="s">
        <v>6072</v>
      </c>
      <c r="D86" s="661" t="s">
        <v>6650</v>
      </c>
      <c r="E86" s="661" t="s">
        <v>6651</v>
      </c>
      <c r="F86" s="664">
        <v>13</v>
      </c>
      <c r="G86" s="664">
        <v>12831</v>
      </c>
      <c r="H86" s="664">
        <v>1</v>
      </c>
      <c r="I86" s="664">
        <v>987</v>
      </c>
      <c r="J86" s="664">
        <v>17</v>
      </c>
      <c r="K86" s="664">
        <v>16779</v>
      </c>
      <c r="L86" s="664">
        <v>1.3076923076923077</v>
      </c>
      <c r="M86" s="664">
        <v>987</v>
      </c>
      <c r="N86" s="664">
        <v>16</v>
      </c>
      <c r="O86" s="664">
        <v>15792</v>
      </c>
      <c r="P86" s="677">
        <v>1.2307692307692308</v>
      </c>
      <c r="Q86" s="665">
        <v>987</v>
      </c>
    </row>
    <row r="87" spans="1:17" ht="14.4" customHeight="1" x14ac:dyDescent="0.3">
      <c r="A87" s="660" t="s">
        <v>6624</v>
      </c>
      <c r="B87" s="661" t="s">
        <v>6625</v>
      </c>
      <c r="C87" s="661" t="s">
        <v>6072</v>
      </c>
      <c r="D87" s="661" t="s">
        <v>6652</v>
      </c>
      <c r="E87" s="661" t="s">
        <v>6653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82</v>
      </c>
      <c r="P87" s="677"/>
      <c r="Q87" s="665">
        <v>82</v>
      </c>
    </row>
    <row r="88" spans="1:17" ht="14.4" customHeight="1" x14ac:dyDescent="0.3">
      <c r="A88" s="660" t="s">
        <v>6624</v>
      </c>
      <c r="B88" s="661" t="s">
        <v>6625</v>
      </c>
      <c r="C88" s="661" t="s">
        <v>6072</v>
      </c>
      <c r="D88" s="661" t="s">
        <v>6654</v>
      </c>
      <c r="E88" s="661" t="s">
        <v>6655</v>
      </c>
      <c r="F88" s="664">
        <v>1</v>
      </c>
      <c r="G88" s="664">
        <v>63</v>
      </c>
      <c r="H88" s="664">
        <v>1</v>
      </c>
      <c r="I88" s="664">
        <v>63</v>
      </c>
      <c r="J88" s="664">
        <v>2</v>
      </c>
      <c r="K88" s="664">
        <v>126</v>
      </c>
      <c r="L88" s="664">
        <v>2</v>
      </c>
      <c r="M88" s="664">
        <v>63</v>
      </c>
      <c r="N88" s="664">
        <v>3</v>
      </c>
      <c r="O88" s="664">
        <v>189</v>
      </c>
      <c r="P88" s="677">
        <v>3</v>
      </c>
      <c r="Q88" s="665">
        <v>63</v>
      </c>
    </row>
    <row r="89" spans="1:17" ht="14.4" customHeight="1" x14ac:dyDescent="0.3">
      <c r="A89" s="660" t="s">
        <v>6624</v>
      </c>
      <c r="B89" s="661" t="s">
        <v>6625</v>
      </c>
      <c r="C89" s="661" t="s">
        <v>6072</v>
      </c>
      <c r="D89" s="661" t="s">
        <v>6656</v>
      </c>
      <c r="E89" s="661" t="s">
        <v>6657</v>
      </c>
      <c r="F89" s="664">
        <v>3</v>
      </c>
      <c r="G89" s="664">
        <v>51</v>
      </c>
      <c r="H89" s="664">
        <v>1</v>
      </c>
      <c r="I89" s="664">
        <v>17</v>
      </c>
      <c r="J89" s="664">
        <v>18</v>
      </c>
      <c r="K89" s="664">
        <v>306</v>
      </c>
      <c r="L89" s="664">
        <v>6</v>
      </c>
      <c r="M89" s="664">
        <v>17</v>
      </c>
      <c r="N89" s="664">
        <v>9</v>
      </c>
      <c r="O89" s="664">
        <v>153</v>
      </c>
      <c r="P89" s="677">
        <v>3</v>
      </c>
      <c r="Q89" s="665">
        <v>17</v>
      </c>
    </row>
    <row r="90" spans="1:17" ht="14.4" customHeight="1" x14ac:dyDescent="0.3">
      <c r="A90" s="660" t="s">
        <v>6624</v>
      </c>
      <c r="B90" s="661" t="s">
        <v>6625</v>
      </c>
      <c r="C90" s="661" t="s">
        <v>6072</v>
      </c>
      <c r="D90" s="661" t="s">
        <v>6658</v>
      </c>
      <c r="E90" s="661" t="s">
        <v>6659</v>
      </c>
      <c r="F90" s="664">
        <v>1</v>
      </c>
      <c r="G90" s="664">
        <v>63</v>
      </c>
      <c r="H90" s="664">
        <v>1</v>
      </c>
      <c r="I90" s="664">
        <v>63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6624</v>
      </c>
      <c r="B91" s="661" t="s">
        <v>6625</v>
      </c>
      <c r="C91" s="661" t="s">
        <v>6072</v>
      </c>
      <c r="D91" s="661" t="s">
        <v>6660</v>
      </c>
      <c r="E91" s="661" t="s">
        <v>6661</v>
      </c>
      <c r="F91" s="664">
        <v>4</v>
      </c>
      <c r="G91" s="664">
        <v>188</v>
      </c>
      <c r="H91" s="664">
        <v>1</v>
      </c>
      <c r="I91" s="664">
        <v>47</v>
      </c>
      <c r="J91" s="664">
        <v>1</v>
      </c>
      <c r="K91" s="664">
        <v>47</v>
      </c>
      <c r="L91" s="664">
        <v>0.25</v>
      </c>
      <c r="M91" s="664">
        <v>47</v>
      </c>
      <c r="N91" s="664">
        <v>8</v>
      </c>
      <c r="O91" s="664">
        <v>376</v>
      </c>
      <c r="P91" s="677">
        <v>2</v>
      </c>
      <c r="Q91" s="665">
        <v>47</v>
      </c>
    </row>
    <row r="92" spans="1:17" ht="14.4" customHeight="1" x14ac:dyDescent="0.3">
      <c r="A92" s="660" t="s">
        <v>6624</v>
      </c>
      <c r="B92" s="661" t="s">
        <v>6625</v>
      </c>
      <c r="C92" s="661" t="s">
        <v>6072</v>
      </c>
      <c r="D92" s="661" t="s">
        <v>6662</v>
      </c>
      <c r="E92" s="661" t="s">
        <v>6663</v>
      </c>
      <c r="F92" s="664"/>
      <c r="G92" s="664"/>
      <c r="H92" s="664"/>
      <c r="I92" s="664"/>
      <c r="J92" s="664">
        <v>1</v>
      </c>
      <c r="K92" s="664">
        <v>60</v>
      </c>
      <c r="L92" s="664"/>
      <c r="M92" s="664">
        <v>60</v>
      </c>
      <c r="N92" s="664"/>
      <c r="O92" s="664"/>
      <c r="P92" s="677"/>
      <c r="Q92" s="665"/>
    </row>
    <row r="93" spans="1:17" ht="14.4" customHeight="1" x14ac:dyDescent="0.3">
      <c r="A93" s="660" t="s">
        <v>6624</v>
      </c>
      <c r="B93" s="661" t="s">
        <v>6625</v>
      </c>
      <c r="C93" s="661" t="s">
        <v>6072</v>
      </c>
      <c r="D93" s="661" t="s">
        <v>6664</v>
      </c>
      <c r="E93" s="661" t="s">
        <v>6665</v>
      </c>
      <c r="F93" s="664">
        <v>12</v>
      </c>
      <c r="G93" s="664">
        <v>228</v>
      </c>
      <c r="H93" s="664">
        <v>1</v>
      </c>
      <c r="I93" s="664">
        <v>19</v>
      </c>
      <c r="J93" s="664">
        <v>11</v>
      </c>
      <c r="K93" s="664">
        <v>171</v>
      </c>
      <c r="L93" s="664">
        <v>0.75</v>
      </c>
      <c r="M93" s="664">
        <v>15.545454545454545</v>
      </c>
      <c r="N93" s="664">
        <v>9</v>
      </c>
      <c r="O93" s="664">
        <v>171</v>
      </c>
      <c r="P93" s="677">
        <v>0.75</v>
      </c>
      <c r="Q93" s="665">
        <v>19</v>
      </c>
    </row>
    <row r="94" spans="1:17" ht="14.4" customHeight="1" x14ac:dyDescent="0.3">
      <c r="A94" s="660" t="s">
        <v>6624</v>
      </c>
      <c r="B94" s="661" t="s">
        <v>6625</v>
      </c>
      <c r="C94" s="661" t="s">
        <v>6072</v>
      </c>
      <c r="D94" s="661" t="s">
        <v>6666</v>
      </c>
      <c r="E94" s="661" t="s">
        <v>6667</v>
      </c>
      <c r="F94" s="664">
        <v>49</v>
      </c>
      <c r="G94" s="664">
        <v>19159</v>
      </c>
      <c r="H94" s="664">
        <v>1</v>
      </c>
      <c r="I94" s="664">
        <v>391</v>
      </c>
      <c r="J94" s="664">
        <v>79</v>
      </c>
      <c r="K94" s="664">
        <v>22287</v>
      </c>
      <c r="L94" s="664">
        <v>1.1632653061224489</v>
      </c>
      <c r="M94" s="664">
        <v>282.11392405063293</v>
      </c>
      <c r="N94" s="664">
        <v>19</v>
      </c>
      <c r="O94" s="664">
        <v>7429</v>
      </c>
      <c r="P94" s="677">
        <v>0.38775510204081631</v>
      </c>
      <c r="Q94" s="665">
        <v>391</v>
      </c>
    </row>
    <row r="95" spans="1:17" ht="14.4" customHeight="1" x14ac:dyDescent="0.3">
      <c r="A95" s="660" t="s">
        <v>6624</v>
      </c>
      <c r="B95" s="661" t="s">
        <v>6625</v>
      </c>
      <c r="C95" s="661" t="s">
        <v>6072</v>
      </c>
      <c r="D95" s="661" t="s">
        <v>6668</v>
      </c>
      <c r="E95" s="661" t="s">
        <v>6669</v>
      </c>
      <c r="F95" s="664">
        <v>18</v>
      </c>
      <c r="G95" s="664">
        <v>8298</v>
      </c>
      <c r="H95" s="664">
        <v>1</v>
      </c>
      <c r="I95" s="664">
        <v>461</v>
      </c>
      <c r="J95" s="664">
        <v>5</v>
      </c>
      <c r="K95" s="664">
        <v>2309</v>
      </c>
      <c r="L95" s="664">
        <v>0.27825982164376956</v>
      </c>
      <c r="M95" s="664">
        <v>461.8</v>
      </c>
      <c r="N95" s="664">
        <v>4</v>
      </c>
      <c r="O95" s="664">
        <v>1848</v>
      </c>
      <c r="P95" s="677">
        <v>0.22270426608821403</v>
      </c>
      <c r="Q95" s="665">
        <v>462</v>
      </c>
    </row>
    <row r="96" spans="1:17" ht="14.4" customHeight="1" x14ac:dyDescent="0.3">
      <c r="A96" s="660" t="s">
        <v>6624</v>
      </c>
      <c r="B96" s="661" t="s">
        <v>6625</v>
      </c>
      <c r="C96" s="661" t="s">
        <v>6072</v>
      </c>
      <c r="D96" s="661" t="s">
        <v>6670</v>
      </c>
      <c r="E96" s="661" t="s">
        <v>6671</v>
      </c>
      <c r="F96" s="664">
        <v>3</v>
      </c>
      <c r="G96" s="664">
        <v>936</v>
      </c>
      <c r="H96" s="664">
        <v>1</v>
      </c>
      <c r="I96" s="664">
        <v>312</v>
      </c>
      <c r="J96" s="664">
        <v>6</v>
      </c>
      <c r="K96" s="664">
        <v>1248</v>
      </c>
      <c r="L96" s="664">
        <v>1.3333333333333333</v>
      </c>
      <c r="M96" s="664">
        <v>208</v>
      </c>
      <c r="N96" s="664">
        <v>5</v>
      </c>
      <c r="O96" s="664">
        <v>1560</v>
      </c>
      <c r="P96" s="677">
        <v>1.6666666666666667</v>
      </c>
      <c r="Q96" s="665">
        <v>312</v>
      </c>
    </row>
    <row r="97" spans="1:17" ht="14.4" customHeight="1" x14ac:dyDescent="0.3">
      <c r="A97" s="660" t="s">
        <v>6624</v>
      </c>
      <c r="B97" s="661" t="s">
        <v>6625</v>
      </c>
      <c r="C97" s="661" t="s">
        <v>6072</v>
      </c>
      <c r="D97" s="661" t="s">
        <v>6672</v>
      </c>
      <c r="E97" s="661" t="s">
        <v>6673</v>
      </c>
      <c r="F97" s="664">
        <v>8</v>
      </c>
      <c r="G97" s="664">
        <v>6808</v>
      </c>
      <c r="H97" s="664">
        <v>1</v>
      </c>
      <c r="I97" s="664">
        <v>851</v>
      </c>
      <c r="J97" s="664">
        <v>17</v>
      </c>
      <c r="K97" s="664">
        <v>14475</v>
      </c>
      <c r="L97" s="664">
        <v>2.1261750881316099</v>
      </c>
      <c r="M97" s="664">
        <v>851.47058823529414</v>
      </c>
      <c r="N97" s="664">
        <v>19</v>
      </c>
      <c r="O97" s="664">
        <v>16188</v>
      </c>
      <c r="P97" s="677">
        <v>2.3777908343125733</v>
      </c>
      <c r="Q97" s="665">
        <v>852</v>
      </c>
    </row>
    <row r="98" spans="1:17" ht="14.4" customHeight="1" x14ac:dyDescent="0.3">
      <c r="A98" s="660" t="s">
        <v>6624</v>
      </c>
      <c r="B98" s="661" t="s">
        <v>6625</v>
      </c>
      <c r="C98" s="661" t="s">
        <v>6072</v>
      </c>
      <c r="D98" s="661" t="s">
        <v>6674</v>
      </c>
      <c r="E98" s="661" t="s">
        <v>6675</v>
      </c>
      <c r="F98" s="664">
        <v>3</v>
      </c>
      <c r="G98" s="664">
        <v>495</v>
      </c>
      <c r="H98" s="664">
        <v>1</v>
      </c>
      <c r="I98" s="664">
        <v>165</v>
      </c>
      <c r="J98" s="664">
        <v>7</v>
      </c>
      <c r="K98" s="664">
        <v>826</v>
      </c>
      <c r="L98" s="664">
        <v>1.6686868686868688</v>
      </c>
      <c r="M98" s="664">
        <v>118</v>
      </c>
      <c r="N98" s="664">
        <v>9</v>
      </c>
      <c r="O98" s="664">
        <v>1494</v>
      </c>
      <c r="P98" s="677">
        <v>3.0181818181818181</v>
      </c>
      <c r="Q98" s="665">
        <v>166</v>
      </c>
    </row>
    <row r="99" spans="1:17" ht="14.4" customHeight="1" x14ac:dyDescent="0.3">
      <c r="A99" s="660" t="s">
        <v>6624</v>
      </c>
      <c r="B99" s="661" t="s">
        <v>6625</v>
      </c>
      <c r="C99" s="661" t="s">
        <v>6072</v>
      </c>
      <c r="D99" s="661" t="s">
        <v>6676</v>
      </c>
      <c r="E99" s="661" t="s">
        <v>6677</v>
      </c>
      <c r="F99" s="664"/>
      <c r="G99" s="664"/>
      <c r="H99" s="664"/>
      <c r="I99" s="664"/>
      <c r="J99" s="664">
        <v>1</v>
      </c>
      <c r="K99" s="664">
        <v>236</v>
      </c>
      <c r="L99" s="664"/>
      <c r="M99" s="664">
        <v>236</v>
      </c>
      <c r="N99" s="664"/>
      <c r="O99" s="664"/>
      <c r="P99" s="677"/>
      <c r="Q99" s="665"/>
    </row>
    <row r="100" spans="1:17" ht="14.4" customHeight="1" x14ac:dyDescent="0.3">
      <c r="A100" s="660" t="s">
        <v>6624</v>
      </c>
      <c r="B100" s="661" t="s">
        <v>6625</v>
      </c>
      <c r="C100" s="661" t="s">
        <v>6072</v>
      </c>
      <c r="D100" s="661" t="s">
        <v>6678</v>
      </c>
      <c r="E100" s="661" t="s">
        <v>6679</v>
      </c>
      <c r="F100" s="664"/>
      <c r="G100" s="664"/>
      <c r="H100" s="664"/>
      <c r="I100" s="664"/>
      <c r="J100" s="664"/>
      <c r="K100" s="664"/>
      <c r="L100" s="664"/>
      <c r="M100" s="664"/>
      <c r="N100" s="664">
        <v>1</v>
      </c>
      <c r="O100" s="664">
        <v>309</v>
      </c>
      <c r="P100" s="677"/>
      <c r="Q100" s="665">
        <v>309</v>
      </c>
    </row>
    <row r="101" spans="1:17" ht="14.4" customHeight="1" x14ac:dyDescent="0.3">
      <c r="A101" s="660" t="s">
        <v>6624</v>
      </c>
      <c r="B101" s="661" t="s">
        <v>6625</v>
      </c>
      <c r="C101" s="661" t="s">
        <v>6072</v>
      </c>
      <c r="D101" s="661" t="s">
        <v>6680</v>
      </c>
      <c r="E101" s="661" t="s">
        <v>6681</v>
      </c>
      <c r="F101" s="664">
        <v>1</v>
      </c>
      <c r="G101" s="664">
        <v>1210</v>
      </c>
      <c r="H101" s="664">
        <v>1</v>
      </c>
      <c r="I101" s="664">
        <v>1210</v>
      </c>
      <c r="J101" s="664"/>
      <c r="K101" s="664"/>
      <c r="L101" s="664"/>
      <c r="M101" s="664"/>
      <c r="N101" s="664">
        <v>1</v>
      </c>
      <c r="O101" s="664">
        <v>1216</v>
      </c>
      <c r="P101" s="677">
        <v>1.0049586776859505</v>
      </c>
      <c r="Q101" s="665">
        <v>1216</v>
      </c>
    </row>
    <row r="102" spans="1:17" ht="14.4" customHeight="1" x14ac:dyDescent="0.3">
      <c r="A102" s="660" t="s">
        <v>6624</v>
      </c>
      <c r="B102" s="661" t="s">
        <v>6625</v>
      </c>
      <c r="C102" s="661" t="s">
        <v>6072</v>
      </c>
      <c r="D102" s="661" t="s">
        <v>6682</v>
      </c>
      <c r="E102" s="661" t="s">
        <v>6683</v>
      </c>
      <c r="F102" s="664">
        <v>37</v>
      </c>
      <c r="G102" s="664">
        <v>28971</v>
      </c>
      <c r="H102" s="664">
        <v>1</v>
      </c>
      <c r="I102" s="664">
        <v>783</v>
      </c>
      <c r="J102" s="664">
        <v>41</v>
      </c>
      <c r="K102" s="664">
        <v>32145</v>
      </c>
      <c r="L102" s="664">
        <v>1.1095578336957648</v>
      </c>
      <c r="M102" s="664">
        <v>784.02439024390242</v>
      </c>
      <c r="N102" s="664">
        <v>51</v>
      </c>
      <c r="O102" s="664">
        <v>40086</v>
      </c>
      <c r="P102" s="677">
        <v>1.3836595215905561</v>
      </c>
      <c r="Q102" s="665">
        <v>786</v>
      </c>
    </row>
    <row r="103" spans="1:17" ht="14.4" customHeight="1" x14ac:dyDescent="0.3">
      <c r="A103" s="660" t="s">
        <v>6624</v>
      </c>
      <c r="B103" s="661" t="s">
        <v>6625</v>
      </c>
      <c r="C103" s="661" t="s">
        <v>6072</v>
      </c>
      <c r="D103" s="661" t="s">
        <v>6684</v>
      </c>
      <c r="E103" s="661" t="s">
        <v>6685</v>
      </c>
      <c r="F103" s="664"/>
      <c r="G103" s="664"/>
      <c r="H103" s="664"/>
      <c r="I103" s="664"/>
      <c r="J103" s="664">
        <v>9</v>
      </c>
      <c r="K103" s="664">
        <v>1674</v>
      </c>
      <c r="L103" s="664"/>
      <c r="M103" s="664">
        <v>186</v>
      </c>
      <c r="N103" s="664">
        <v>2</v>
      </c>
      <c r="O103" s="664">
        <v>376</v>
      </c>
      <c r="P103" s="677"/>
      <c r="Q103" s="665">
        <v>188</v>
      </c>
    </row>
    <row r="104" spans="1:17" ht="14.4" customHeight="1" x14ac:dyDescent="0.3">
      <c r="A104" s="660" t="s">
        <v>6624</v>
      </c>
      <c r="B104" s="661" t="s">
        <v>6625</v>
      </c>
      <c r="C104" s="661" t="s">
        <v>6072</v>
      </c>
      <c r="D104" s="661" t="s">
        <v>6686</v>
      </c>
      <c r="E104" s="661" t="s">
        <v>6687</v>
      </c>
      <c r="F104" s="664"/>
      <c r="G104" s="664"/>
      <c r="H104" s="664"/>
      <c r="I104" s="664"/>
      <c r="J104" s="664">
        <v>1</v>
      </c>
      <c r="K104" s="664">
        <v>362</v>
      </c>
      <c r="L104" s="664"/>
      <c r="M104" s="664">
        <v>362</v>
      </c>
      <c r="N104" s="664"/>
      <c r="O104" s="664"/>
      <c r="P104" s="677"/>
      <c r="Q104" s="665"/>
    </row>
    <row r="105" spans="1:17" ht="14.4" customHeight="1" x14ac:dyDescent="0.3">
      <c r="A105" s="660" t="s">
        <v>6624</v>
      </c>
      <c r="B105" s="661" t="s">
        <v>6625</v>
      </c>
      <c r="C105" s="661" t="s">
        <v>6072</v>
      </c>
      <c r="D105" s="661" t="s">
        <v>6688</v>
      </c>
      <c r="E105" s="661" t="s">
        <v>6689</v>
      </c>
      <c r="F105" s="664">
        <v>6</v>
      </c>
      <c r="G105" s="664">
        <v>1362</v>
      </c>
      <c r="H105" s="664">
        <v>1</v>
      </c>
      <c r="I105" s="664">
        <v>227</v>
      </c>
      <c r="J105" s="664">
        <v>10</v>
      </c>
      <c r="K105" s="664">
        <v>1819</v>
      </c>
      <c r="L105" s="664">
        <v>1.3355359765051396</v>
      </c>
      <c r="M105" s="664">
        <v>181.9</v>
      </c>
      <c r="N105" s="664">
        <v>14</v>
      </c>
      <c r="O105" s="664">
        <v>3192</v>
      </c>
      <c r="P105" s="677">
        <v>2.3436123348017621</v>
      </c>
      <c r="Q105" s="665">
        <v>228</v>
      </c>
    </row>
    <row r="106" spans="1:17" ht="14.4" customHeight="1" x14ac:dyDescent="0.3">
      <c r="A106" s="660" t="s">
        <v>6624</v>
      </c>
      <c r="B106" s="661" t="s">
        <v>6625</v>
      </c>
      <c r="C106" s="661" t="s">
        <v>6072</v>
      </c>
      <c r="D106" s="661" t="s">
        <v>6690</v>
      </c>
      <c r="E106" s="661" t="s">
        <v>6691</v>
      </c>
      <c r="F106" s="664"/>
      <c r="G106" s="664"/>
      <c r="H106" s="664"/>
      <c r="I106" s="664"/>
      <c r="J106" s="664">
        <v>1</v>
      </c>
      <c r="K106" s="664">
        <v>157</v>
      </c>
      <c r="L106" s="664"/>
      <c r="M106" s="664">
        <v>157</v>
      </c>
      <c r="N106" s="664"/>
      <c r="O106" s="664"/>
      <c r="P106" s="677"/>
      <c r="Q106" s="665"/>
    </row>
    <row r="107" spans="1:17" ht="14.4" customHeight="1" x14ac:dyDescent="0.3">
      <c r="A107" s="660" t="s">
        <v>6624</v>
      </c>
      <c r="B107" s="661" t="s">
        <v>6625</v>
      </c>
      <c r="C107" s="661" t="s">
        <v>6072</v>
      </c>
      <c r="D107" s="661" t="s">
        <v>6692</v>
      </c>
      <c r="E107" s="661" t="s">
        <v>6693</v>
      </c>
      <c r="F107" s="664">
        <v>29</v>
      </c>
      <c r="G107" s="664">
        <v>13340</v>
      </c>
      <c r="H107" s="664">
        <v>1</v>
      </c>
      <c r="I107" s="664">
        <v>460</v>
      </c>
      <c r="J107" s="664">
        <v>27</v>
      </c>
      <c r="K107" s="664">
        <v>12427</v>
      </c>
      <c r="L107" s="664">
        <v>0.9315592203898051</v>
      </c>
      <c r="M107" s="664">
        <v>460.25925925925924</v>
      </c>
      <c r="N107" s="664">
        <v>21</v>
      </c>
      <c r="O107" s="664">
        <v>9681</v>
      </c>
      <c r="P107" s="677">
        <v>0.72571214392803596</v>
      </c>
      <c r="Q107" s="665">
        <v>461</v>
      </c>
    </row>
    <row r="108" spans="1:17" ht="14.4" customHeight="1" x14ac:dyDescent="0.3">
      <c r="A108" s="660" t="s">
        <v>6624</v>
      </c>
      <c r="B108" s="661" t="s">
        <v>6625</v>
      </c>
      <c r="C108" s="661" t="s">
        <v>6072</v>
      </c>
      <c r="D108" s="661" t="s">
        <v>6694</v>
      </c>
      <c r="E108" s="661" t="s">
        <v>6695</v>
      </c>
      <c r="F108" s="664">
        <v>3</v>
      </c>
      <c r="G108" s="664">
        <v>1680</v>
      </c>
      <c r="H108" s="664">
        <v>1</v>
      </c>
      <c r="I108" s="664">
        <v>560</v>
      </c>
      <c r="J108" s="664">
        <v>3</v>
      </c>
      <c r="K108" s="664">
        <v>1681</v>
      </c>
      <c r="L108" s="664">
        <v>1.0005952380952381</v>
      </c>
      <c r="M108" s="664">
        <v>560.33333333333337</v>
      </c>
      <c r="N108" s="664"/>
      <c r="O108" s="664"/>
      <c r="P108" s="677"/>
      <c r="Q108" s="665"/>
    </row>
    <row r="109" spans="1:17" ht="14.4" customHeight="1" x14ac:dyDescent="0.3">
      <c r="A109" s="660" t="s">
        <v>6624</v>
      </c>
      <c r="B109" s="661" t="s">
        <v>6625</v>
      </c>
      <c r="C109" s="661" t="s">
        <v>6072</v>
      </c>
      <c r="D109" s="661" t="s">
        <v>6696</v>
      </c>
      <c r="E109" s="661" t="s">
        <v>6697</v>
      </c>
      <c r="F109" s="664"/>
      <c r="G109" s="664"/>
      <c r="H109" s="664"/>
      <c r="I109" s="664"/>
      <c r="J109" s="664"/>
      <c r="K109" s="664"/>
      <c r="L109" s="664"/>
      <c r="M109" s="664"/>
      <c r="N109" s="664">
        <v>2</v>
      </c>
      <c r="O109" s="664">
        <v>264</v>
      </c>
      <c r="P109" s="677"/>
      <c r="Q109" s="665">
        <v>132</v>
      </c>
    </row>
    <row r="110" spans="1:17" ht="14.4" customHeight="1" x14ac:dyDescent="0.3">
      <c r="A110" s="660" t="s">
        <v>6624</v>
      </c>
      <c r="B110" s="661" t="s">
        <v>6625</v>
      </c>
      <c r="C110" s="661" t="s">
        <v>6072</v>
      </c>
      <c r="D110" s="661" t="s">
        <v>6698</v>
      </c>
      <c r="E110" s="661" t="s">
        <v>6699</v>
      </c>
      <c r="F110" s="664">
        <v>5</v>
      </c>
      <c r="G110" s="664">
        <v>885</v>
      </c>
      <c r="H110" s="664">
        <v>1</v>
      </c>
      <c r="I110" s="664">
        <v>177</v>
      </c>
      <c r="J110" s="664">
        <v>3</v>
      </c>
      <c r="K110" s="664">
        <v>532</v>
      </c>
      <c r="L110" s="664">
        <v>0.60112994350282489</v>
      </c>
      <c r="M110" s="664">
        <v>177.33333333333334</v>
      </c>
      <c r="N110" s="664"/>
      <c r="O110" s="664"/>
      <c r="P110" s="677"/>
      <c r="Q110" s="665"/>
    </row>
    <row r="111" spans="1:17" ht="14.4" customHeight="1" x14ac:dyDescent="0.3">
      <c r="A111" s="660" t="s">
        <v>6624</v>
      </c>
      <c r="B111" s="661" t="s">
        <v>6625</v>
      </c>
      <c r="C111" s="661" t="s">
        <v>6072</v>
      </c>
      <c r="D111" s="661" t="s">
        <v>6700</v>
      </c>
      <c r="E111" s="661" t="s">
        <v>6701</v>
      </c>
      <c r="F111" s="664">
        <v>115</v>
      </c>
      <c r="G111" s="664">
        <v>107985</v>
      </c>
      <c r="H111" s="664">
        <v>1</v>
      </c>
      <c r="I111" s="664">
        <v>939</v>
      </c>
      <c r="J111" s="664">
        <v>61</v>
      </c>
      <c r="K111" s="664">
        <v>57298</v>
      </c>
      <c r="L111" s="664">
        <v>0.53061073297217209</v>
      </c>
      <c r="M111" s="664">
        <v>939.31147540983602</v>
      </c>
      <c r="N111" s="664">
        <v>71</v>
      </c>
      <c r="O111" s="664">
        <v>66740</v>
      </c>
      <c r="P111" s="677">
        <v>0.61804880307450105</v>
      </c>
      <c r="Q111" s="665">
        <v>940</v>
      </c>
    </row>
    <row r="112" spans="1:17" ht="14.4" customHeight="1" x14ac:dyDescent="0.3">
      <c r="A112" s="660" t="s">
        <v>6624</v>
      </c>
      <c r="B112" s="661" t="s">
        <v>6625</v>
      </c>
      <c r="C112" s="661" t="s">
        <v>6072</v>
      </c>
      <c r="D112" s="661" t="s">
        <v>6702</v>
      </c>
      <c r="E112" s="661" t="s">
        <v>6703</v>
      </c>
      <c r="F112" s="664"/>
      <c r="G112" s="664"/>
      <c r="H112" s="664"/>
      <c r="I112" s="664"/>
      <c r="J112" s="664">
        <v>1</v>
      </c>
      <c r="K112" s="664">
        <v>394</v>
      </c>
      <c r="L112" s="664"/>
      <c r="M112" s="664">
        <v>394</v>
      </c>
      <c r="N112" s="664"/>
      <c r="O112" s="664"/>
      <c r="P112" s="677"/>
      <c r="Q112" s="665"/>
    </row>
    <row r="113" spans="1:17" ht="14.4" customHeight="1" x14ac:dyDescent="0.3">
      <c r="A113" s="660" t="s">
        <v>6624</v>
      </c>
      <c r="B113" s="661" t="s">
        <v>6625</v>
      </c>
      <c r="C113" s="661" t="s">
        <v>6072</v>
      </c>
      <c r="D113" s="661" t="s">
        <v>6704</v>
      </c>
      <c r="E113" s="661" t="s">
        <v>6705</v>
      </c>
      <c r="F113" s="664">
        <v>1</v>
      </c>
      <c r="G113" s="664">
        <v>309</v>
      </c>
      <c r="H113" s="664">
        <v>1</v>
      </c>
      <c r="I113" s="664">
        <v>309</v>
      </c>
      <c r="J113" s="664">
        <v>1</v>
      </c>
      <c r="K113" s="664">
        <v>309</v>
      </c>
      <c r="L113" s="664">
        <v>1</v>
      </c>
      <c r="M113" s="664">
        <v>309</v>
      </c>
      <c r="N113" s="664"/>
      <c r="O113" s="664"/>
      <c r="P113" s="677"/>
      <c r="Q113" s="665"/>
    </row>
    <row r="114" spans="1:17" ht="14.4" customHeight="1" x14ac:dyDescent="0.3">
      <c r="A114" s="660" t="s">
        <v>6624</v>
      </c>
      <c r="B114" s="661" t="s">
        <v>6625</v>
      </c>
      <c r="C114" s="661" t="s">
        <v>6072</v>
      </c>
      <c r="D114" s="661" t="s">
        <v>6706</v>
      </c>
      <c r="E114" s="661" t="s">
        <v>6707</v>
      </c>
      <c r="F114" s="664"/>
      <c r="G114" s="664"/>
      <c r="H114" s="664"/>
      <c r="I114" s="664"/>
      <c r="J114" s="664">
        <v>1</v>
      </c>
      <c r="K114" s="664">
        <v>89</v>
      </c>
      <c r="L114" s="664"/>
      <c r="M114" s="664">
        <v>89</v>
      </c>
      <c r="N114" s="664"/>
      <c r="O114" s="664"/>
      <c r="P114" s="677"/>
      <c r="Q114" s="665"/>
    </row>
    <row r="115" spans="1:17" ht="14.4" customHeight="1" x14ac:dyDescent="0.3">
      <c r="A115" s="660" t="s">
        <v>6624</v>
      </c>
      <c r="B115" s="661" t="s">
        <v>6625</v>
      </c>
      <c r="C115" s="661" t="s">
        <v>6072</v>
      </c>
      <c r="D115" s="661" t="s">
        <v>6708</v>
      </c>
      <c r="E115" s="661" t="s">
        <v>6709</v>
      </c>
      <c r="F115" s="664">
        <v>171</v>
      </c>
      <c r="G115" s="664">
        <v>4959</v>
      </c>
      <c r="H115" s="664">
        <v>1</v>
      </c>
      <c r="I115" s="664">
        <v>29</v>
      </c>
      <c r="J115" s="664">
        <v>234</v>
      </c>
      <c r="K115" s="664">
        <v>6639</v>
      </c>
      <c r="L115" s="664">
        <v>1.338777979431337</v>
      </c>
      <c r="M115" s="664">
        <v>28.371794871794872</v>
      </c>
      <c r="N115" s="664">
        <v>471</v>
      </c>
      <c r="O115" s="664">
        <v>14130</v>
      </c>
      <c r="P115" s="677">
        <v>2.8493647912885662</v>
      </c>
      <c r="Q115" s="665">
        <v>30</v>
      </c>
    </row>
    <row r="116" spans="1:17" ht="14.4" customHeight="1" x14ac:dyDescent="0.3">
      <c r="A116" s="660" t="s">
        <v>6624</v>
      </c>
      <c r="B116" s="661" t="s">
        <v>6625</v>
      </c>
      <c r="C116" s="661" t="s">
        <v>6072</v>
      </c>
      <c r="D116" s="661" t="s">
        <v>6710</v>
      </c>
      <c r="E116" s="661" t="s">
        <v>6711</v>
      </c>
      <c r="F116" s="664"/>
      <c r="G116" s="664"/>
      <c r="H116" s="664"/>
      <c r="I116" s="664"/>
      <c r="J116" s="664">
        <v>1</v>
      </c>
      <c r="K116" s="664">
        <v>50</v>
      </c>
      <c r="L116" s="664"/>
      <c r="M116" s="664">
        <v>50</v>
      </c>
      <c r="N116" s="664"/>
      <c r="O116" s="664"/>
      <c r="P116" s="677"/>
      <c r="Q116" s="665"/>
    </row>
    <row r="117" spans="1:17" ht="14.4" customHeight="1" x14ac:dyDescent="0.3">
      <c r="A117" s="660" t="s">
        <v>6624</v>
      </c>
      <c r="B117" s="661" t="s">
        <v>6625</v>
      </c>
      <c r="C117" s="661" t="s">
        <v>6072</v>
      </c>
      <c r="D117" s="661" t="s">
        <v>6712</v>
      </c>
      <c r="E117" s="661" t="s">
        <v>6713</v>
      </c>
      <c r="F117" s="664">
        <v>9</v>
      </c>
      <c r="G117" s="664">
        <v>108</v>
      </c>
      <c r="H117" s="664">
        <v>1</v>
      </c>
      <c r="I117" s="664">
        <v>12</v>
      </c>
      <c r="J117" s="664">
        <v>6</v>
      </c>
      <c r="K117" s="664">
        <v>72</v>
      </c>
      <c r="L117" s="664">
        <v>0.66666666666666663</v>
      </c>
      <c r="M117" s="664">
        <v>12</v>
      </c>
      <c r="N117" s="664">
        <v>27</v>
      </c>
      <c r="O117" s="664">
        <v>324</v>
      </c>
      <c r="P117" s="677">
        <v>3</v>
      </c>
      <c r="Q117" s="665">
        <v>12</v>
      </c>
    </row>
    <row r="118" spans="1:17" ht="14.4" customHeight="1" x14ac:dyDescent="0.3">
      <c r="A118" s="660" t="s">
        <v>6624</v>
      </c>
      <c r="B118" s="661" t="s">
        <v>6625</v>
      </c>
      <c r="C118" s="661" t="s">
        <v>6072</v>
      </c>
      <c r="D118" s="661" t="s">
        <v>6714</v>
      </c>
      <c r="E118" s="661" t="s">
        <v>6715</v>
      </c>
      <c r="F118" s="664">
        <v>13</v>
      </c>
      <c r="G118" s="664">
        <v>2353</v>
      </c>
      <c r="H118" s="664">
        <v>1</v>
      </c>
      <c r="I118" s="664">
        <v>181</v>
      </c>
      <c r="J118" s="664">
        <v>10</v>
      </c>
      <c r="K118" s="664">
        <v>1815</v>
      </c>
      <c r="L118" s="664">
        <v>0.7713557161070973</v>
      </c>
      <c r="M118" s="664">
        <v>181.5</v>
      </c>
      <c r="N118" s="664">
        <v>16</v>
      </c>
      <c r="O118" s="664">
        <v>2912</v>
      </c>
      <c r="P118" s="677">
        <v>1.2375690607734806</v>
      </c>
      <c r="Q118" s="665">
        <v>182</v>
      </c>
    </row>
    <row r="119" spans="1:17" ht="14.4" customHeight="1" x14ac:dyDescent="0.3">
      <c r="A119" s="660" t="s">
        <v>6624</v>
      </c>
      <c r="B119" s="661" t="s">
        <v>6625</v>
      </c>
      <c r="C119" s="661" t="s">
        <v>6072</v>
      </c>
      <c r="D119" s="661" t="s">
        <v>6716</v>
      </c>
      <c r="E119" s="661" t="s">
        <v>6717</v>
      </c>
      <c r="F119" s="664">
        <v>11</v>
      </c>
      <c r="G119" s="664">
        <v>781</v>
      </c>
      <c r="H119" s="664">
        <v>1</v>
      </c>
      <c r="I119" s="664">
        <v>71</v>
      </c>
      <c r="J119" s="664">
        <v>33</v>
      </c>
      <c r="K119" s="664">
        <v>2348</v>
      </c>
      <c r="L119" s="664">
        <v>3.0064020486555698</v>
      </c>
      <c r="M119" s="664">
        <v>71.151515151515156</v>
      </c>
      <c r="N119" s="664">
        <v>15</v>
      </c>
      <c r="O119" s="664">
        <v>1080</v>
      </c>
      <c r="P119" s="677">
        <v>1.382842509603073</v>
      </c>
      <c r="Q119" s="665">
        <v>72</v>
      </c>
    </row>
    <row r="120" spans="1:17" ht="14.4" customHeight="1" x14ac:dyDescent="0.3">
      <c r="A120" s="660" t="s">
        <v>6624</v>
      </c>
      <c r="B120" s="661" t="s">
        <v>6625</v>
      </c>
      <c r="C120" s="661" t="s">
        <v>6072</v>
      </c>
      <c r="D120" s="661" t="s">
        <v>6718</v>
      </c>
      <c r="E120" s="661" t="s">
        <v>6719</v>
      </c>
      <c r="F120" s="664">
        <v>11</v>
      </c>
      <c r="G120" s="664">
        <v>2002</v>
      </c>
      <c r="H120" s="664">
        <v>1</v>
      </c>
      <c r="I120" s="664">
        <v>182</v>
      </c>
      <c r="J120" s="664">
        <v>8</v>
      </c>
      <c r="K120" s="664">
        <v>1460</v>
      </c>
      <c r="L120" s="664">
        <v>0.72927072927072922</v>
      </c>
      <c r="M120" s="664">
        <v>182.5</v>
      </c>
      <c r="N120" s="664">
        <v>10</v>
      </c>
      <c r="O120" s="664">
        <v>1830</v>
      </c>
      <c r="P120" s="677">
        <v>0.91408591408591411</v>
      </c>
      <c r="Q120" s="665">
        <v>183</v>
      </c>
    </row>
    <row r="121" spans="1:17" ht="14.4" customHeight="1" x14ac:dyDescent="0.3">
      <c r="A121" s="660" t="s">
        <v>6624</v>
      </c>
      <c r="B121" s="661" t="s">
        <v>6625</v>
      </c>
      <c r="C121" s="661" t="s">
        <v>6072</v>
      </c>
      <c r="D121" s="661" t="s">
        <v>6558</v>
      </c>
      <c r="E121" s="661" t="s">
        <v>6559</v>
      </c>
      <c r="F121" s="664"/>
      <c r="G121" s="664"/>
      <c r="H121" s="664"/>
      <c r="I121" s="664"/>
      <c r="J121" s="664"/>
      <c r="K121" s="664"/>
      <c r="L121" s="664"/>
      <c r="M121" s="664"/>
      <c r="N121" s="664">
        <v>6</v>
      </c>
      <c r="O121" s="664">
        <v>7608</v>
      </c>
      <c r="P121" s="677"/>
      <c r="Q121" s="665">
        <v>1268</v>
      </c>
    </row>
    <row r="122" spans="1:17" ht="14.4" customHeight="1" x14ac:dyDescent="0.3">
      <c r="A122" s="660" t="s">
        <v>6624</v>
      </c>
      <c r="B122" s="661" t="s">
        <v>6625</v>
      </c>
      <c r="C122" s="661" t="s">
        <v>6072</v>
      </c>
      <c r="D122" s="661" t="s">
        <v>6720</v>
      </c>
      <c r="E122" s="661" t="s">
        <v>6721</v>
      </c>
      <c r="F122" s="664">
        <v>1635</v>
      </c>
      <c r="G122" s="664">
        <v>240345</v>
      </c>
      <c r="H122" s="664">
        <v>1</v>
      </c>
      <c r="I122" s="664">
        <v>147</v>
      </c>
      <c r="J122" s="664">
        <v>1865</v>
      </c>
      <c r="K122" s="664">
        <v>272587</v>
      </c>
      <c r="L122" s="664">
        <v>1.1341488277268095</v>
      </c>
      <c r="M122" s="664">
        <v>146.15924932975872</v>
      </c>
      <c r="N122" s="664">
        <v>1827</v>
      </c>
      <c r="O122" s="664">
        <v>270396</v>
      </c>
      <c r="P122" s="677">
        <v>1.1250327653997378</v>
      </c>
      <c r="Q122" s="665">
        <v>148</v>
      </c>
    </row>
    <row r="123" spans="1:17" ht="14.4" customHeight="1" x14ac:dyDescent="0.3">
      <c r="A123" s="660" t="s">
        <v>6624</v>
      </c>
      <c r="B123" s="661" t="s">
        <v>6625</v>
      </c>
      <c r="C123" s="661" t="s">
        <v>6072</v>
      </c>
      <c r="D123" s="661" t="s">
        <v>6722</v>
      </c>
      <c r="E123" s="661" t="s">
        <v>6723</v>
      </c>
      <c r="F123" s="664">
        <v>171</v>
      </c>
      <c r="G123" s="664">
        <v>4959</v>
      </c>
      <c r="H123" s="664">
        <v>1</v>
      </c>
      <c r="I123" s="664">
        <v>29</v>
      </c>
      <c r="J123" s="664">
        <v>238</v>
      </c>
      <c r="K123" s="664">
        <v>6756</v>
      </c>
      <c r="L123" s="664">
        <v>1.3623714458560194</v>
      </c>
      <c r="M123" s="664">
        <v>28.386554621848738</v>
      </c>
      <c r="N123" s="664">
        <v>476</v>
      </c>
      <c r="O123" s="664">
        <v>14280</v>
      </c>
      <c r="P123" s="677">
        <v>2.879612825166364</v>
      </c>
      <c r="Q123" s="665">
        <v>30</v>
      </c>
    </row>
    <row r="124" spans="1:17" ht="14.4" customHeight="1" x14ac:dyDescent="0.3">
      <c r="A124" s="660" t="s">
        <v>6624</v>
      </c>
      <c r="B124" s="661" t="s">
        <v>6625</v>
      </c>
      <c r="C124" s="661" t="s">
        <v>6072</v>
      </c>
      <c r="D124" s="661" t="s">
        <v>6724</v>
      </c>
      <c r="E124" s="661" t="s">
        <v>6725</v>
      </c>
      <c r="F124" s="664">
        <v>151</v>
      </c>
      <c r="G124" s="664">
        <v>4681</v>
      </c>
      <c r="H124" s="664">
        <v>1</v>
      </c>
      <c r="I124" s="664">
        <v>31</v>
      </c>
      <c r="J124" s="664">
        <v>202</v>
      </c>
      <c r="K124" s="664">
        <v>6014</v>
      </c>
      <c r="L124" s="664">
        <v>1.2847682119205297</v>
      </c>
      <c r="M124" s="664">
        <v>29.772277227722771</v>
      </c>
      <c r="N124" s="664">
        <v>434</v>
      </c>
      <c r="O124" s="664">
        <v>13454</v>
      </c>
      <c r="P124" s="677">
        <v>2.8741721854304636</v>
      </c>
      <c r="Q124" s="665">
        <v>31</v>
      </c>
    </row>
    <row r="125" spans="1:17" ht="14.4" customHeight="1" x14ac:dyDescent="0.3">
      <c r="A125" s="660" t="s">
        <v>6624</v>
      </c>
      <c r="B125" s="661" t="s">
        <v>6625</v>
      </c>
      <c r="C125" s="661" t="s">
        <v>6072</v>
      </c>
      <c r="D125" s="661" t="s">
        <v>6726</v>
      </c>
      <c r="E125" s="661" t="s">
        <v>6727</v>
      </c>
      <c r="F125" s="664">
        <v>156</v>
      </c>
      <c r="G125" s="664">
        <v>4212</v>
      </c>
      <c r="H125" s="664">
        <v>1</v>
      </c>
      <c r="I125" s="664">
        <v>27</v>
      </c>
      <c r="J125" s="664">
        <v>213</v>
      </c>
      <c r="K125" s="664">
        <v>5535</v>
      </c>
      <c r="L125" s="664">
        <v>1.3141025641025641</v>
      </c>
      <c r="M125" s="664">
        <v>25.985915492957748</v>
      </c>
      <c r="N125" s="664">
        <v>444</v>
      </c>
      <c r="O125" s="664">
        <v>11988</v>
      </c>
      <c r="P125" s="677">
        <v>2.8461538461538463</v>
      </c>
      <c r="Q125" s="665">
        <v>27</v>
      </c>
    </row>
    <row r="126" spans="1:17" ht="14.4" customHeight="1" x14ac:dyDescent="0.3">
      <c r="A126" s="660" t="s">
        <v>6624</v>
      </c>
      <c r="B126" s="661" t="s">
        <v>6625</v>
      </c>
      <c r="C126" s="661" t="s">
        <v>6072</v>
      </c>
      <c r="D126" s="661" t="s">
        <v>6728</v>
      </c>
      <c r="E126" s="661" t="s">
        <v>6729</v>
      </c>
      <c r="F126" s="664">
        <v>17</v>
      </c>
      <c r="G126" s="664">
        <v>4301</v>
      </c>
      <c r="H126" s="664">
        <v>1</v>
      </c>
      <c r="I126" s="664">
        <v>253</v>
      </c>
      <c r="J126" s="664">
        <v>18</v>
      </c>
      <c r="K126" s="664">
        <v>4566</v>
      </c>
      <c r="L126" s="664">
        <v>1.0616135782376193</v>
      </c>
      <c r="M126" s="664">
        <v>253.66666666666666</v>
      </c>
      <c r="N126" s="664">
        <v>17</v>
      </c>
      <c r="O126" s="664">
        <v>4335</v>
      </c>
      <c r="P126" s="677">
        <v>1.0079051383399209</v>
      </c>
      <c r="Q126" s="665">
        <v>255</v>
      </c>
    </row>
    <row r="127" spans="1:17" ht="14.4" customHeight="1" x14ac:dyDescent="0.3">
      <c r="A127" s="660" t="s">
        <v>6624</v>
      </c>
      <c r="B127" s="661" t="s">
        <v>6625</v>
      </c>
      <c r="C127" s="661" t="s">
        <v>6072</v>
      </c>
      <c r="D127" s="661" t="s">
        <v>6730</v>
      </c>
      <c r="E127" s="661" t="s">
        <v>6731</v>
      </c>
      <c r="F127" s="664">
        <v>1444</v>
      </c>
      <c r="G127" s="664">
        <v>31768</v>
      </c>
      <c r="H127" s="664">
        <v>1</v>
      </c>
      <c r="I127" s="664">
        <v>22</v>
      </c>
      <c r="J127" s="664">
        <v>1581</v>
      </c>
      <c r="K127" s="664">
        <v>34606</v>
      </c>
      <c r="L127" s="664">
        <v>1.0893351800554016</v>
      </c>
      <c r="M127" s="664">
        <v>21.888678051865909</v>
      </c>
      <c r="N127" s="664">
        <v>1251</v>
      </c>
      <c r="O127" s="664">
        <v>27522</v>
      </c>
      <c r="P127" s="677">
        <v>0.86634349030470914</v>
      </c>
      <c r="Q127" s="665">
        <v>22</v>
      </c>
    </row>
    <row r="128" spans="1:17" ht="14.4" customHeight="1" x14ac:dyDescent="0.3">
      <c r="A128" s="660" t="s">
        <v>6624</v>
      </c>
      <c r="B128" s="661" t="s">
        <v>6625</v>
      </c>
      <c r="C128" s="661" t="s">
        <v>6072</v>
      </c>
      <c r="D128" s="661" t="s">
        <v>6732</v>
      </c>
      <c r="E128" s="661" t="s">
        <v>6733</v>
      </c>
      <c r="F128" s="664">
        <v>164</v>
      </c>
      <c r="G128" s="664">
        <v>4100</v>
      </c>
      <c r="H128" s="664">
        <v>1</v>
      </c>
      <c r="I128" s="664">
        <v>25</v>
      </c>
      <c r="J128" s="664">
        <v>228</v>
      </c>
      <c r="K128" s="664">
        <v>5500</v>
      </c>
      <c r="L128" s="664">
        <v>1.3414634146341464</v>
      </c>
      <c r="M128" s="664">
        <v>24.12280701754386</v>
      </c>
      <c r="N128" s="664">
        <v>458</v>
      </c>
      <c r="O128" s="664">
        <v>11450</v>
      </c>
      <c r="P128" s="677">
        <v>2.7926829268292681</v>
      </c>
      <c r="Q128" s="665">
        <v>25</v>
      </c>
    </row>
    <row r="129" spans="1:17" ht="14.4" customHeight="1" x14ac:dyDescent="0.3">
      <c r="A129" s="660" t="s">
        <v>6624</v>
      </c>
      <c r="B129" s="661" t="s">
        <v>6625</v>
      </c>
      <c r="C129" s="661" t="s">
        <v>6072</v>
      </c>
      <c r="D129" s="661" t="s">
        <v>6734</v>
      </c>
      <c r="E129" s="661" t="s">
        <v>6735</v>
      </c>
      <c r="F129" s="664">
        <v>139</v>
      </c>
      <c r="G129" s="664">
        <v>4587</v>
      </c>
      <c r="H129" s="664">
        <v>1</v>
      </c>
      <c r="I129" s="664">
        <v>33</v>
      </c>
      <c r="J129" s="664">
        <v>189</v>
      </c>
      <c r="K129" s="664">
        <v>5973</v>
      </c>
      <c r="L129" s="664">
        <v>1.3021582733812949</v>
      </c>
      <c r="M129" s="664">
        <v>31.603174603174605</v>
      </c>
      <c r="N129" s="664">
        <v>391</v>
      </c>
      <c r="O129" s="664">
        <v>12903</v>
      </c>
      <c r="P129" s="677">
        <v>2.8129496402877696</v>
      </c>
      <c r="Q129" s="665">
        <v>33</v>
      </c>
    </row>
    <row r="130" spans="1:17" ht="14.4" customHeight="1" x14ac:dyDescent="0.3">
      <c r="A130" s="660" t="s">
        <v>6624</v>
      </c>
      <c r="B130" s="661" t="s">
        <v>6625</v>
      </c>
      <c r="C130" s="661" t="s">
        <v>6072</v>
      </c>
      <c r="D130" s="661" t="s">
        <v>6736</v>
      </c>
      <c r="E130" s="661" t="s">
        <v>6737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30</v>
      </c>
      <c r="P130" s="677"/>
      <c r="Q130" s="665">
        <v>30</v>
      </c>
    </row>
    <row r="131" spans="1:17" ht="14.4" customHeight="1" x14ac:dyDescent="0.3">
      <c r="A131" s="660" t="s">
        <v>6624</v>
      </c>
      <c r="B131" s="661" t="s">
        <v>6625</v>
      </c>
      <c r="C131" s="661" t="s">
        <v>6072</v>
      </c>
      <c r="D131" s="661" t="s">
        <v>6738</v>
      </c>
      <c r="E131" s="661" t="s">
        <v>6739</v>
      </c>
      <c r="F131" s="664"/>
      <c r="G131" s="664"/>
      <c r="H131" s="664"/>
      <c r="I131" s="664"/>
      <c r="J131" s="664">
        <v>1</v>
      </c>
      <c r="K131" s="664">
        <v>204</v>
      </c>
      <c r="L131" s="664"/>
      <c r="M131" s="664">
        <v>204</v>
      </c>
      <c r="N131" s="664"/>
      <c r="O131" s="664"/>
      <c r="P131" s="677"/>
      <c r="Q131" s="665"/>
    </row>
    <row r="132" spans="1:17" ht="14.4" customHeight="1" x14ac:dyDescent="0.3">
      <c r="A132" s="660" t="s">
        <v>6624</v>
      </c>
      <c r="B132" s="661" t="s">
        <v>6625</v>
      </c>
      <c r="C132" s="661" t="s">
        <v>6072</v>
      </c>
      <c r="D132" s="661" t="s">
        <v>6740</v>
      </c>
      <c r="E132" s="661" t="s">
        <v>6741</v>
      </c>
      <c r="F132" s="664"/>
      <c r="G132" s="664"/>
      <c r="H132" s="664"/>
      <c r="I132" s="664"/>
      <c r="J132" s="664">
        <v>8</v>
      </c>
      <c r="K132" s="664">
        <v>208</v>
      </c>
      <c r="L132" s="664"/>
      <c r="M132" s="664">
        <v>26</v>
      </c>
      <c r="N132" s="664">
        <v>1</v>
      </c>
      <c r="O132" s="664">
        <v>26</v>
      </c>
      <c r="P132" s="677"/>
      <c r="Q132" s="665">
        <v>26</v>
      </c>
    </row>
    <row r="133" spans="1:17" ht="14.4" customHeight="1" x14ac:dyDescent="0.3">
      <c r="A133" s="660" t="s">
        <v>6624</v>
      </c>
      <c r="B133" s="661" t="s">
        <v>6625</v>
      </c>
      <c r="C133" s="661" t="s">
        <v>6072</v>
      </c>
      <c r="D133" s="661" t="s">
        <v>6742</v>
      </c>
      <c r="E133" s="661" t="s">
        <v>6743</v>
      </c>
      <c r="F133" s="664">
        <v>11</v>
      </c>
      <c r="G133" s="664">
        <v>924</v>
      </c>
      <c r="H133" s="664">
        <v>1</v>
      </c>
      <c r="I133" s="664">
        <v>84</v>
      </c>
      <c r="J133" s="664">
        <v>11</v>
      </c>
      <c r="K133" s="664">
        <v>924</v>
      </c>
      <c r="L133" s="664">
        <v>1</v>
      </c>
      <c r="M133" s="664">
        <v>84</v>
      </c>
      <c r="N133" s="664">
        <v>30</v>
      </c>
      <c r="O133" s="664">
        <v>2520</v>
      </c>
      <c r="P133" s="677">
        <v>2.7272727272727271</v>
      </c>
      <c r="Q133" s="665">
        <v>84</v>
      </c>
    </row>
    <row r="134" spans="1:17" ht="14.4" customHeight="1" x14ac:dyDescent="0.3">
      <c r="A134" s="660" t="s">
        <v>6624</v>
      </c>
      <c r="B134" s="661" t="s">
        <v>6625</v>
      </c>
      <c r="C134" s="661" t="s">
        <v>6072</v>
      </c>
      <c r="D134" s="661" t="s">
        <v>6744</v>
      </c>
      <c r="E134" s="661" t="s">
        <v>6745</v>
      </c>
      <c r="F134" s="664">
        <v>19</v>
      </c>
      <c r="G134" s="664">
        <v>3306</v>
      </c>
      <c r="H134" s="664">
        <v>1</v>
      </c>
      <c r="I134" s="664">
        <v>174</v>
      </c>
      <c r="J134" s="664">
        <v>10</v>
      </c>
      <c r="K134" s="664">
        <v>1745</v>
      </c>
      <c r="L134" s="664">
        <v>0.52782819116757407</v>
      </c>
      <c r="M134" s="664">
        <v>174.5</v>
      </c>
      <c r="N134" s="664">
        <v>20</v>
      </c>
      <c r="O134" s="664">
        <v>3500</v>
      </c>
      <c r="P134" s="677">
        <v>1.0586811857229279</v>
      </c>
      <c r="Q134" s="665">
        <v>175</v>
      </c>
    </row>
    <row r="135" spans="1:17" ht="14.4" customHeight="1" x14ac:dyDescent="0.3">
      <c r="A135" s="660" t="s">
        <v>6624</v>
      </c>
      <c r="B135" s="661" t="s">
        <v>6625</v>
      </c>
      <c r="C135" s="661" t="s">
        <v>6072</v>
      </c>
      <c r="D135" s="661" t="s">
        <v>6746</v>
      </c>
      <c r="E135" s="661" t="s">
        <v>6747</v>
      </c>
      <c r="F135" s="664">
        <v>2</v>
      </c>
      <c r="G135" s="664">
        <v>500</v>
      </c>
      <c r="H135" s="664">
        <v>1</v>
      </c>
      <c r="I135" s="664">
        <v>250</v>
      </c>
      <c r="J135" s="664">
        <v>2</v>
      </c>
      <c r="K135" s="664">
        <v>500</v>
      </c>
      <c r="L135" s="664">
        <v>1</v>
      </c>
      <c r="M135" s="664">
        <v>250</v>
      </c>
      <c r="N135" s="664">
        <v>1</v>
      </c>
      <c r="O135" s="664">
        <v>252</v>
      </c>
      <c r="P135" s="677">
        <v>0.504</v>
      </c>
      <c r="Q135" s="665">
        <v>252</v>
      </c>
    </row>
    <row r="136" spans="1:17" ht="14.4" customHeight="1" x14ac:dyDescent="0.3">
      <c r="A136" s="660" t="s">
        <v>6624</v>
      </c>
      <c r="B136" s="661" t="s">
        <v>6625</v>
      </c>
      <c r="C136" s="661" t="s">
        <v>6072</v>
      </c>
      <c r="D136" s="661" t="s">
        <v>6748</v>
      </c>
      <c r="E136" s="661" t="s">
        <v>6749</v>
      </c>
      <c r="F136" s="664">
        <v>1457</v>
      </c>
      <c r="G136" s="664">
        <v>21855</v>
      </c>
      <c r="H136" s="664">
        <v>1</v>
      </c>
      <c r="I136" s="664">
        <v>15</v>
      </c>
      <c r="J136" s="664">
        <v>1624</v>
      </c>
      <c r="K136" s="664">
        <v>24240</v>
      </c>
      <c r="L136" s="664">
        <v>1.1091283459162664</v>
      </c>
      <c r="M136" s="664">
        <v>14.926108374384237</v>
      </c>
      <c r="N136" s="664">
        <v>1291</v>
      </c>
      <c r="O136" s="664">
        <v>19365</v>
      </c>
      <c r="P136" s="677">
        <v>0.88606726149622517</v>
      </c>
      <c r="Q136" s="665">
        <v>15</v>
      </c>
    </row>
    <row r="137" spans="1:17" ht="14.4" customHeight="1" x14ac:dyDescent="0.3">
      <c r="A137" s="660" t="s">
        <v>6624</v>
      </c>
      <c r="B137" s="661" t="s">
        <v>6625</v>
      </c>
      <c r="C137" s="661" t="s">
        <v>6072</v>
      </c>
      <c r="D137" s="661" t="s">
        <v>6750</v>
      </c>
      <c r="E137" s="661" t="s">
        <v>6751</v>
      </c>
      <c r="F137" s="664">
        <v>140</v>
      </c>
      <c r="G137" s="664">
        <v>3220</v>
      </c>
      <c r="H137" s="664">
        <v>1</v>
      </c>
      <c r="I137" s="664">
        <v>23</v>
      </c>
      <c r="J137" s="664">
        <v>193</v>
      </c>
      <c r="K137" s="664">
        <v>4255</v>
      </c>
      <c r="L137" s="664">
        <v>1.3214285714285714</v>
      </c>
      <c r="M137" s="664">
        <v>22.046632124352332</v>
      </c>
      <c r="N137" s="664">
        <v>388</v>
      </c>
      <c r="O137" s="664">
        <v>8924</v>
      </c>
      <c r="P137" s="677">
        <v>2.7714285714285714</v>
      </c>
      <c r="Q137" s="665">
        <v>23</v>
      </c>
    </row>
    <row r="138" spans="1:17" ht="14.4" customHeight="1" x14ac:dyDescent="0.3">
      <c r="A138" s="660" t="s">
        <v>6624</v>
      </c>
      <c r="B138" s="661" t="s">
        <v>6625</v>
      </c>
      <c r="C138" s="661" t="s">
        <v>6072</v>
      </c>
      <c r="D138" s="661" t="s">
        <v>6752</v>
      </c>
      <c r="E138" s="661" t="s">
        <v>6753</v>
      </c>
      <c r="F138" s="664">
        <v>1</v>
      </c>
      <c r="G138" s="664">
        <v>249</v>
      </c>
      <c r="H138" s="664">
        <v>1</v>
      </c>
      <c r="I138" s="664">
        <v>249</v>
      </c>
      <c r="J138" s="664"/>
      <c r="K138" s="664"/>
      <c r="L138" s="664"/>
      <c r="M138" s="664"/>
      <c r="N138" s="664">
        <v>1</v>
      </c>
      <c r="O138" s="664">
        <v>251</v>
      </c>
      <c r="P138" s="677">
        <v>1.0080321285140563</v>
      </c>
      <c r="Q138" s="665">
        <v>251</v>
      </c>
    </row>
    <row r="139" spans="1:17" ht="14.4" customHeight="1" x14ac:dyDescent="0.3">
      <c r="A139" s="660" t="s">
        <v>6624</v>
      </c>
      <c r="B139" s="661" t="s">
        <v>6625</v>
      </c>
      <c r="C139" s="661" t="s">
        <v>6072</v>
      </c>
      <c r="D139" s="661" t="s">
        <v>6754</v>
      </c>
      <c r="E139" s="661" t="s">
        <v>6755</v>
      </c>
      <c r="F139" s="664">
        <v>14</v>
      </c>
      <c r="G139" s="664">
        <v>518</v>
      </c>
      <c r="H139" s="664">
        <v>1</v>
      </c>
      <c r="I139" s="664">
        <v>37</v>
      </c>
      <c r="J139" s="664">
        <v>7</v>
      </c>
      <c r="K139" s="664">
        <v>259</v>
      </c>
      <c r="L139" s="664">
        <v>0.5</v>
      </c>
      <c r="M139" s="664">
        <v>37</v>
      </c>
      <c r="N139" s="664">
        <v>21</v>
      </c>
      <c r="O139" s="664">
        <v>777</v>
      </c>
      <c r="P139" s="677">
        <v>1.5</v>
      </c>
      <c r="Q139" s="665">
        <v>37</v>
      </c>
    </row>
    <row r="140" spans="1:17" ht="14.4" customHeight="1" x14ac:dyDescent="0.3">
      <c r="A140" s="660" t="s">
        <v>6624</v>
      </c>
      <c r="B140" s="661" t="s">
        <v>6625</v>
      </c>
      <c r="C140" s="661" t="s">
        <v>6072</v>
      </c>
      <c r="D140" s="661" t="s">
        <v>6756</v>
      </c>
      <c r="E140" s="661" t="s">
        <v>6757</v>
      </c>
      <c r="F140" s="664">
        <v>152</v>
      </c>
      <c r="G140" s="664">
        <v>3496</v>
      </c>
      <c r="H140" s="664">
        <v>1</v>
      </c>
      <c r="I140" s="664">
        <v>23</v>
      </c>
      <c r="J140" s="664">
        <v>211</v>
      </c>
      <c r="K140" s="664">
        <v>4669</v>
      </c>
      <c r="L140" s="664">
        <v>1.3355263157894737</v>
      </c>
      <c r="M140" s="664">
        <v>22.127962085308056</v>
      </c>
      <c r="N140" s="664">
        <v>442</v>
      </c>
      <c r="O140" s="664">
        <v>10166</v>
      </c>
      <c r="P140" s="677">
        <v>2.9078947368421053</v>
      </c>
      <c r="Q140" s="665">
        <v>23</v>
      </c>
    </row>
    <row r="141" spans="1:17" ht="14.4" customHeight="1" x14ac:dyDescent="0.3">
      <c r="A141" s="660" t="s">
        <v>6624</v>
      </c>
      <c r="B141" s="661" t="s">
        <v>6625</v>
      </c>
      <c r="C141" s="661" t="s">
        <v>6072</v>
      </c>
      <c r="D141" s="661" t="s">
        <v>6758</v>
      </c>
      <c r="E141" s="661" t="s">
        <v>6759</v>
      </c>
      <c r="F141" s="664">
        <v>330</v>
      </c>
      <c r="G141" s="664">
        <v>109230</v>
      </c>
      <c r="H141" s="664">
        <v>1</v>
      </c>
      <c r="I141" s="664">
        <v>331</v>
      </c>
      <c r="J141" s="664">
        <v>344</v>
      </c>
      <c r="K141" s="664">
        <v>113864</v>
      </c>
      <c r="L141" s="664">
        <v>1.0424242424242425</v>
      </c>
      <c r="M141" s="664">
        <v>331</v>
      </c>
      <c r="N141" s="664">
        <v>262</v>
      </c>
      <c r="O141" s="664">
        <v>86722</v>
      </c>
      <c r="P141" s="677">
        <v>0.79393939393939394</v>
      </c>
      <c r="Q141" s="665">
        <v>331</v>
      </c>
    </row>
    <row r="142" spans="1:17" ht="14.4" customHeight="1" x14ac:dyDescent="0.3">
      <c r="A142" s="660" t="s">
        <v>6624</v>
      </c>
      <c r="B142" s="661" t="s">
        <v>6625</v>
      </c>
      <c r="C142" s="661" t="s">
        <v>6072</v>
      </c>
      <c r="D142" s="661" t="s">
        <v>6760</v>
      </c>
      <c r="E142" s="661" t="s">
        <v>6761</v>
      </c>
      <c r="F142" s="664"/>
      <c r="G142" s="664"/>
      <c r="H142" s="664"/>
      <c r="I142" s="664"/>
      <c r="J142" s="664"/>
      <c r="K142" s="664"/>
      <c r="L142" s="664"/>
      <c r="M142" s="664"/>
      <c r="N142" s="664">
        <v>1</v>
      </c>
      <c r="O142" s="664">
        <v>277</v>
      </c>
      <c r="P142" s="677"/>
      <c r="Q142" s="665">
        <v>277</v>
      </c>
    </row>
    <row r="143" spans="1:17" ht="14.4" customHeight="1" x14ac:dyDescent="0.3">
      <c r="A143" s="660" t="s">
        <v>6624</v>
      </c>
      <c r="B143" s="661" t="s">
        <v>6625</v>
      </c>
      <c r="C143" s="661" t="s">
        <v>6072</v>
      </c>
      <c r="D143" s="661" t="s">
        <v>6762</v>
      </c>
      <c r="E143" s="661" t="s">
        <v>6763</v>
      </c>
      <c r="F143" s="664">
        <v>138</v>
      </c>
      <c r="G143" s="664">
        <v>4002</v>
      </c>
      <c r="H143" s="664">
        <v>1</v>
      </c>
      <c r="I143" s="664">
        <v>29</v>
      </c>
      <c r="J143" s="664">
        <v>192</v>
      </c>
      <c r="K143" s="664">
        <v>5336</v>
      </c>
      <c r="L143" s="664">
        <v>1.3333333333333333</v>
      </c>
      <c r="M143" s="664">
        <v>27.791666666666668</v>
      </c>
      <c r="N143" s="664">
        <v>398</v>
      </c>
      <c r="O143" s="664">
        <v>11542</v>
      </c>
      <c r="P143" s="677">
        <v>2.8840579710144927</v>
      </c>
      <c r="Q143" s="665">
        <v>29</v>
      </c>
    </row>
    <row r="144" spans="1:17" ht="14.4" customHeight="1" x14ac:dyDescent="0.3">
      <c r="A144" s="660" t="s">
        <v>6624</v>
      </c>
      <c r="B144" s="661" t="s">
        <v>6625</v>
      </c>
      <c r="C144" s="661" t="s">
        <v>6072</v>
      </c>
      <c r="D144" s="661" t="s">
        <v>6764</v>
      </c>
      <c r="E144" s="661" t="s">
        <v>6765</v>
      </c>
      <c r="F144" s="664">
        <v>5</v>
      </c>
      <c r="G144" s="664">
        <v>880</v>
      </c>
      <c r="H144" s="664">
        <v>1</v>
      </c>
      <c r="I144" s="664">
        <v>176</v>
      </c>
      <c r="J144" s="664">
        <v>3</v>
      </c>
      <c r="K144" s="664">
        <v>531</v>
      </c>
      <c r="L144" s="664">
        <v>0.60340909090909089</v>
      </c>
      <c r="M144" s="664">
        <v>177</v>
      </c>
      <c r="N144" s="664">
        <v>6</v>
      </c>
      <c r="O144" s="664">
        <v>1062</v>
      </c>
      <c r="P144" s="677">
        <v>1.2068181818181818</v>
      </c>
      <c r="Q144" s="665">
        <v>177</v>
      </c>
    </row>
    <row r="145" spans="1:17" ht="14.4" customHeight="1" x14ac:dyDescent="0.3">
      <c r="A145" s="660" t="s">
        <v>6624</v>
      </c>
      <c r="B145" s="661" t="s">
        <v>6625</v>
      </c>
      <c r="C145" s="661" t="s">
        <v>6072</v>
      </c>
      <c r="D145" s="661" t="s">
        <v>6766</v>
      </c>
      <c r="E145" s="661" t="s">
        <v>6767</v>
      </c>
      <c r="F145" s="664">
        <v>21</v>
      </c>
      <c r="G145" s="664">
        <v>315</v>
      </c>
      <c r="H145" s="664">
        <v>1</v>
      </c>
      <c r="I145" s="664">
        <v>15</v>
      </c>
      <c r="J145" s="664">
        <v>13</v>
      </c>
      <c r="K145" s="664">
        <v>195</v>
      </c>
      <c r="L145" s="664">
        <v>0.61904761904761907</v>
      </c>
      <c r="M145" s="664">
        <v>15</v>
      </c>
      <c r="N145" s="664">
        <v>14</v>
      </c>
      <c r="O145" s="664">
        <v>210</v>
      </c>
      <c r="P145" s="677">
        <v>0.66666666666666663</v>
      </c>
      <c r="Q145" s="665">
        <v>15</v>
      </c>
    </row>
    <row r="146" spans="1:17" ht="14.4" customHeight="1" x14ac:dyDescent="0.3">
      <c r="A146" s="660" t="s">
        <v>6624</v>
      </c>
      <c r="B146" s="661" t="s">
        <v>6625</v>
      </c>
      <c r="C146" s="661" t="s">
        <v>6072</v>
      </c>
      <c r="D146" s="661" t="s">
        <v>6768</v>
      </c>
      <c r="E146" s="661" t="s">
        <v>6769</v>
      </c>
      <c r="F146" s="664">
        <v>1472</v>
      </c>
      <c r="G146" s="664">
        <v>27968</v>
      </c>
      <c r="H146" s="664">
        <v>1</v>
      </c>
      <c r="I146" s="664">
        <v>19</v>
      </c>
      <c r="J146" s="664">
        <v>1573</v>
      </c>
      <c r="K146" s="664">
        <v>29735</v>
      </c>
      <c r="L146" s="664">
        <v>1.0631793478260869</v>
      </c>
      <c r="M146" s="664">
        <v>18.903369357914812</v>
      </c>
      <c r="N146" s="664">
        <v>1207</v>
      </c>
      <c r="O146" s="664">
        <v>22933</v>
      </c>
      <c r="P146" s="677">
        <v>0.81997282608695654</v>
      </c>
      <c r="Q146" s="665">
        <v>19</v>
      </c>
    </row>
    <row r="147" spans="1:17" ht="14.4" customHeight="1" x14ac:dyDescent="0.3">
      <c r="A147" s="660" t="s">
        <v>6624</v>
      </c>
      <c r="B147" s="661" t="s">
        <v>6625</v>
      </c>
      <c r="C147" s="661" t="s">
        <v>6072</v>
      </c>
      <c r="D147" s="661" t="s">
        <v>6770</v>
      </c>
      <c r="E147" s="661" t="s">
        <v>6771</v>
      </c>
      <c r="F147" s="664">
        <v>1640</v>
      </c>
      <c r="G147" s="664">
        <v>32800</v>
      </c>
      <c r="H147" s="664">
        <v>1</v>
      </c>
      <c r="I147" s="664">
        <v>20</v>
      </c>
      <c r="J147" s="664">
        <v>1824</v>
      </c>
      <c r="K147" s="664">
        <v>36160</v>
      </c>
      <c r="L147" s="664">
        <v>1.102439024390244</v>
      </c>
      <c r="M147" s="664">
        <v>19.82456140350877</v>
      </c>
      <c r="N147" s="664">
        <v>1725</v>
      </c>
      <c r="O147" s="664">
        <v>34500</v>
      </c>
      <c r="P147" s="677">
        <v>1.0518292682926829</v>
      </c>
      <c r="Q147" s="665">
        <v>20</v>
      </c>
    </row>
    <row r="148" spans="1:17" ht="14.4" customHeight="1" x14ac:dyDescent="0.3">
      <c r="A148" s="660" t="s">
        <v>6624</v>
      </c>
      <c r="B148" s="661" t="s">
        <v>6625</v>
      </c>
      <c r="C148" s="661" t="s">
        <v>6072</v>
      </c>
      <c r="D148" s="661" t="s">
        <v>6772</v>
      </c>
      <c r="E148" s="661" t="s">
        <v>6773</v>
      </c>
      <c r="F148" s="664">
        <v>52</v>
      </c>
      <c r="G148" s="664">
        <v>9568</v>
      </c>
      <c r="H148" s="664">
        <v>1</v>
      </c>
      <c r="I148" s="664">
        <v>184</v>
      </c>
      <c r="J148" s="664">
        <v>95</v>
      </c>
      <c r="K148" s="664">
        <v>14576</v>
      </c>
      <c r="L148" s="664">
        <v>1.5234113712374582</v>
      </c>
      <c r="M148" s="664">
        <v>153.43157894736842</v>
      </c>
      <c r="N148" s="664">
        <v>38</v>
      </c>
      <c r="O148" s="664">
        <v>7030</v>
      </c>
      <c r="P148" s="677">
        <v>0.73474080267558528</v>
      </c>
      <c r="Q148" s="665">
        <v>185</v>
      </c>
    </row>
    <row r="149" spans="1:17" ht="14.4" customHeight="1" x14ac:dyDescent="0.3">
      <c r="A149" s="660" t="s">
        <v>6624</v>
      </c>
      <c r="B149" s="661" t="s">
        <v>6625</v>
      </c>
      <c r="C149" s="661" t="s">
        <v>6072</v>
      </c>
      <c r="D149" s="661" t="s">
        <v>6774</v>
      </c>
      <c r="E149" s="661" t="s">
        <v>6775</v>
      </c>
      <c r="F149" s="664">
        <v>2</v>
      </c>
      <c r="G149" s="664">
        <v>532</v>
      </c>
      <c r="H149" s="664">
        <v>1</v>
      </c>
      <c r="I149" s="664">
        <v>266</v>
      </c>
      <c r="J149" s="664">
        <v>6</v>
      </c>
      <c r="K149" s="664">
        <v>1598</v>
      </c>
      <c r="L149" s="664">
        <v>3.0037593984962405</v>
      </c>
      <c r="M149" s="664">
        <v>266.33333333333331</v>
      </c>
      <c r="N149" s="664">
        <v>4</v>
      </c>
      <c r="O149" s="664">
        <v>1068</v>
      </c>
      <c r="P149" s="677">
        <v>2.007518796992481</v>
      </c>
      <c r="Q149" s="665">
        <v>267</v>
      </c>
    </row>
    <row r="150" spans="1:17" ht="14.4" customHeight="1" x14ac:dyDescent="0.3">
      <c r="A150" s="660" t="s">
        <v>6624</v>
      </c>
      <c r="B150" s="661" t="s">
        <v>6625</v>
      </c>
      <c r="C150" s="661" t="s">
        <v>6072</v>
      </c>
      <c r="D150" s="661" t="s">
        <v>6776</v>
      </c>
      <c r="E150" s="661" t="s">
        <v>6777</v>
      </c>
      <c r="F150" s="664">
        <v>9</v>
      </c>
      <c r="G150" s="664">
        <v>756</v>
      </c>
      <c r="H150" s="664">
        <v>1</v>
      </c>
      <c r="I150" s="664">
        <v>84</v>
      </c>
      <c r="J150" s="664">
        <v>9</v>
      </c>
      <c r="K150" s="664">
        <v>756</v>
      </c>
      <c r="L150" s="664">
        <v>1</v>
      </c>
      <c r="M150" s="664">
        <v>84</v>
      </c>
      <c r="N150" s="664">
        <v>21</v>
      </c>
      <c r="O150" s="664">
        <v>1764</v>
      </c>
      <c r="P150" s="677">
        <v>2.3333333333333335</v>
      </c>
      <c r="Q150" s="665">
        <v>84</v>
      </c>
    </row>
    <row r="151" spans="1:17" ht="14.4" customHeight="1" x14ac:dyDescent="0.3">
      <c r="A151" s="660" t="s">
        <v>6624</v>
      </c>
      <c r="B151" s="661" t="s">
        <v>6625</v>
      </c>
      <c r="C151" s="661" t="s">
        <v>6072</v>
      </c>
      <c r="D151" s="661" t="s">
        <v>6778</v>
      </c>
      <c r="E151" s="661" t="s">
        <v>6779</v>
      </c>
      <c r="F151" s="664">
        <v>29</v>
      </c>
      <c r="G151" s="664">
        <v>18676</v>
      </c>
      <c r="H151" s="664">
        <v>1</v>
      </c>
      <c r="I151" s="664">
        <v>644</v>
      </c>
      <c r="J151" s="664">
        <v>22</v>
      </c>
      <c r="K151" s="664">
        <v>14202</v>
      </c>
      <c r="L151" s="664">
        <v>0.76044120796744485</v>
      </c>
      <c r="M151" s="664">
        <v>645.5454545454545</v>
      </c>
      <c r="N151" s="664">
        <v>32</v>
      </c>
      <c r="O151" s="664">
        <v>20704</v>
      </c>
      <c r="P151" s="677">
        <v>1.1085885628614265</v>
      </c>
      <c r="Q151" s="665">
        <v>647</v>
      </c>
    </row>
    <row r="152" spans="1:17" ht="14.4" customHeight="1" x14ac:dyDescent="0.3">
      <c r="A152" s="660" t="s">
        <v>6624</v>
      </c>
      <c r="B152" s="661" t="s">
        <v>6625</v>
      </c>
      <c r="C152" s="661" t="s">
        <v>6072</v>
      </c>
      <c r="D152" s="661" t="s">
        <v>6780</v>
      </c>
      <c r="E152" s="661" t="s">
        <v>6781</v>
      </c>
      <c r="F152" s="664"/>
      <c r="G152" s="664"/>
      <c r="H152" s="664"/>
      <c r="I152" s="664"/>
      <c r="J152" s="664">
        <v>3</v>
      </c>
      <c r="K152" s="664">
        <v>789</v>
      </c>
      <c r="L152" s="664"/>
      <c r="M152" s="664">
        <v>263</v>
      </c>
      <c r="N152" s="664"/>
      <c r="O152" s="664"/>
      <c r="P152" s="677"/>
      <c r="Q152" s="665"/>
    </row>
    <row r="153" spans="1:17" ht="14.4" customHeight="1" x14ac:dyDescent="0.3">
      <c r="A153" s="660" t="s">
        <v>6624</v>
      </c>
      <c r="B153" s="661" t="s">
        <v>6625</v>
      </c>
      <c r="C153" s="661" t="s">
        <v>6072</v>
      </c>
      <c r="D153" s="661" t="s">
        <v>6782</v>
      </c>
      <c r="E153" s="661" t="s">
        <v>6783</v>
      </c>
      <c r="F153" s="664">
        <v>11</v>
      </c>
      <c r="G153" s="664">
        <v>858</v>
      </c>
      <c r="H153" s="664">
        <v>1</v>
      </c>
      <c r="I153" s="664">
        <v>78</v>
      </c>
      <c r="J153" s="664">
        <v>3</v>
      </c>
      <c r="K153" s="664">
        <v>234</v>
      </c>
      <c r="L153" s="664">
        <v>0.27272727272727271</v>
      </c>
      <c r="M153" s="664">
        <v>78</v>
      </c>
      <c r="N153" s="664">
        <v>1</v>
      </c>
      <c r="O153" s="664">
        <v>78</v>
      </c>
      <c r="P153" s="677">
        <v>9.0909090909090912E-2</v>
      </c>
      <c r="Q153" s="665">
        <v>78</v>
      </c>
    </row>
    <row r="154" spans="1:17" ht="14.4" customHeight="1" x14ac:dyDescent="0.3">
      <c r="A154" s="660" t="s">
        <v>6624</v>
      </c>
      <c r="B154" s="661" t="s">
        <v>6625</v>
      </c>
      <c r="C154" s="661" t="s">
        <v>6072</v>
      </c>
      <c r="D154" s="661" t="s">
        <v>6784</v>
      </c>
      <c r="E154" s="661" t="s">
        <v>6785</v>
      </c>
      <c r="F154" s="664"/>
      <c r="G154" s="664"/>
      <c r="H154" s="664"/>
      <c r="I154" s="664"/>
      <c r="J154" s="664">
        <v>1</v>
      </c>
      <c r="K154" s="664">
        <v>298</v>
      </c>
      <c r="L154" s="664"/>
      <c r="M154" s="664">
        <v>298</v>
      </c>
      <c r="N154" s="664">
        <v>1</v>
      </c>
      <c r="O154" s="664">
        <v>300</v>
      </c>
      <c r="P154" s="677"/>
      <c r="Q154" s="665">
        <v>300</v>
      </c>
    </row>
    <row r="155" spans="1:17" ht="14.4" customHeight="1" x14ac:dyDescent="0.3">
      <c r="A155" s="660" t="s">
        <v>6624</v>
      </c>
      <c r="B155" s="661" t="s">
        <v>6625</v>
      </c>
      <c r="C155" s="661" t="s">
        <v>6072</v>
      </c>
      <c r="D155" s="661" t="s">
        <v>6786</v>
      </c>
      <c r="E155" s="661" t="s">
        <v>6787</v>
      </c>
      <c r="F155" s="664">
        <v>2</v>
      </c>
      <c r="G155" s="664">
        <v>42</v>
      </c>
      <c r="H155" s="664">
        <v>1</v>
      </c>
      <c r="I155" s="664">
        <v>21</v>
      </c>
      <c r="J155" s="664">
        <v>2</v>
      </c>
      <c r="K155" s="664">
        <v>42</v>
      </c>
      <c r="L155" s="664">
        <v>1</v>
      </c>
      <c r="M155" s="664">
        <v>21</v>
      </c>
      <c r="N155" s="664">
        <v>2</v>
      </c>
      <c r="O155" s="664">
        <v>42</v>
      </c>
      <c r="P155" s="677">
        <v>1</v>
      </c>
      <c r="Q155" s="665">
        <v>21</v>
      </c>
    </row>
    <row r="156" spans="1:17" ht="14.4" customHeight="1" x14ac:dyDescent="0.3">
      <c r="A156" s="660" t="s">
        <v>6624</v>
      </c>
      <c r="B156" s="661" t="s">
        <v>6625</v>
      </c>
      <c r="C156" s="661" t="s">
        <v>6072</v>
      </c>
      <c r="D156" s="661" t="s">
        <v>6788</v>
      </c>
      <c r="E156" s="661" t="s">
        <v>6789</v>
      </c>
      <c r="F156" s="664">
        <v>135</v>
      </c>
      <c r="G156" s="664">
        <v>2970</v>
      </c>
      <c r="H156" s="664">
        <v>1</v>
      </c>
      <c r="I156" s="664">
        <v>22</v>
      </c>
      <c r="J156" s="664">
        <v>189</v>
      </c>
      <c r="K156" s="664">
        <v>3982</v>
      </c>
      <c r="L156" s="664">
        <v>1.3407407407407408</v>
      </c>
      <c r="M156" s="664">
        <v>21.06878306878307</v>
      </c>
      <c r="N156" s="664">
        <v>387</v>
      </c>
      <c r="O156" s="664">
        <v>8514</v>
      </c>
      <c r="P156" s="677">
        <v>2.8666666666666667</v>
      </c>
      <c r="Q156" s="665">
        <v>22</v>
      </c>
    </row>
    <row r="157" spans="1:17" ht="14.4" customHeight="1" x14ac:dyDescent="0.3">
      <c r="A157" s="660" t="s">
        <v>6624</v>
      </c>
      <c r="B157" s="661" t="s">
        <v>6625</v>
      </c>
      <c r="C157" s="661" t="s">
        <v>6072</v>
      </c>
      <c r="D157" s="661" t="s">
        <v>6790</v>
      </c>
      <c r="E157" s="661" t="s">
        <v>6791</v>
      </c>
      <c r="F157" s="664">
        <v>511</v>
      </c>
      <c r="G157" s="664">
        <v>252945</v>
      </c>
      <c r="H157" s="664">
        <v>1</v>
      </c>
      <c r="I157" s="664">
        <v>495</v>
      </c>
      <c r="J157" s="664">
        <v>599</v>
      </c>
      <c r="K157" s="664">
        <v>296505</v>
      </c>
      <c r="L157" s="664">
        <v>1.1722113502935421</v>
      </c>
      <c r="M157" s="664">
        <v>495</v>
      </c>
      <c r="N157" s="664">
        <v>404</v>
      </c>
      <c r="O157" s="664">
        <v>199980</v>
      </c>
      <c r="P157" s="677">
        <v>0.79060665362035221</v>
      </c>
      <c r="Q157" s="665">
        <v>495</v>
      </c>
    </row>
    <row r="158" spans="1:17" ht="14.4" customHeight="1" x14ac:dyDescent="0.3">
      <c r="A158" s="660" t="s">
        <v>6624</v>
      </c>
      <c r="B158" s="661" t="s">
        <v>6625</v>
      </c>
      <c r="C158" s="661" t="s">
        <v>6072</v>
      </c>
      <c r="D158" s="661" t="s">
        <v>6792</v>
      </c>
      <c r="E158" s="661" t="s">
        <v>6793</v>
      </c>
      <c r="F158" s="664"/>
      <c r="G158" s="664"/>
      <c r="H158" s="664"/>
      <c r="I158" s="664"/>
      <c r="J158" s="664"/>
      <c r="K158" s="664"/>
      <c r="L158" s="664"/>
      <c r="M158" s="664"/>
      <c r="N158" s="664">
        <v>7</v>
      </c>
      <c r="O158" s="664">
        <v>4004</v>
      </c>
      <c r="P158" s="677"/>
      <c r="Q158" s="665">
        <v>572</v>
      </c>
    </row>
    <row r="159" spans="1:17" ht="14.4" customHeight="1" x14ac:dyDescent="0.3">
      <c r="A159" s="660" t="s">
        <v>6624</v>
      </c>
      <c r="B159" s="661" t="s">
        <v>6625</v>
      </c>
      <c r="C159" s="661" t="s">
        <v>6072</v>
      </c>
      <c r="D159" s="661" t="s">
        <v>6562</v>
      </c>
      <c r="E159" s="661" t="s">
        <v>6563</v>
      </c>
      <c r="F159" s="664"/>
      <c r="G159" s="664"/>
      <c r="H159" s="664"/>
      <c r="I159" s="664"/>
      <c r="J159" s="664"/>
      <c r="K159" s="664"/>
      <c r="L159" s="664"/>
      <c r="M159" s="664"/>
      <c r="N159" s="664">
        <v>7</v>
      </c>
      <c r="O159" s="664">
        <v>7056</v>
      </c>
      <c r="P159" s="677"/>
      <c r="Q159" s="665">
        <v>1008</v>
      </c>
    </row>
    <row r="160" spans="1:17" ht="14.4" customHeight="1" x14ac:dyDescent="0.3">
      <c r="A160" s="660" t="s">
        <v>6624</v>
      </c>
      <c r="B160" s="661" t="s">
        <v>6625</v>
      </c>
      <c r="C160" s="661" t="s">
        <v>6072</v>
      </c>
      <c r="D160" s="661" t="s">
        <v>6794</v>
      </c>
      <c r="E160" s="661" t="s">
        <v>6795</v>
      </c>
      <c r="F160" s="664"/>
      <c r="G160" s="664"/>
      <c r="H160" s="664"/>
      <c r="I160" s="664"/>
      <c r="J160" s="664">
        <v>1</v>
      </c>
      <c r="K160" s="664">
        <v>190</v>
      </c>
      <c r="L160" s="664"/>
      <c r="M160" s="664">
        <v>190</v>
      </c>
      <c r="N160" s="664"/>
      <c r="O160" s="664"/>
      <c r="P160" s="677"/>
      <c r="Q160" s="665"/>
    </row>
    <row r="161" spans="1:17" ht="14.4" customHeight="1" x14ac:dyDescent="0.3">
      <c r="A161" s="660" t="s">
        <v>6624</v>
      </c>
      <c r="B161" s="661" t="s">
        <v>6625</v>
      </c>
      <c r="C161" s="661" t="s">
        <v>6072</v>
      </c>
      <c r="D161" s="661" t="s">
        <v>6796</v>
      </c>
      <c r="E161" s="661" t="s">
        <v>6797</v>
      </c>
      <c r="F161" s="664"/>
      <c r="G161" s="664"/>
      <c r="H161" s="664"/>
      <c r="I161" s="664"/>
      <c r="J161" s="664">
        <v>1</v>
      </c>
      <c r="K161" s="664">
        <v>166</v>
      </c>
      <c r="L161" s="664"/>
      <c r="M161" s="664">
        <v>166</v>
      </c>
      <c r="N161" s="664"/>
      <c r="O161" s="664"/>
      <c r="P161" s="677"/>
      <c r="Q161" s="665"/>
    </row>
    <row r="162" spans="1:17" ht="14.4" customHeight="1" x14ac:dyDescent="0.3">
      <c r="A162" s="660" t="s">
        <v>6624</v>
      </c>
      <c r="B162" s="661" t="s">
        <v>6625</v>
      </c>
      <c r="C162" s="661" t="s">
        <v>6072</v>
      </c>
      <c r="D162" s="661" t="s">
        <v>6798</v>
      </c>
      <c r="E162" s="661" t="s">
        <v>6799</v>
      </c>
      <c r="F162" s="664">
        <v>49</v>
      </c>
      <c r="G162" s="664">
        <v>12789</v>
      </c>
      <c r="H162" s="664">
        <v>1</v>
      </c>
      <c r="I162" s="664">
        <v>261</v>
      </c>
      <c r="J162" s="664">
        <v>37</v>
      </c>
      <c r="K162" s="664">
        <v>9689</v>
      </c>
      <c r="L162" s="664">
        <v>0.75760419110172805</v>
      </c>
      <c r="M162" s="664">
        <v>261.86486486486484</v>
      </c>
      <c r="N162" s="664">
        <v>30</v>
      </c>
      <c r="O162" s="664">
        <v>7920</v>
      </c>
      <c r="P162" s="677">
        <v>0.61928219563687548</v>
      </c>
      <c r="Q162" s="665">
        <v>264</v>
      </c>
    </row>
    <row r="163" spans="1:17" ht="14.4" customHeight="1" x14ac:dyDescent="0.3">
      <c r="A163" s="660" t="s">
        <v>6624</v>
      </c>
      <c r="B163" s="661" t="s">
        <v>6625</v>
      </c>
      <c r="C163" s="661" t="s">
        <v>6072</v>
      </c>
      <c r="D163" s="661" t="s">
        <v>6800</v>
      </c>
      <c r="E163" s="661" t="s">
        <v>6801</v>
      </c>
      <c r="F163" s="664">
        <v>1</v>
      </c>
      <c r="G163" s="664">
        <v>127</v>
      </c>
      <c r="H163" s="664">
        <v>1</v>
      </c>
      <c r="I163" s="664">
        <v>127</v>
      </c>
      <c r="J163" s="664">
        <v>1</v>
      </c>
      <c r="K163" s="664">
        <v>127</v>
      </c>
      <c r="L163" s="664">
        <v>1</v>
      </c>
      <c r="M163" s="664">
        <v>127</v>
      </c>
      <c r="N163" s="664">
        <v>1</v>
      </c>
      <c r="O163" s="664">
        <v>127</v>
      </c>
      <c r="P163" s="677">
        <v>1</v>
      </c>
      <c r="Q163" s="665">
        <v>127</v>
      </c>
    </row>
    <row r="164" spans="1:17" ht="14.4" customHeight="1" x14ac:dyDescent="0.3">
      <c r="A164" s="660" t="s">
        <v>6624</v>
      </c>
      <c r="B164" s="661" t="s">
        <v>6625</v>
      </c>
      <c r="C164" s="661" t="s">
        <v>6072</v>
      </c>
      <c r="D164" s="661" t="s">
        <v>6802</v>
      </c>
      <c r="E164" s="661" t="s">
        <v>6803</v>
      </c>
      <c r="F164" s="664">
        <v>5</v>
      </c>
      <c r="G164" s="664">
        <v>115</v>
      </c>
      <c r="H164" s="664">
        <v>1</v>
      </c>
      <c r="I164" s="664">
        <v>23</v>
      </c>
      <c r="J164" s="664">
        <v>6</v>
      </c>
      <c r="K164" s="664">
        <v>138</v>
      </c>
      <c r="L164" s="664">
        <v>1.2</v>
      </c>
      <c r="M164" s="664">
        <v>23</v>
      </c>
      <c r="N164" s="664">
        <v>3</v>
      </c>
      <c r="O164" s="664">
        <v>69</v>
      </c>
      <c r="P164" s="677">
        <v>0.6</v>
      </c>
      <c r="Q164" s="665">
        <v>23</v>
      </c>
    </row>
    <row r="165" spans="1:17" ht="14.4" customHeight="1" x14ac:dyDescent="0.3">
      <c r="A165" s="660" t="s">
        <v>6624</v>
      </c>
      <c r="B165" s="661" t="s">
        <v>6625</v>
      </c>
      <c r="C165" s="661" t="s">
        <v>6072</v>
      </c>
      <c r="D165" s="661" t="s">
        <v>6804</v>
      </c>
      <c r="E165" s="661" t="s">
        <v>6805</v>
      </c>
      <c r="F165" s="664"/>
      <c r="G165" s="664"/>
      <c r="H165" s="664"/>
      <c r="I165" s="664"/>
      <c r="J165" s="664"/>
      <c r="K165" s="664"/>
      <c r="L165" s="664"/>
      <c r="M165" s="664"/>
      <c r="N165" s="664">
        <v>1</v>
      </c>
      <c r="O165" s="664">
        <v>132</v>
      </c>
      <c r="P165" s="677"/>
      <c r="Q165" s="665">
        <v>132</v>
      </c>
    </row>
    <row r="166" spans="1:17" ht="14.4" customHeight="1" x14ac:dyDescent="0.3">
      <c r="A166" s="660" t="s">
        <v>6624</v>
      </c>
      <c r="B166" s="661" t="s">
        <v>6625</v>
      </c>
      <c r="C166" s="661" t="s">
        <v>6072</v>
      </c>
      <c r="D166" s="661" t="s">
        <v>6806</v>
      </c>
      <c r="E166" s="661" t="s">
        <v>6807</v>
      </c>
      <c r="F166" s="664">
        <v>74</v>
      </c>
      <c r="G166" s="664">
        <v>48026</v>
      </c>
      <c r="H166" s="664">
        <v>1</v>
      </c>
      <c r="I166" s="664">
        <v>649</v>
      </c>
      <c r="J166" s="664">
        <v>52</v>
      </c>
      <c r="K166" s="664">
        <v>32477</v>
      </c>
      <c r="L166" s="664">
        <v>0.67623787115312539</v>
      </c>
      <c r="M166" s="664">
        <v>624.55769230769226</v>
      </c>
      <c r="N166" s="664">
        <v>68</v>
      </c>
      <c r="O166" s="664">
        <v>44200</v>
      </c>
      <c r="P166" s="677">
        <v>0.92033481863990341</v>
      </c>
      <c r="Q166" s="665">
        <v>650</v>
      </c>
    </row>
    <row r="167" spans="1:17" ht="14.4" customHeight="1" x14ac:dyDescent="0.3">
      <c r="A167" s="660" t="s">
        <v>6624</v>
      </c>
      <c r="B167" s="661" t="s">
        <v>6625</v>
      </c>
      <c r="C167" s="661" t="s">
        <v>6072</v>
      </c>
      <c r="D167" s="661" t="s">
        <v>6808</v>
      </c>
      <c r="E167" s="661" t="s">
        <v>6809</v>
      </c>
      <c r="F167" s="664">
        <v>7</v>
      </c>
      <c r="G167" s="664">
        <v>3087</v>
      </c>
      <c r="H167" s="664">
        <v>1</v>
      </c>
      <c r="I167" s="664">
        <v>441</v>
      </c>
      <c r="J167" s="664">
        <v>2</v>
      </c>
      <c r="K167" s="664">
        <v>882</v>
      </c>
      <c r="L167" s="664">
        <v>0.2857142857142857</v>
      </c>
      <c r="M167" s="664">
        <v>441</v>
      </c>
      <c r="N167" s="664">
        <v>4</v>
      </c>
      <c r="O167" s="664">
        <v>1768</v>
      </c>
      <c r="P167" s="677">
        <v>0.57272432782636862</v>
      </c>
      <c r="Q167" s="665">
        <v>442</v>
      </c>
    </row>
    <row r="168" spans="1:17" ht="14.4" customHeight="1" x14ac:dyDescent="0.3">
      <c r="A168" s="660" t="s">
        <v>6624</v>
      </c>
      <c r="B168" s="661" t="s">
        <v>6625</v>
      </c>
      <c r="C168" s="661" t="s">
        <v>6072</v>
      </c>
      <c r="D168" s="661" t="s">
        <v>6810</v>
      </c>
      <c r="E168" s="661" t="s">
        <v>6811</v>
      </c>
      <c r="F168" s="664">
        <v>1</v>
      </c>
      <c r="G168" s="664">
        <v>27</v>
      </c>
      <c r="H168" s="664">
        <v>1</v>
      </c>
      <c r="I168" s="664">
        <v>27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6624</v>
      </c>
      <c r="B169" s="661" t="s">
        <v>6625</v>
      </c>
      <c r="C169" s="661" t="s">
        <v>6072</v>
      </c>
      <c r="D169" s="661" t="s">
        <v>6566</v>
      </c>
      <c r="E169" s="661" t="s">
        <v>6567</v>
      </c>
      <c r="F169" s="664"/>
      <c r="G169" s="664"/>
      <c r="H169" s="664"/>
      <c r="I169" s="664"/>
      <c r="J169" s="664"/>
      <c r="K169" s="664"/>
      <c r="L169" s="664"/>
      <c r="M169" s="664"/>
      <c r="N169" s="664">
        <v>1</v>
      </c>
      <c r="O169" s="664">
        <v>371</v>
      </c>
      <c r="P169" s="677"/>
      <c r="Q169" s="665">
        <v>371</v>
      </c>
    </row>
    <row r="170" spans="1:17" ht="14.4" customHeight="1" x14ac:dyDescent="0.3">
      <c r="A170" s="660" t="s">
        <v>6624</v>
      </c>
      <c r="B170" s="661" t="s">
        <v>6625</v>
      </c>
      <c r="C170" s="661" t="s">
        <v>6072</v>
      </c>
      <c r="D170" s="661" t="s">
        <v>6812</v>
      </c>
      <c r="E170" s="661" t="s">
        <v>6813</v>
      </c>
      <c r="F170" s="664"/>
      <c r="G170" s="664"/>
      <c r="H170" s="664"/>
      <c r="I170" s="664"/>
      <c r="J170" s="664">
        <v>1</v>
      </c>
      <c r="K170" s="664">
        <v>46</v>
      </c>
      <c r="L170" s="664"/>
      <c r="M170" s="664">
        <v>46</v>
      </c>
      <c r="N170" s="664"/>
      <c r="O170" s="664"/>
      <c r="P170" s="677"/>
      <c r="Q170" s="665"/>
    </row>
    <row r="171" spans="1:17" ht="14.4" customHeight="1" x14ac:dyDescent="0.3">
      <c r="A171" s="660" t="s">
        <v>6624</v>
      </c>
      <c r="B171" s="661" t="s">
        <v>6625</v>
      </c>
      <c r="C171" s="661" t="s">
        <v>6072</v>
      </c>
      <c r="D171" s="661" t="s">
        <v>6814</v>
      </c>
      <c r="E171" s="661" t="s">
        <v>6815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309</v>
      </c>
      <c r="P171" s="677"/>
      <c r="Q171" s="665">
        <v>309</v>
      </c>
    </row>
    <row r="172" spans="1:17" ht="14.4" customHeight="1" x14ac:dyDescent="0.3">
      <c r="A172" s="660" t="s">
        <v>6624</v>
      </c>
      <c r="B172" s="661" t="s">
        <v>6625</v>
      </c>
      <c r="C172" s="661" t="s">
        <v>6072</v>
      </c>
      <c r="D172" s="661" t="s">
        <v>6816</v>
      </c>
      <c r="E172" s="661" t="s">
        <v>6817</v>
      </c>
      <c r="F172" s="664">
        <v>65</v>
      </c>
      <c r="G172" s="664">
        <v>34190</v>
      </c>
      <c r="H172" s="664">
        <v>1</v>
      </c>
      <c r="I172" s="664">
        <v>526</v>
      </c>
      <c r="J172" s="664">
        <v>43</v>
      </c>
      <c r="K172" s="664">
        <v>21582</v>
      </c>
      <c r="L172" s="664">
        <v>0.63123720386077797</v>
      </c>
      <c r="M172" s="664">
        <v>501.90697674418607</v>
      </c>
      <c r="N172" s="664">
        <v>73</v>
      </c>
      <c r="O172" s="664">
        <v>38471</v>
      </c>
      <c r="P172" s="677">
        <v>1.1252120503071072</v>
      </c>
      <c r="Q172" s="665">
        <v>527</v>
      </c>
    </row>
    <row r="173" spans="1:17" ht="14.4" customHeight="1" x14ac:dyDescent="0.3">
      <c r="A173" s="660" t="s">
        <v>6624</v>
      </c>
      <c r="B173" s="661" t="s">
        <v>6625</v>
      </c>
      <c r="C173" s="661" t="s">
        <v>6072</v>
      </c>
      <c r="D173" s="661" t="s">
        <v>6818</v>
      </c>
      <c r="E173" s="661" t="s">
        <v>6819</v>
      </c>
      <c r="F173" s="664">
        <v>1</v>
      </c>
      <c r="G173" s="664">
        <v>26</v>
      </c>
      <c r="H173" s="664">
        <v>1</v>
      </c>
      <c r="I173" s="664">
        <v>26</v>
      </c>
      <c r="J173" s="664"/>
      <c r="K173" s="664"/>
      <c r="L173" s="664"/>
      <c r="M173" s="664"/>
      <c r="N173" s="664">
        <v>1</v>
      </c>
      <c r="O173" s="664">
        <v>26</v>
      </c>
      <c r="P173" s="677">
        <v>1</v>
      </c>
      <c r="Q173" s="665">
        <v>26</v>
      </c>
    </row>
    <row r="174" spans="1:17" ht="14.4" customHeight="1" x14ac:dyDescent="0.3">
      <c r="A174" s="660" t="s">
        <v>6624</v>
      </c>
      <c r="B174" s="661" t="s">
        <v>6625</v>
      </c>
      <c r="C174" s="661" t="s">
        <v>6072</v>
      </c>
      <c r="D174" s="661" t="s">
        <v>6820</v>
      </c>
      <c r="E174" s="661" t="s">
        <v>6821</v>
      </c>
      <c r="F174" s="664">
        <v>1</v>
      </c>
      <c r="G174" s="664">
        <v>355</v>
      </c>
      <c r="H174" s="664">
        <v>1</v>
      </c>
      <c r="I174" s="664">
        <v>355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6624</v>
      </c>
      <c r="B175" s="661" t="s">
        <v>6625</v>
      </c>
      <c r="C175" s="661" t="s">
        <v>6072</v>
      </c>
      <c r="D175" s="661" t="s">
        <v>6822</v>
      </c>
      <c r="E175" s="661" t="s">
        <v>6823</v>
      </c>
      <c r="F175" s="664"/>
      <c r="G175" s="664"/>
      <c r="H175" s="664"/>
      <c r="I175" s="664"/>
      <c r="J175" s="664">
        <v>1</v>
      </c>
      <c r="K175" s="664">
        <v>288</v>
      </c>
      <c r="L175" s="664"/>
      <c r="M175" s="664">
        <v>288</v>
      </c>
      <c r="N175" s="664">
        <v>2</v>
      </c>
      <c r="O175" s="664">
        <v>584</v>
      </c>
      <c r="P175" s="677"/>
      <c r="Q175" s="665">
        <v>292</v>
      </c>
    </row>
    <row r="176" spans="1:17" ht="14.4" customHeight="1" x14ac:dyDescent="0.3">
      <c r="A176" s="660" t="s">
        <v>6624</v>
      </c>
      <c r="B176" s="661" t="s">
        <v>6625</v>
      </c>
      <c r="C176" s="661" t="s">
        <v>6072</v>
      </c>
      <c r="D176" s="661" t="s">
        <v>6824</v>
      </c>
      <c r="E176" s="661" t="s">
        <v>6825</v>
      </c>
      <c r="F176" s="664">
        <v>3</v>
      </c>
      <c r="G176" s="664">
        <v>1578</v>
      </c>
      <c r="H176" s="664">
        <v>1</v>
      </c>
      <c r="I176" s="664">
        <v>526</v>
      </c>
      <c r="J176" s="664">
        <v>1</v>
      </c>
      <c r="K176" s="664">
        <v>527</v>
      </c>
      <c r="L176" s="664">
        <v>0.33396704689480355</v>
      </c>
      <c r="M176" s="664">
        <v>527</v>
      </c>
      <c r="N176" s="664"/>
      <c r="O176" s="664"/>
      <c r="P176" s="677"/>
      <c r="Q176" s="665"/>
    </row>
    <row r="177" spans="1:17" ht="14.4" customHeight="1" x14ac:dyDescent="0.3">
      <c r="A177" s="660" t="s">
        <v>6624</v>
      </c>
      <c r="B177" s="661" t="s">
        <v>6625</v>
      </c>
      <c r="C177" s="661" t="s">
        <v>6072</v>
      </c>
      <c r="D177" s="661" t="s">
        <v>6826</v>
      </c>
      <c r="E177" s="661" t="s">
        <v>6827</v>
      </c>
      <c r="F177" s="664"/>
      <c r="G177" s="664"/>
      <c r="H177" s="664"/>
      <c r="I177" s="664"/>
      <c r="J177" s="664">
        <v>1</v>
      </c>
      <c r="K177" s="664">
        <v>405</v>
      </c>
      <c r="L177" s="664"/>
      <c r="M177" s="664">
        <v>405</v>
      </c>
      <c r="N177" s="664">
        <v>1</v>
      </c>
      <c r="O177" s="664">
        <v>406</v>
      </c>
      <c r="P177" s="677"/>
      <c r="Q177" s="665">
        <v>406</v>
      </c>
    </row>
    <row r="178" spans="1:17" ht="14.4" customHeight="1" x14ac:dyDescent="0.3">
      <c r="A178" s="660" t="s">
        <v>6624</v>
      </c>
      <c r="B178" s="661" t="s">
        <v>6625</v>
      </c>
      <c r="C178" s="661" t="s">
        <v>6072</v>
      </c>
      <c r="D178" s="661" t="s">
        <v>6828</v>
      </c>
      <c r="E178" s="661" t="s">
        <v>6829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189</v>
      </c>
      <c r="P178" s="677"/>
      <c r="Q178" s="665">
        <v>189</v>
      </c>
    </row>
    <row r="179" spans="1:17" ht="14.4" customHeight="1" x14ac:dyDescent="0.3">
      <c r="A179" s="660" t="s">
        <v>6624</v>
      </c>
      <c r="B179" s="661" t="s">
        <v>6830</v>
      </c>
      <c r="C179" s="661" t="s">
        <v>6072</v>
      </c>
      <c r="D179" s="661" t="s">
        <v>6831</v>
      </c>
      <c r="E179" s="661" t="s">
        <v>6832</v>
      </c>
      <c r="F179" s="664"/>
      <c r="G179" s="664"/>
      <c r="H179" s="664"/>
      <c r="I179" s="664"/>
      <c r="J179" s="664"/>
      <c r="K179" s="664"/>
      <c r="L179" s="664"/>
      <c r="M179" s="664"/>
      <c r="N179" s="664">
        <v>1</v>
      </c>
      <c r="O179" s="664">
        <v>1037</v>
      </c>
      <c r="P179" s="677"/>
      <c r="Q179" s="665">
        <v>1037</v>
      </c>
    </row>
    <row r="180" spans="1:17" ht="14.4" customHeight="1" x14ac:dyDescent="0.3">
      <c r="A180" s="660" t="s">
        <v>6624</v>
      </c>
      <c r="B180" s="661" t="s">
        <v>6830</v>
      </c>
      <c r="C180" s="661" t="s">
        <v>6072</v>
      </c>
      <c r="D180" s="661" t="s">
        <v>6833</v>
      </c>
      <c r="E180" s="661" t="s">
        <v>6834</v>
      </c>
      <c r="F180" s="664">
        <v>1</v>
      </c>
      <c r="G180" s="664">
        <v>1230</v>
      </c>
      <c r="H180" s="664">
        <v>1</v>
      </c>
      <c r="I180" s="664">
        <v>1230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6835</v>
      </c>
      <c r="B181" s="661" t="s">
        <v>6494</v>
      </c>
      <c r="C181" s="661" t="s">
        <v>5805</v>
      </c>
      <c r="D181" s="661" t="s">
        <v>6836</v>
      </c>
      <c r="E181" s="661" t="s">
        <v>6837</v>
      </c>
      <c r="F181" s="664">
        <v>1</v>
      </c>
      <c r="G181" s="664">
        <v>484.78</v>
      </c>
      <c r="H181" s="664">
        <v>1</v>
      </c>
      <c r="I181" s="664">
        <v>484.78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6835</v>
      </c>
      <c r="B182" s="661" t="s">
        <v>6494</v>
      </c>
      <c r="C182" s="661" t="s">
        <v>5805</v>
      </c>
      <c r="D182" s="661" t="s">
        <v>6838</v>
      </c>
      <c r="E182" s="661" t="s">
        <v>6839</v>
      </c>
      <c r="F182" s="664">
        <v>0.5</v>
      </c>
      <c r="G182" s="664">
        <v>991.44</v>
      </c>
      <c r="H182" s="664">
        <v>1</v>
      </c>
      <c r="I182" s="664">
        <v>1982.88</v>
      </c>
      <c r="J182" s="664">
        <v>1.5</v>
      </c>
      <c r="K182" s="664">
        <v>3000.4</v>
      </c>
      <c r="L182" s="664">
        <v>3.0263051722746712</v>
      </c>
      <c r="M182" s="664">
        <v>2000.2666666666667</v>
      </c>
      <c r="N182" s="664">
        <v>1</v>
      </c>
      <c r="O182" s="664">
        <v>1711.26</v>
      </c>
      <c r="P182" s="677">
        <v>1.7260348583877994</v>
      </c>
      <c r="Q182" s="665">
        <v>1711.26</v>
      </c>
    </row>
    <row r="183" spans="1:17" ht="14.4" customHeight="1" x14ac:dyDescent="0.3">
      <c r="A183" s="660" t="s">
        <v>6835</v>
      </c>
      <c r="B183" s="661" t="s">
        <v>6494</v>
      </c>
      <c r="C183" s="661" t="s">
        <v>5805</v>
      </c>
      <c r="D183" s="661" t="s">
        <v>6840</v>
      </c>
      <c r="E183" s="661" t="s">
        <v>6841</v>
      </c>
      <c r="F183" s="664">
        <v>0.66</v>
      </c>
      <c r="G183" s="664">
        <v>1763.16</v>
      </c>
      <c r="H183" s="664">
        <v>1</v>
      </c>
      <c r="I183" s="664">
        <v>2671.4545454545455</v>
      </c>
      <c r="J183" s="664">
        <v>0.33</v>
      </c>
      <c r="K183" s="664">
        <v>881.58</v>
      </c>
      <c r="L183" s="664">
        <v>0.5</v>
      </c>
      <c r="M183" s="664">
        <v>2671.4545454545455</v>
      </c>
      <c r="N183" s="664">
        <v>0.67</v>
      </c>
      <c r="O183" s="664">
        <v>1712.05</v>
      </c>
      <c r="P183" s="677">
        <v>0.97101227341818097</v>
      </c>
      <c r="Q183" s="665">
        <v>2555.2985074626863</v>
      </c>
    </row>
    <row r="184" spans="1:17" ht="14.4" customHeight="1" x14ac:dyDescent="0.3">
      <c r="A184" s="660" t="s">
        <v>6835</v>
      </c>
      <c r="B184" s="661" t="s">
        <v>6494</v>
      </c>
      <c r="C184" s="661" t="s">
        <v>5805</v>
      </c>
      <c r="D184" s="661" t="s">
        <v>6842</v>
      </c>
      <c r="E184" s="661" t="s">
        <v>6841</v>
      </c>
      <c r="F184" s="664">
        <v>0.4</v>
      </c>
      <c r="G184" s="664">
        <v>2671.44</v>
      </c>
      <c r="H184" s="664">
        <v>1</v>
      </c>
      <c r="I184" s="664">
        <v>6678.5999999999995</v>
      </c>
      <c r="J184" s="664">
        <v>1.2</v>
      </c>
      <c r="K184" s="664">
        <v>8014.3200000000006</v>
      </c>
      <c r="L184" s="664">
        <v>3</v>
      </c>
      <c r="M184" s="664">
        <v>6678.6</v>
      </c>
      <c r="N184" s="664">
        <v>0.4</v>
      </c>
      <c r="O184" s="664">
        <v>2555.3000000000002</v>
      </c>
      <c r="P184" s="677">
        <v>0.95652531967777688</v>
      </c>
      <c r="Q184" s="665">
        <v>6388.25</v>
      </c>
    </row>
    <row r="185" spans="1:17" ht="14.4" customHeight="1" x14ac:dyDescent="0.3">
      <c r="A185" s="660" t="s">
        <v>6835</v>
      </c>
      <c r="B185" s="661" t="s">
        <v>6494</v>
      </c>
      <c r="C185" s="661" t="s">
        <v>5805</v>
      </c>
      <c r="D185" s="661" t="s">
        <v>6843</v>
      </c>
      <c r="E185" s="661" t="s">
        <v>6844</v>
      </c>
      <c r="F185" s="664"/>
      <c r="G185" s="664"/>
      <c r="H185" s="664"/>
      <c r="I185" s="664"/>
      <c r="J185" s="664"/>
      <c r="K185" s="664"/>
      <c r="L185" s="664"/>
      <c r="M185" s="664"/>
      <c r="N185" s="664">
        <v>0.08</v>
      </c>
      <c r="O185" s="664">
        <v>370.78</v>
      </c>
      <c r="P185" s="677"/>
      <c r="Q185" s="665">
        <v>4634.75</v>
      </c>
    </row>
    <row r="186" spans="1:17" ht="14.4" customHeight="1" x14ac:dyDescent="0.3">
      <c r="A186" s="660" t="s">
        <v>6835</v>
      </c>
      <c r="B186" s="661" t="s">
        <v>6494</v>
      </c>
      <c r="C186" s="661" t="s">
        <v>5805</v>
      </c>
      <c r="D186" s="661" t="s">
        <v>6845</v>
      </c>
      <c r="E186" s="661" t="s">
        <v>6516</v>
      </c>
      <c r="F186" s="664">
        <v>2.94</v>
      </c>
      <c r="G186" s="664">
        <v>2893.54</v>
      </c>
      <c r="H186" s="664">
        <v>1</v>
      </c>
      <c r="I186" s="664">
        <v>984.19727891156458</v>
      </c>
      <c r="J186" s="664">
        <v>1.7</v>
      </c>
      <c r="K186" s="664">
        <v>1681.34</v>
      </c>
      <c r="L186" s="664">
        <v>0.58106679016014984</v>
      </c>
      <c r="M186" s="664">
        <v>989.02352941176468</v>
      </c>
      <c r="N186" s="664">
        <v>5</v>
      </c>
      <c r="O186" s="664">
        <v>4756.68</v>
      </c>
      <c r="P186" s="677">
        <v>1.643896403713099</v>
      </c>
      <c r="Q186" s="665">
        <v>951.33600000000001</v>
      </c>
    </row>
    <row r="187" spans="1:17" ht="14.4" customHeight="1" x14ac:dyDescent="0.3">
      <c r="A187" s="660" t="s">
        <v>6835</v>
      </c>
      <c r="B187" s="661" t="s">
        <v>6494</v>
      </c>
      <c r="C187" s="661" t="s">
        <v>5805</v>
      </c>
      <c r="D187" s="661" t="s">
        <v>6846</v>
      </c>
      <c r="E187" s="661" t="s">
        <v>6844</v>
      </c>
      <c r="F187" s="664">
        <v>1.78</v>
      </c>
      <c r="G187" s="664">
        <v>18554.12</v>
      </c>
      <c r="H187" s="664">
        <v>1</v>
      </c>
      <c r="I187" s="664">
        <v>10423.662921348314</v>
      </c>
      <c r="J187" s="664">
        <v>1.9700000000000002</v>
      </c>
      <c r="K187" s="664">
        <v>20364.46</v>
      </c>
      <c r="L187" s="664">
        <v>1.0975707821227847</v>
      </c>
      <c r="M187" s="664">
        <v>10337.289340101521</v>
      </c>
      <c r="N187" s="664">
        <v>1.8900000000000001</v>
      </c>
      <c r="O187" s="664">
        <v>18687.86</v>
      </c>
      <c r="P187" s="677">
        <v>1.007208102566977</v>
      </c>
      <c r="Q187" s="665">
        <v>9887.7566137566137</v>
      </c>
    </row>
    <row r="188" spans="1:17" ht="14.4" customHeight="1" x14ac:dyDescent="0.3">
      <c r="A188" s="660" t="s">
        <v>6835</v>
      </c>
      <c r="B188" s="661" t="s">
        <v>6494</v>
      </c>
      <c r="C188" s="661" t="s">
        <v>5805</v>
      </c>
      <c r="D188" s="661" t="s">
        <v>6847</v>
      </c>
      <c r="E188" s="661" t="s">
        <v>6844</v>
      </c>
      <c r="F188" s="664">
        <v>0.02</v>
      </c>
      <c r="G188" s="664">
        <v>409.57</v>
      </c>
      <c r="H188" s="664">
        <v>1</v>
      </c>
      <c r="I188" s="664">
        <v>20478.5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6835</v>
      </c>
      <c r="B189" s="661" t="s">
        <v>6494</v>
      </c>
      <c r="C189" s="661" t="s">
        <v>5805</v>
      </c>
      <c r="D189" s="661" t="s">
        <v>6848</v>
      </c>
      <c r="E189" s="661" t="s">
        <v>6849</v>
      </c>
      <c r="F189" s="664">
        <v>0.08</v>
      </c>
      <c r="G189" s="664">
        <v>421.16</v>
      </c>
      <c r="H189" s="664">
        <v>1</v>
      </c>
      <c r="I189" s="664">
        <v>5264.5</v>
      </c>
      <c r="J189" s="664">
        <v>0.12</v>
      </c>
      <c r="K189" s="664">
        <v>637.28</v>
      </c>
      <c r="L189" s="664">
        <v>1.5131541456928481</v>
      </c>
      <c r="M189" s="664">
        <v>5310.666666666667</v>
      </c>
      <c r="N189" s="664"/>
      <c r="O189" s="664"/>
      <c r="P189" s="677"/>
      <c r="Q189" s="665"/>
    </row>
    <row r="190" spans="1:17" ht="14.4" customHeight="1" x14ac:dyDescent="0.3">
      <c r="A190" s="660" t="s">
        <v>6835</v>
      </c>
      <c r="B190" s="661" t="s">
        <v>6494</v>
      </c>
      <c r="C190" s="661" t="s">
        <v>5805</v>
      </c>
      <c r="D190" s="661" t="s">
        <v>6850</v>
      </c>
      <c r="E190" s="661" t="s">
        <v>6844</v>
      </c>
      <c r="F190" s="664">
        <v>0.16</v>
      </c>
      <c r="G190" s="664">
        <v>1034.24</v>
      </c>
      <c r="H190" s="664">
        <v>1</v>
      </c>
      <c r="I190" s="664">
        <v>6464</v>
      </c>
      <c r="J190" s="664">
        <v>0.04</v>
      </c>
      <c r="K190" s="664">
        <v>260.26</v>
      </c>
      <c r="L190" s="664">
        <v>0.25164371905940591</v>
      </c>
      <c r="M190" s="664">
        <v>6506.5</v>
      </c>
      <c r="N190" s="664"/>
      <c r="O190" s="664"/>
      <c r="P190" s="677"/>
      <c r="Q190" s="665"/>
    </row>
    <row r="191" spans="1:17" ht="14.4" customHeight="1" x14ac:dyDescent="0.3">
      <c r="A191" s="660" t="s">
        <v>6835</v>
      </c>
      <c r="B191" s="661" t="s">
        <v>6494</v>
      </c>
      <c r="C191" s="661" t="s">
        <v>5805</v>
      </c>
      <c r="D191" s="661" t="s">
        <v>6851</v>
      </c>
      <c r="E191" s="661" t="s">
        <v>6852</v>
      </c>
      <c r="F191" s="664">
        <v>3</v>
      </c>
      <c r="G191" s="664">
        <v>1245.29</v>
      </c>
      <c r="H191" s="664">
        <v>1</v>
      </c>
      <c r="I191" s="664">
        <v>415.09666666666664</v>
      </c>
      <c r="J191" s="664">
        <v>4</v>
      </c>
      <c r="K191" s="664">
        <v>1665.2</v>
      </c>
      <c r="L191" s="664">
        <v>1.3371985641898676</v>
      </c>
      <c r="M191" s="664">
        <v>416.3</v>
      </c>
      <c r="N191" s="664">
        <v>2</v>
      </c>
      <c r="O191" s="664">
        <v>796.4</v>
      </c>
      <c r="P191" s="677">
        <v>0.6395297480908062</v>
      </c>
      <c r="Q191" s="665">
        <v>398.2</v>
      </c>
    </row>
    <row r="192" spans="1:17" ht="14.4" customHeight="1" x14ac:dyDescent="0.3">
      <c r="A192" s="660" t="s">
        <v>6835</v>
      </c>
      <c r="B192" s="661" t="s">
        <v>6494</v>
      </c>
      <c r="C192" s="661" t="s">
        <v>5805</v>
      </c>
      <c r="D192" s="661" t="s">
        <v>6853</v>
      </c>
      <c r="E192" s="661" t="s">
        <v>6854</v>
      </c>
      <c r="F192" s="664">
        <v>0.55000000000000004</v>
      </c>
      <c r="G192" s="664">
        <v>167.7</v>
      </c>
      <c r="H192" s="664">
        <v>1</v>
      </c>
      <c r="I192" s="664">
        <v>304.90909090909088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6835</v>
      </c>
      <c r="B193" s="661" t="s">
        <v>6494</v>
      </c>
      <c r="C193" s="661" t="s">
        <v>5805</v>
      </c>
      <c r="D193" s="661" t="s">
        <v>6855</v>
      </c>
      <c r="E193" s="661" t="s">
        <v>6856</v>
      </c>
      <c r="F193" s="664"/>
      <c r="G193" s="664"/>
      <c r="H193" s="664"/>
      <c r="I193" s="664"/>
      <c r="J193" s="664">
        <v>8</v>
      </c>
      <c r="K193" s="664">
        <v>7801.76</v>
      </c>
      <c r="L193" s="664"/>
      <c r="M193" s="664">
        <v>975.22</v>
      </c>
      <c r="N193" s="664">
        <v>3.5</v>
      </c>
      <c r="O193" s="664">
        <v>3264.87</v>
      </c>
      <c r="P193" s="677"/>
      <c r="Q193" s="665">
        <v>932.81999999999994</v>
      </c>
    </row>
    <row r="194" spans="1:17" ht="14.4" customHeight="1" x14ac:dyDescent="0.3">
      <c r="A194" s="660" t="s">
        <v>6835</v>
      </c>
      <c r="B194" s="661" t="s">
        <v>6494</v>
      </c>
      <c r="C194" s="661" t="s">
        <v>5805</v>
      </c>
      <c r="D194" s="661" t="s">
        <v>6857</v>
      </c>
      <c r="E194" s="661"/>
      <c r="F194" s="664">
        <v>7.0000000000000007E-2</v>
      </c>
      <c r="G194" s="664">
        <v>342.32</v>
      </c>
      <c r="H194" s="664">
        <v>1</v>
      </c>
      <c r="I194" s="664">
        <v>4890.2857142857138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6835</v>
      </c>
      <c r="B195" s="661" t="s">
        <v>6494</v>
      </c>
      <c r="C195" s="661" t="s">
        <v>5805</v>
      </c>
      <c r="D195" s="661" t="s">
        <v>6243</v>
      </c>
      <c r="E195" s="661" t="s">
        <v>3157</v>
      </c>
      <c r="F195" s="664"/>
      <c r="G195" s="664"/>
      <c r="H195" s="664"/>
      <c r="I195" s="664"/>
      <c r="J195" s="664"/>
      <c r="K195" s="664"/>
      <c r="L195" s="664"/>
      <c r="M195" s="664"/>
      <c r="N195" s="664">
        <v>0.15000000000000002</v>
      </c>
      <c r="O195" s="664">
        <v>664.05</v>
      </c>
      <c r="P195" s="677"/>
      <c r="Q195" s="665">
        <v>4426.9999999999991</v>
      </c>
    </row>
    <row r="196" spans="1:17" ht="14.4" customHeight="1" x14ac:dyDescent="0.3">
      <c r="A196" s="660" t="s">
        <v>6835</v>
      </c>
      <c r="B196" s="661" t="s">
        <v>6494</v>
      </c>
      <c r="C196" s="661" t="s">
        <v>5805</v>
      </c>
      <c r="D196" s="661" t="s">
        <v>6858</v>
      </c>
      <c r="E196" s="661" t="s">
        <v>3157</v>
      </c>
      <c r="F196" s="664">
        <v>3.14</v>
      </c>
      <c r="G196" s="664">
        <v>34173.100000000006</v>
      </c>
      <c r="H196" s="664">
        <v>1</v>
      </c>
      <c r="I196" s="664">
        <v>10883.152866242041</v>
      </c>
      <c r="J196" s="664">
        <v>4.55</v>
      </c>
      <c r="K196" s="664">
        <v>49638.539999999994</v>
      </c>
      <c r="L196" s="664">
        <v>1.4525618103127895</v>
      </c>
      <c r="M196" s="664">
        <v>10909.56923076923</v>
      </c>
      <c r="N196" s="664">
        <v>0.30000000000000004</v>
      </c>
      <c r="O196" s="664">
        <v>2656.2</v>
      </c>
      <c r="P196" s="677">
        <v>7.7727803447741037E-2</v>
      </c>
      <c r="Q196" s="665">
        <v>8853.9999999999982</v>
      </c>
    </row>
    <row r="197" spans="1:17" ht="14.4" customHeight="1" x14ac:dyDescent="0.3">
      <c r="A197" s="660" t="s">
        <v>6835</v>
      </c>
      <c r="B197" s="661" t="s">
        <v>6494</v>
      </c>
      <c r="C197" s="661" t="s">
        <v>5805</v>
      </c>
      <c r="D197" s="661" t="s">
        <v>6859</v>
      </c>
      <c r="E197" s="661" t="s">
        <v>6860</v>
      </c>
      <c r="F197" s="664">
        <v>1.03</v>
      </c>
      <c r="G197" s="664">
        <v>2005.43</v>
      </c>
      <c r="H197" s="664">
        <v>1</v>
      </c>
      <c r="I197" s="664">
        <v>1947.0194174757282</v>
      </c>
      <c r="J197" s="664">
        <v>0.92</v>
      </c>
      <c r="K197" s="664">
        <v>1799.6100000000001</v>
      </c>
      <c r="L197" s="664">
        <v>0.89736864413118389</v>
      </c>
      <c r="M197" s="664">
        <v>1956.0978260869565</v>
      </c>
      <c r="N197" s="664">
        <v>1.6</v>
      </c>
      <c r="O197" s="664">
        <v>3118.88</v>
      </c>
      <c r="P197" s="677">
        <v>1.5552175842587375</v>
      </c>
      <c r="Q197" s="665">
        <v>1949.3</v>
      </c>
    </row>
    <row r="198" spans="1:17" ht="14.4" customHeight="1" x14ac:dyDescent="0.3">
      <c r="A198" s="660" t="s">
        <v>6835</v>
      </c>
      <c r="B198" s="661" t="s">
        <v>6494</v>
      </c>
      <c r="C198" s="661" t="s">
        <v>5805</v>
      </c>
      <c r="D198" s="661" t="s">
        <v>6518</v>
      </c>
      <c r="E198" s="661" t="s">
        <v>3157</v>
      </c>
      <c r="F198" s="664"/>
      <c r="G198" s="664"/>
      <c r="H198" s="664"/>
      <c r="I198" s="664"/>
      <c r="J198" s="664">
        <v>1.7999999999999998</v>
      </c>
      <c r="K198" s="664">
        <v>3931.7700000000004</v>
      </c>
      <c r="L198" s="664"/>
      <c r="M198" s="664">
        <v>2184.3166666666671</v>
      </c>
      <c r="N198" s="664">
        <v>4.1500000000000004</v>
      </c>
      <c r="O198" s="664">
        <v>7348.8200000000006</v>
      </c>
      <c r="P198" s="677"/>
      <c r="Q198" s="665">
        <v>1770.8</v>
      </c>
    </row>
    <row r="199" spans="1:17" ht="14.4" customHeight="1" x14ac:dyDescent="0.3">
      <c r="A199" s="660" t="s">
        <v>6835</v>
      </c>
      <c r="B199" s="661" t="s">
        <v>6494</v>
      </c>
      <c r="C199" s="661" t="s">
        <v>5805</v>
      </c>
      <c r="D199" s="661" t="s">
        <v>6861</v>
      </c>
      <c r="E199" s="661" t="s">
        <v>6862</v>
      </c>
      <c r="F199" s="664">
        <v>1.7</v>
      </c>
      <c r="G199" s="664">
        <v>641.86</v>
      </c>
      <c r="H199" s="664">
        <v>1</v>
      </c>
      <c r="I199" s="664">
        <v>377.56470588235294</v>
      </c>
      <c r="J199" s="664">
        <v>1.4999999999999998</v>
      </c>
      <c r="K199" s="664">
        <v>568.99</v>
      </c>
      <c r="L199" s="664">
        <v>0.88647056990621009</v>
      </c>
      <c r="M199" s="664">
        <v>379.32666666666671</v>
      </c>
      <c r="N199" s="664">
        <v>0.35</v>
      </c>
      <c r="O199" s="664">
        <v>160.42000000000002</v>
      </c>
      <c r="P199" s="677">
        <v>0.2499298912535444</v>
      </c>
      <c r="Q199" s="665">
        <v>458.34285714285721</v>
      </c>
    </row>
    <row r="200" spans="1:17" ht="14.4" customHeight="1" x14ac:dyDescent="0.3">
      <c r="A200" s="660" t="s">
        <v>6835</v>
      </c>
      <c r="B200" s="661" t="s">
        <v>6494</v>
      </c>
      <c r="C200" s="661" t="s">
        <v>5805</v>
      </c>
      <c r="D200" s="661" t="s">
        <v>6519</v>
      </c>
      <c r="E200" s="661" t="s">
        <v>6520</v>
      </c>
      <c r="F200" s="664">
        <v>1.62</v>
      </c>
      <c r="G200" s="664">
        <v>1516.99</v>
      </c>
      <c r="H200" s="664">
        <v>1</v>
      </c>
      <c r="I200" s="664">
        <v>936.41358024691351</v>
      </c>
      <c r="J200" s="664">
        <v>1.25</v>
      </c>
      <c r="K200" s="664">
        <v>1181</v>
      </c>
      <c r="L200" s="664">
        <v>0.77851534947494705</v>
      </c>
      <c r="M200" s="664">
        <v>944.8</v>
      </c>
      <c r="N200" s="664">
        <v>0.60000000000000009</v>
      </c>
      <c r="O200" s="664">
        <v>542.28</v>
      </c>
      <c r="P200" s="677">
        <v>0.35747104463444057</v>
      </c>
      <c r="Q200" s="665">
        <v>903.79999999999984</v>
      </c>
    </row>
    <row r="201" spans="1:17" ht="14.4" customHeight="1" x14ac:dyDescent="0.3">
      <c r="A201" s="660" t="s">
        <v>6835</v>
      </c>
      <c r="B201" s="661" t="s">
        <v>6494</v>
      </c>
      <c r="C201" s="661" t="s">
        <v>5805</v>
      </c>
      <c r="D201" s="661" t="s">
        <v>6863</v>
      </c>
      <c r="E201" s="661" t="s">
        <v>3157</v>
      </c>
      <c r="F201" s="664"/>
      <c r="G201" s="664"/>
      <c r="H201" s="664"/>
      <c r="I201" s="664"/>
      <c r="J201" s="664"/>
      <c r="K201" s="664"/>
      <c r="L201" s="664"/>
      <c r="M201" s="664"/>
      <c r="N201" s="664">
        <v>0.57999999999999996</v>
      </c>
      <c r="O201" s="664">
        <v>19691.349999999999</v>
      </c>
      <c r="P201" s="677"/>
      <c r="Q201" s="665">
        <v>33950.603448275862</v>
      </c>
    </row>
    <row r="202" spans="1:17" ht="14.4" customHeight="1" x14ac:dyDescent="0.3">
      <c r="A202" s="660" t="s">
        <v>6835</v>
      </c>
      <c r="B202" s="661" t="s">
        <v>6494</v>
      </c>
      <c r="C202" s="661" t="s">
        <v>6060</v>
      </c>
      <c r="D202" s="661" t="s">
        <v>6864</v>
      </c>
      <c r="E202" s="661" t="s">
        <v>6865</v>
      </c>
      <c r="F202" s="664">
        <v>4</v>
      </c>
      <c r="G202" s="664">
        <v>2358.36</v>
      </c>
      <c r="H202" s="664">
        <v>1</v>
      </c>
      <c r="I202" s="664">
        <v>589.59</v>
      </c>
      <c r="J202" s="664">
        <v>2</v>
      </c>
      <c r="K202" s="664">
        <v>1179.18</v>
      </c>
      <c r="L202" s="664">
        <v>0.5</v>
      </c>
      <c r="M202" s="664">
        <v>589.59</v>
      </c>
      <c r="N202" s="664">
        <v>2</v>
      </c>
      <c r="O202" s="664">
        <v>1179.18</v>
      </c>
      <c r="P202" s="677">
        <v>0.5</v>
      </c>
      <c r="Q202" s="665">
        <v>589.59</v>
      </c>
    </row>
    <row r="203" spans="1:17" ht="14.4" customHeight="1" x14ac:dyDescent="0.3">
      <c r="A203" s="660" t="s">
        <v>6835</v>
      </c>
      <c r="B203" s="661" t="s">
        <v>6494</v>
      </c>
      <c r="C203" s="661" t="s">
        <v>6060</v>
      </c>
      <c r="D203" s="661" t="s">
        <v>6866</v>
      </c>
      <c r="E203" s="661" t="s">
        <v>6867</v>
      </c>
      <c r="F203" s="664">
        <v>1</v>
      </c>
      <c r="G203" s="664">
        <v>1447.28</v>
      </c>
      <c r="H203" s="664">
        <v>1</v>
      </c>
      <c r="I203" s="664">
        <v>1447.28</v>
      </c>
      <c r="J203" s="664"/>
      <c r="K203" s="664"/>
      <c r="L203" s="664"/>
      <c r="M203" s="664"/>
      <c r="N203" s="664">
        <v>2</v>
      </c>
      <c r="O203" s="664">
        <v>2894.56</v>
      </c>
      <c r="P203" s="677">
        <v>2</v>
      </c>
      <c r="Q203" s="665">
        <v>1447.28</v>
      </c>
    </row>
    <row r="204" spans="1:17" ht="14.4" customHeight="1" x14ac:dyDescent="0.3">
      <c r="A204" s="660" t="s">
        <v>6835</v>
      </c>
      <c r="B204" s="661" t="s">
        <v>6494</v>
      </c>
      <c r="C204" s="661" t="s">
        <v>6060</v>
      </c>
      <c r="D204" s="661" t="s">
        <v>6868</v>
      </c>
      <c r="E204" s="661" t="s">
        <v>6869</v>
      </c>
      <c r="F204" s="664">
        <v>6</v>
      </c>
      <c r="G204" s="664">
        <v>5833.92</v>
      </c>
      <c r="H204" s="664">
        <v>1</v>
      </c>
      <c r="I204" s="664">
        <v>972.32</v>
      </c>
      <c r="J204" s="664">
        <v>7</v>
      </c>
      <c r="K204" s="664">
        <v>6806.2400000000007</v>
      </c>
      <c r="L204" s="664">
        <v>1.1666666666666667</v>
      </c>
      <c r="M204" s="664">
        <v>972.32</v>
      </c>
      <c r="N204" s="664">
        <v>4</v>
      </c>
      <c r="O204" s="664">
        <v>3889.28</v>
      </c>
      <c r="P204" s="677">
        <v>0.66666666666666674</v>
      </c>
      <c r="Q204" s="665">
        <v>972.32</v>
      </c>
    </row>
    <row r="205" spans="1:17" ht="14.4" customHeight="1" x14ac:dyDescent="0.3">
      <c r="A205" s="660" t="s">
        <v>6835</v>
      </c>
      <c r="B205" s="661" t="s">
        <v>6494</v>
      </c>
      <c r="C205" s="661" t="s">
        <v>6060</v>
      </c>
      <c r="D205" s="661" t="s">
        <v>6870</v>
      </c>
      <c r="E205" s="661" t="s">
        <v>6869</v>
      </c>
      <c r="F205" s="664">
        <v>9</v>
      </c>
      <c r="G205" s="664">
        <v>15365.789999999999</v>
      </c>
      <c r="H205" s="664">
        <v>1</v>
      </c>
      <c r="I205" s="664">
        <v>1707.31</v>
      </c>
      <c r="J205" s="664">
        <v>14</v>
      </c>
      <c r="K205" s="664">
        <v>23902.339999999997</v>
      </c>
      <c r="L205" s="664">
        <v>1.5555555555555554</v>
      </c>
      <c r="M205" s="664">
        <v>1707.3099999999997</v>
      </c>
      <c r="N205" s="664">
        <v>12</v>
      </c>
      <c r="O205" s="664">
        <v>20487.72</v>
      </c>
      <c r="P205" s="677">
        <v>1.3333333333333335</v>
      </c>
      <c r="Q205" s="665">
        <v>1707.3100000000002</v>
      </c>
    </row>
    <row r="206" spans="1:17" ht="14.4" customHeight="1" x14ac:dyDescent="0.3">
      <c r="A206" s="660" t="s">
        <v>6835</v>
      </c>
      <c r="B206" s="661" t="s">
        <v>6494</v>
      </c>
      <c r="C206" s="661" t="s">
        <v>6060</v>
      </c>
      <c r="D206" s="661" t="s">
        <v>6871</v>
      </c>
      <c r="E206" s="661" t="s">
        <v>6869</v>
      </c>
      <c r="F206" s="664"/>
      <c r="G206" s="664"/>
      <c r="H206" s="664"/>
      <c r="I206" s="664"/>
      <c r="J206" s="664">
        <v>2</v>
      </c>
      <c r="K206" s="664">
        <v>4132.6000000000004</v>
      </c>
      <c r="L206" s="664"/>
      <c r="M206" s="664">
        <v>2066.3000000000002</v>
      </c>
      <c r="N206" s="664">
        <v>1</v>
      </c>
      <c r="O206" s="664">
        <v>2066.3000000000002</v>
      </c>
      <c r="P206" s="677"/>
      <c r="Q206" s="665">
        <v>2066.3000000000002</v>
      </c>
    </row>
    <row r="207" spans="1:17" ht="14.4" customHeight="1" x14ac:dyDescent="0.3">
      <c r="A207" s="660" t="s">
        <v>6835</v>
      </c>
      <c r="B207" s="661" t="s">
        <v>6494</v>
      </c>
      <c r="C207" s="661" t="s">
        <v>6060</v>
      </c>
      <c r="D207" s="661" t="s">
        <v>6872</v>
      </c>
      <c r="E207" s="661" t="s">
        <v>6873</v>
      </c>
      <c r="F207" s="664">
        <v>3</v>
      </c>
      <c r="G207" s="664">
        <v>5796.27</v>
      </c>
      <c r="H207" s="664">
        <v>1</v>
      </c>
      <c r="I207" s="664">
        <v>1932.0900000000001</v>
      </c>
      <c r="J207" s="664"/>
      <c r="K207" s="664"/>
      <c r="L207" s="664"/>
      <c r="M207" s="664"/>
      <c r="N207" s="664">
        <v>1</v>
      </c>
      <c r="O207" s="664">
        <v>1932.09</v>
      </c>
      <c r="P207" s="677">
        <v>0.33333333333333331</v>
      </c>
      <c r="Q207" s="665">
        <v>1932.09</v>
      </c>
    </row>
    <row r="208" spans="1:17" ht="14.4" customHeight="1" x14ac:dyDescent="0.3">
      <c r="A208" s="660" t="s">
        <v>6835</v>
      </c>
      <c r="B208" s="661" t="s">
        <v>6494</v>
      </c>
      <c r="C208" s="661" t="s">
        <v>6060</v>
      </c>
      <c r="D208" s="661" t="s">
        <v>6874</v>
      </c>
      <c r="E208" s="661" t="s">
        <v>6875</v>
      </c>
      <c r="F208" s="664">
        <v>5</v>
      </c>
      <c r="G208" s="664">
        <v>5138.8</v>
      </c>
      <c r="H208" s="664">
        <v>1</v>
      </c>
      <c r="I208" s="664">
        <v>1027.76</v>
      </c>
      <c r="J208" s="664">
        <v>1</v>
      </c>
      <c r="K208" s="664">
        <v>1027.76</v>
      </c>
      <c r="L208" s="664">
        <v>0.19999999999999998</v>
      </c>
      <c r="M208" s="664">
        <v>1027.76</v>
      </c>
      <c r="N208" s="664">
        <v>1</v>
      </c>
      <c r="O208" s="664">
        <v>1027.76</v>
      </c>
      <c r="P208" s="677">
        <v>0.19999999999999998</v>
      </c>
      <c r="Q208" s="665">
        <v>1027.76</v>
      </c>
    </row>
    <row r="209" spans="1:17" ht="14.4" customHeight="1" x14ac:dyDescent="0.3">
      <c r="A209" s="660" t="s">
        <v>6835</v>
      </c>
      <c r="B209" s="661" t="s">
        <v>6494</v>
      </c>
      <c r="C209" s="661" t="s">
        <v>6060</v>
      </c>
      <c r="D209" s="661" t="s">
        <v>6876</v>
      </c>
      <c r="E209" s="661" t="s">
        <v>6875</v>
      </c>
      <c r="F209" s="664"/>
      <c r="G209" s="664"/>
      <c r="H209" s="664"/>
      <c r="I209" s="664"/>
      <c r="J209" s="664">
        <v>4</v>
      </c>
      <c r="K209" s="664">
        <v>8567.4</v>
      </c>
      <c r="L209" s="664"/>
      <c r="M209" s="664">
        <v>2141.85</v>
      </c>
      <c r="N209" s="664">
        <v>7</v>
      </c>
      <c r="O209" s="664">
        <v>14992.949999999999</v>
      </c>
      <c r="P209" s="677"/>
      <c r="Q209" s="665">
        <v>2141.85</v>
      </c>
    </row>
    <row r="210" spans="1:17" ht="14.4" customHeight="1" x14ac:dyDescent="0.3">
      <c r="A210" s="660" t="s">
        <v>6835</v>
      </c>
      <c r="B210" s="661" t="s">
        <v>6494</v>
      </c>
      <c r="C210" s="661" t="s">
        <v>6060</v>
      </c>
      <c r="D210" s="661" t="s">
        <v>6877</v>
      </c>
      <c r="E210" s="661" t="s">
        <v>6878</v>
      </c>
      <c r="F210" s="664">
        <v>4</v>
      </c>
      <c r="G210" s="664">
        <v>12013.52</v>
      </c>
      <c r="H210" s="664">
        <v>1</v>
      </c>
      <c r="I210" s="664">
        <v>3003.38</v>
      </c>
      <c r="J210" s="664">
        <v>2</v>
      </c>
      <c r="K210" s="664">
        <v>6006.76</v>
      </c>
      <c r="L210" s="664">
        <v>0.5</v>
      </c>
      <c r="M210" s="664">
        <v>3003.38</v>
      </c>
      <c r="N210" s="664">
        <v>2</v>
      </c>
      <c r="O210" s="664">
        <v>6006.76</v>
      </c>
      <c r="P210" s="677">
        <v>0.5</v>
      </c>
      <c r="Q210" s="665">
        <v>3003.38</v>
      </c>
    </row>
    <row r="211" spans="1:17" ht="14.4" customHeight="1" x14ac:dyDescent="0.3">
      <c r="A211" s="660" t="s">
        <v>6835</v>
      </c>
      <c r="B211" s="661" t="s">
        <v>6494</v>
      </c>
      <c r="C211" s="661" t="s">
        <v>6060</v>
      </c>
      <c r="D211" s="661" t="s">
        <v>6879</v>
      </c>
      <c r="E211" s="661" t="s">
        <v>6880</v>
      </c>
      <c r="F211" s="664"/>
      <c r="G211" s="664"/>
      <c r="H211" s="664"/>
      <c r="I211" s="664"/>
      <c r="J211" s="664">
        <v>2</v>
      </c>
      <c r="K211" s="664">
        <v>13781.56</v>
      </c>
      <c r="L211" s="664"/>
      <c r="M211" s="664">
        <v>6890.78</v>
      </c>
      <c r="N211" s="664"/>
      <c r="O211" s="664"/>
      <c r="P211" s="677"/>
      <c r="Q211" s="665"/>
    </row>
    <row r="212" spans="1:17" ht="14.4" customHeight="1" x14ac:dyDescent="0.3">
      <c r="A212" s="660" t="s">
        <v>6835</v>
      </c>
      <c r="B212" s="661" t="s">
        <v>6494</v>
      </c>
      <c r="C212" s="661" t="s">
        <v>6060</v>
      </c>
      <c r="D212" s="661" t="s">
        <v>6881</v>
      </c>
      <c r="E212" s="661" t="s">
        <v>6882</v>
      </c>
      <c r="F212" s="664">
        <v>5</v>
      </c>
      <c r="G212" s="664">
        <v>11494.849999999999</v>
      </c>
      <c r="H212" s="664">
        <v>1</v>
      </c>
      <c r="I212" s="664">
        <v>2298.9699999999998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6835</v>
      </c>
      <c r="B213" s="661" t="s">
        <v>6494</v>
      </c>
      <c r="C213" s="661" t="s">
        <v>6060</v>
      </c>
      <c r="D213" s="661" t="s">
        <v>6883</v>
      </c>
      <c r="E213" s="661" t="s">
        <v>6884</v>
      </c>
      <c r="F213" s="664">
        <v>4</v>
      </c>
      <c r="G213" s="664">
        <v>16551.560000000001</v>
      </c>
      <c r="H213" s="664">
        <v>1</v>
      </c>
      <c r="I213" s="664">
        <v>4137.8900000000003</v>
      </c>
      <c r="J213" s="664">
        <v>10</v>
      </c>
      <c r="K213" s="664">
        <v>41378.9</v>
      </c>
      <c r="L213" s="664">
        <v>2.5</v>
      </c>
      <c r="M213" s="664">
        <v>4137.8900000000003</v>
      </c>
      <c r="N213" s="664">
        <v>9</v>
      </c>
      <c r="O213" s="664">
        <v>37241.01</v>
      </c>
      <c r="P213" s="677">
        <v>2.25</v>
      </c>
      <c r="Q213" s="665">
        <v>4137.8900000000003</v>
      </c>
    </row>
    <row r="214" spans="1:17" ht="14.4" customHeight="1" x14ac:dyDescent="0.3">
      <c r="A214" s="660" t="s">
        <v>6835</v>
      </c>
      <c r="B214" s="661" t="s">
        <v>6494</v>
      </c>
      <c r="C214" s="661" t="s">
        <v>6060</v>
      </c>
      <c r="D214" s="661" t="s">
        <v>6885</v>
      </c>
      <c r="E214" s="661" t="s">
        <v>6886</v>
      </c>
      <c r="F214" s="664"/>
      <c r="G214" s="664"/>
      <c r="H214" s="664"/>
      <c r="I214" s="664"/>
      <c r="J214" s="664">
        <v>1</v>
      </c>
      <c r="K214" s="664">
        <v>1123.73</v>
      </c>
      <c r="L214" s="664"/>
      <c r="M214" s="664">
        <v>1123.73</v>
      </c>
      <c r="N214" s="664"/>
      <c r="O214" s="664"/>
      <c r="P214" s="677"/>
      <c r="Q214" s="665"/>
    </row>
    <row r="215" spans="1:17" ht="14.4" customHeight="1" x14ac:dyDescent="0.3">
      <c r="A215" s="660" t="s">
        <v>6835</v>
      </c>
      <c r="B215" s="661" t="s">
        <v>6494</v>
      </c>
      <c r="C215" s="661" t="s">
        <v>6060</v>
      </c>
      <c r="D215" s="661" t="s">
        <v>6887</v>
      </c>
      <c r="E215" s="661" t="s">
        <v>6888</v>
      </c>
      <c r="F215" s="664">
        <v>1</v>
      </c>
      <c r="G215" s="664">
        <v>17073.05</v>
      </c>
      <c r="H215" s="664">
        <v>1</v>
      </c>
      <c r="I215" s="664">
        <v>17073.05</v>
      </c>
      <c r="J215" s="664">
        <v>2</v>
      </c>
      <c r="K215" s="664">
        <v>34146.1</v>
      </c>
      <c r="L215" s="664">
        <v>2</v>
      </c>
      <c r="M215" s="664">
        <v>17073.05</v>
      </c>
      <c r="N215" s="664">
        <v>1</v>
      </c>
      <c r="O215" s="664">
        <v>17073.05</v>
      </c>
      <c r="P215" s="677">
        <v>1</v>
      </c>
      <c r="Q215" s="665">
        <v>17073.05</v>
      </c>
    </row>
    <row r="216" spans="1:17" ht="14.4" customHeight="1" x14ac:dyDescent="0.3">
      <c r="A216" s="660" t="s">
        <v>6835</v>
      </c>
      <c r="B216" s="661" t="s">
        <v>6494</v>
      </c>
      <c r="C216" s="661" t="s">
        <v>6060</v>
      </c>
      <c r="D216" s="661" t="s">
        <v>6889</v>
      </c>
      <c r="E216" s="661" t="s">
        <v>6890</v>
      </c>
      <c r="F216" s="664">
        <v>6</v>
      </c>
      <c r="G216" s="664">
        <v>6016.8</v>
      </c>
      <c r="H216" s="664">
        <v>1</v>
      </c>
      <c r="I216" s="664">
        <v>1002.8000000000001</v>
      </c>
      <c r="J216" s="664">
        <v>2</v>
      </c>
      <c r="K216" s="664">
        <v>2005.6</v>
      </c>
      <c r="L216" s="664">
        <v>0.33333333333333331</v>
      </c>
      <c r="M216" s="664">
        <v>1002.8</v>
      </c>
      <c r="N216" s="664">
        <v>2</v>
      </c>
      <c r="O216" s="664">
        <v>2005.6</v>
      </c>
      <c r="P216" s="677">
        <v>0.33333333333333331</v>
      </c>
      <c r="Q216" s="665">
        <v>1002.8</v>
      </c>
    </row>
    <row r="217" spans="1:17" ht="14.4" customHeight="1" x14ac:dyDescent="0.3">
      <c r="A217" s="660" t="s">
        <v>6835</v>
      </c>
      <c r="B217" s="661" t="s">
        <v>6494</v>
      </c>
      <c r="C217" s="661" t="s">
        <v>6060</v>
      </c>
      <c r="D217" s="661" t="s">
        <v>6891</v>
      </c>
      <c r="E217" s="661" t="s">
        <v>6892</v>
      </c>
      <c r="F217" s="664"/>
      <c r="G217" s="664"/>
      <c r="H217" s="664"/>
      <c r="I217" s="664"/>
      <c r="J217" s="664">
        <v>1</v>
      </c>
      <c r="K217" s="664">
        <v>7650</v>
      </c>
      <c r="L217" s="664"/>
      <c r="M217" s="664">
        <v>7650</v>
      </c>
      <c r="N217" s="664">
        <v>3</v>
      </c>
      <c r="O217" s="664">
        <v>22950</v>
      </c>
      <c r="P217" s="677"/>
      <c r="Q217" s="665">
        <v>7650</v>
      </c>
    </row>
    <row r="218" spans="1:17" ht="14.4" customHeight="1" x14ac:dyDescent="0.3">
      <c r="A218" s="660" t="s">
        <v>6835</v>
      </c>
      <c r="B218" s="661" t="s">
        <v>6494</v>
      </c>
      <c r="C218" s="661" t="s">
        <v>6060</v>
      </c>
      <c r="D218" s="661" t="s">
        <v>6893</v>
      </c>
      <c r="E218" s="661" t="s">
        <v>6894</v>
      </c>
      <c r="F218" s="664">
        <v>4</v>
      </c>
      <c r="G218" s="664">
        <v>8683.8799999999992</v>
      </c>
      <c r="H218" s="664">
        <v>1</v>
      </c>
      <c r="I218" s="664">
        <v>2170.9699999999998</v>
      </c>
      <c r="J218" s="664">
        <v>2</v>
      </c>
      <c r="K218" s="664">
        <v>4341.9399999999996</v>
      </c>
      <c r="L218" s="664">
        <v>0.5</v>
      </c>
      <c r="M218" s="664">
        <v>2170.9699999999998</v>
      </c>
      <c r="N218" s="664">
        <v>2</v>
      </c>
      <c r="O218" s="664">
        <v>4341.9399999999996</v>
      </c>
      <c r="P218" s="677">
        <v>0.5</v>
      </c>
      <c r="Q218" s="665">
        <v>2170.9699999999998</v>
      </c>
    </row>
    <row r="219" spans="1:17" ht="14.4" customHeight="1" x14ac:dyDescent="0.3">
      <c r="A219" s="660" t="s">
        <v>6835</v>
      </c>
      <c r="B219" s="661" t="s">
        <v>6494</v>
      </c>
      <c r="C219" s="661" t="s">
        <v>6060</v>
      </c>
      <c r="D219" s="661" t="s">
        <v>6895</v>
      </c>
      <c r="E219" s="661" t="s">
        <v>6896</v>
      </c>
      <c r="F219" s="664">
        <v>2</v>
      </c>
      <c r="G219" s="664">
        <v>1594</v>
      </c>
      <c r="H219" s="664">
        <v>1</v>
      </c>
      <c r="I219" s="664">
        <v>797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6835</v>
      </c>
      <c r="B220" s="661" t="s">
        <v>6494</v>
      </c>
      <c r="C220" s="661" t="s">
        <v>6060</v>
      </c>
      <c r="D220" s="661" t="s">
        <v>6897</v>
      </c>
      <c r="E220" s="661" t="s">
        <v>6898</v>
      </c>
      <c r="F220" s="664">
        <v>3</v>
      </c>
      <c r="G220" s="664">
        <v>15777.689999999999</v>
      </c>
      <c r="H220" s="664">
        <v>1</v>
      </c>
      <c r="I220" s="664">
        <v>5259.23</v>
      </c>
      <c r="J220" s="664">
        <v>5</v>
      </c>
      <c r="K220" s="664">
        <v>26296.149999999998</v>
      </c>
      <c r="L220" s="664">
        <v>1.6666666666666667</v>
      </c>
      <c r="M220" s="664">
        <v>5259.23</v>
      </c>
      <c r="N220" s="664">
        <v>4</v>
      </c>
      <c r="O220" s="664">
        <v>21036.92</v>
      </c>
      <c r="P220" s="677">
        <v>1.3333333333333333</v>
      </c>
      <c r="Q220" s="665">
        <v>5259.23</v>
      </c>
    </row>
    <row r="221" spans="1:17" ht="14.4" customHeight="1" x14ac:dyDescent="0.3">
      <c r="A221" s="660" t="s">
        <v>6835</v>
      </c>
      <c r="B221" s="661" t="s">
        <v>6494</v>
      </c>
      <c r="C221" s="661" t="s">
        <v>6060</v>
      </c>
      <c r="D221" s="661" t="s">
        <v>6899</v>
      </c>
      <c r="E221" s="661" t="s">
        <v>6900</v>
      </c>
      <c r="F221" s="664">
        <v>5</v>
      </c>
      <c r="G221" s="664">
        <v>3028.25</v>
      </c>
      <c r="H221" s="664">
        <v>1</v>
      </c>
      <c r="I221" s="664">
        <v>605.65</v>
      </c>
      <c r="J221" s="664">
        <v>3</v>
      </c>
      <c r="K221" s="664">
        <v>1816.9499999999998</v>
      </c>
      <c r="L221" s="664">
        <v>0.6</v>
      </c>
      <c r="M221" s="664">
        <v>605.65</v>
      </c>
      <c r="N221" s="664">
        <v>3</v>
      </c>
      <c r="O221" s="664">
        <v>1816.9499999999998</v>
      </c>
      <c r="P221" s="677">
        <v>0.6</v>
      </c>
      <c r="Q221" s="665">
        <v>605.65</v>
      </c>
    </row>
    <row r="222" spans="1:17" ht="14.4" customHeight="1" x14ac:dyDescent="0.3">
      <c r="A222" s="660" t="s">
        <v>6835</v>
      </c>
      <c r="B222" s="661" t="s">
        <v>6494</v>
      </c>
      <c r="C222" s="661" t="s">
        <v>6060</v>
      </c>
      <c r="D222" s="661" t="s">
        <v>6901</v>
      </c>
      <c r="E222" s="661" t="s">
        <v>6902</v>
      </c>
      <c r="F222" s="664"/>
      <c r="G222" s="664"/>
      <c r="H222" s="664"/>
      <c r="I222" s="664"/>
      <c r="J222" s="664">
        <v>1</v>
      </c>
      <c r="K222" s="664">
        <v>831.16</v>
      </c>
      <c r="L222" s="664"/>
      <c r="M222" s="664">
        <v>831.16</v>
      </c>
      <c r="N222" s="664">
        <v>2</v>
      </c>
      <c r="O222" s="664">
        <v>1662.32</v>
      </c>
      <c r="P222" s="677"/>
      <c r="Q222" s="665">
        <v>831.16</v>
      </c>
    </row>
    <row r="223" spans="1:17" ht="14.4" customHeight="1" x14ac:dyDescent="0.3">
      <c r="A223" s="660" t="s">
        <v>6835</v>
      </c>
      <c r="B223" s="661" t="s">
        <v>6494</v>
      </c>
      <c r="C223" s="661" t="s">
        <v>6060</v>
      </c>
      <c r="D223" s="661" t="s">
        <v>6903</v>
      </c>
      <c r="E223" s="661" t="s">
        <v>6902</v>
      </c>
      <c r="F223" s="664">
        <v>7</v>
      </c>
      <c r="G223" s="664">
        <v>6216.42</v>
      </c>
      <c r="H223" s="664">
        <v>1</v>
      </c>
      <c r="I223" s="664">
        <v>888.06000000000006</v>
      </c>
      <c r="J223" s="664">
        <v>5</v>
      </c>
      <c r="K223" s="664">
        <v>4440.3</v>
      </c>
      <c r="L223" s="664">
        <v>0.7142857142857143</v>
      </c>
      <c r="M223" s="664">
        <v>888.06000000000006</v>
      </c>
      <c r="N223" s="664">
        <v>6</v>
      </c>
      <c r="O223" s="664">
        <v>5328.36</v>
      </c>
      <c r="P223" s="677">
        <v>0.8571428571428571</v>
      </c>
      <c r="Q223" s="665">
        <v>888.06</v>
      </c>
    </row>
    <row r="224" spans="1:17" ht="14.4" customHeight="1" x14ac:dyDescent="0.3">
      <c r="A224" s="660" t="s">
        <v>6835</v>
      </c>
      <c r="B224" s="661" t="s">
        <v>6494</v>
      </c>
      <c r="C224" s="661" t="s">
        <v>6060</v>
      </c>
      <c r="D224" s="661" t="s">
        <v>6904</v>
      </c>
      <c r="E224" s="661" t="s">
        <v>6905</v>
      </c>
      <c r="F224" s="664"/>
      <c r="G224" s="664"/>
      <c r="H224" s="664"/>
      <c r="I224" s="664"/>
      <c r="J224" s="664">
        <v>1</v>
      </c>
      <c r="K224" s="664">
        <v>888.06</v>
      </c>
      <c r="L224" s="664"/>
      <c r="M224" s="664">
        <v>888.06</v>
      </c>
      <c r="N224" s="664">
        <v>4</v>
      </c>
      <c r="O224" s="664">
        <v>3552.24</v>
      </c>
      <c r="P224" s="677"/>
      <c r="Q224" s="665">
        <v>888.06</v>
      </c>
    </row>
    <row r="225" spans="1:17" ht="14.4" customHeight="1" x14ac:dyDescent="0.3">
      <c r="A225" s="660" t="s">
        <v>6835</v>
      </c>
      <c r="B225" s="661" t="s">
        <v>6494</v>
      </c>
      <c r="C225" s="661" t="s">
        <v>6060</v>
      </c>
      <c r="D225" s="661" t="s">
        <v>6906</v>
      </c>
      <c r="E225" s="661" t="s">
        <v>6907</v>
      </c>
      <c r="F225" s="664"/>
      <c r="G225" s="664"/>
      <c r="H225" s="664"/>
      <c r="I225" s="664"/>
      <c r="J225" s="664">
        <v>1</v>
      </c>
      <c r="K225" s="664">
        <v>831.16</v>
      </c>
      <c r="L225" s="664"/>
      <c r="M225" s="664">
        <v>831.16</v>
      </c>
      <c r="N225" s="664">
        <v>2</v>
      </c>
      <c r="O225" s="664">
        <v>1662.32</v>
      </c>
      <c r="P225" s="677"/>
      <c r="Q225" s="665">
        <v>831.16</v>
      </c>
    </row>
    <row r="226" spans="1:17" ht="14.4" customHeight="1" x14ac:dyDescent="0.3">
      <c r="A226" s="660" t="s">
        <v>6835</v>
      </c>
      <c r="B226" s="661" t="s">
        <v>6494</v>
      </c>
      <c r="C226" s="661" t="s">
        <v>6060</v>
      </c>
      <c r="D226" s="661" t="s">
        <v>6908</v>
      </c>
      <c r="E226" s="661" t="s">
        <v>6909</v>
      </c>
      <c r="F226" s="664">
        <v>17</v>
      </c>
      <c r="G226" s="664">
        <v>66279.600000000006</v>
      </c>
      <c r="H226" s="664">
        <v>1</v>
      </c>
      <c r="I226" s="664">
        <v>3898.8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6835</v>
      </c>
      <c r="B227" s="661" t="s">
        <v>6494</v>
      </c>
      <c r="C227" s="661" t="s">
        <v>6060</v>
      </c>
      <c r="D227" s="661" t="s">
        <v>6910</v>
      </c>
      <c r="E227" s="661" t="s">
        <v>6911</v>
      </c>
      <c r="F227" s="664">
        <v>3</v>
      </c>
      <c r="G227" s="664">
        <v>4418.6400000000003</v>
      </c>
      <c r="H227" s="664">
        <v>1</v>
      </c>
      <c r="I227" s="664">
        <v>1472.88</v>
      </c>
      <c r="J227" s="664">
        <v>2</v>
      </c>
      <c r="K227" s="664">
        <v>2945.76</v>
      </c>
      <c r="L227" s="664">
        <v>0.66666666666666663</v>
      </c>
      <c r="M227" s="664">
        <v>1472.88</v>
      </c>
      <c r="N227" s="664"/>
      <c r="O227" s="664"/>
      <c r="P227" s="677"/>
      <c r="Q227" s="665"/>
    </row>
    <row r="228" spans="1:17" ht="14.4" customHeight="1" x14ac:dyDescent="0.3">
      <c r="A228" s="660" t="s">
        <v>6835</v>
      </c>
      <c r="B228" s="661" t="s">
        <v>6494</v>
      </c>
      <c r="C228" s="661" t="s">
        <v>6060</v>
      </c>
      <c r="D228" s="661" t="s">
        <v>6912</v>
      </c>
      <c r="E228" s="661" t="s">
        <v>6913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1312.14</v>
      </c>
      <c r="P228" s="677"/>
      <c r="Q228" s="665">
        <v>1312.14</v>
      </c>
    </row>
    <row r="229" spans="1:17" ht="14.4" customHeight="1" x14ac:dyDescent="0.3">
      <c r="A229" s="660" t="s">
        <v>6835</v>
      </c>
      <c r="B229" s="661" t="s">
        <v>6494</v>
      </c>
      <c r="C229" s="661" t="s">
        <v>6060</v>
      </c>
      <c r="D229" s="661" t="s">
        <v>6914</v>
      </c>
      <c r="E229" s="661" t="s">
        <v>6915</v>
      </c>
      <c r="F229" s="664"/>
      <c r="G229" s="664"/>
      <c r="H229" s="664"/>
      <c r="I229" s="664"/>
      <c r="J229" s="664">
        <v>3</v>
      </c>
      <c r="K229" s="664">
        <v>10933.74</v>
      </c>
      <c r="L229" s="664"/>
      <c r="M229" s="664">
        <v>3644.58</v>
      </c>
      <c r="N229" s="664"/>
      <c r="O229" s="664"/>
      <c r="P229" s="677"/>
      <c r="Q229" s="665"/>
    </row>
    <row r="230" spans="1:17" ht="14.4" customHeight="1" x14ac:dyDescent="0.3">
      <c r="A230" s="660" t="s">
        <v>6835</v>
      </c>
      <c r="B230" s="661" t="s">
        <v>6494</v>
      </c>
      <c r="C230" s="661" t="s">
        <v>6060</v>
      </c>
      <c r="D230" s="661" t="s">
        <v>6916</v>
      </c>
      <c r="E230" s="661" t="s">
        <v>6917</v>
      </c>
      <c r="F230" s="664">
        <v>1</v>
      </c>
      <c r="G230" s="664">
        <v>1305.82</v>
      </c>
      <c r="H230" s="664">
        <v>1</v>
      </c>
      <c r="I230" s="664">
        <v>1305.82</v>
      </c>
      <c r="J230" s="664">
        <v>4</v>
      </c>
      <c r="K230" s="664">
        <v>5063.79</v>
      </c>
      <c r="L230" s="664">
        <v>3.8778621862124951</v>
      </c>
      <c r="M230" s="664">
        <v>1265.9475</v>
      </c>
      <c r="N230" s="664">
        <v>4</v>
      </c>
      <c r="O230" s="664">
        <v>4585.32</v>
      </c>
      <c r="P230" s="677">
        <v>3.5114487448499792</v>
      </c>
      <c r="Q230" s="665">
        <v>1146.33</v>
      </c>
    </row>
    <row r="231" spans="1:17" ht="14.4" customHeight="1" x14ac:dyDescent="0.3">
      <c r="A231" s="660" t="s">
        <v>6835</v>
      </c>
      <c r="B231" s="661" t="s">
        <v>6494</v>
      </c>
      <c r="C231" s="661" t="s">
        <v>6060</v>
      </c>
      <c r="D231" s="661" t="s">
        <v>6918</v>
      </c>
      <c r="E231" s="661" t="s">
        <v>6919</v>
      </c>
      <c r="F231" s="664">
        <v>5</v>
      </c>
      <c r="G231" s="664">
        <v>1795.5</v>
      </c>
      <c r="H231" s="664">
        <v>1</v>
      </c>
      <c r="I231" s="664">
        <v>359.1</v>
      </c>
      <c r="J231" s="664">
        <v>5</v>
      </c>
      <c r="K231" s="664">
        <v>1795.5</v>
      </c>
      <c r="L231" s="664">
        <v>1</v>
      </c>
      <c r="M231" s="664">
        <v>359.1</v>
      </c>
      <c r="N231" s="664">
        <v>7</v>
      </c>
      <c r="O231" s="664">
        <v>2513.7000000000003</v>
      </c>
      <c r="P231" s="677">
        <v>1.4000000000000001</v>
      </c>
      <c r="Q231" s="665">
        <v>359.1</v>
      </c>
    </row>
    <row r="232" spans="1:17" ht="14.4" customHeight="1" x14ac:dyDescent="0.3">
      <c r="A232" s="660" t="s">
        <v>6835</v>
      </c>
      <c r="B232" s="661" t="s">
        <v>6494</v>
      </c>
      <c r="C232" s="661" t="s">
        <v>6060</v>
      </c>
      <c r="D232" s="661" t="s">
        <v>6920</v>
      </c>
      <c r="E232" s="661" t="s">
        <v>6921</v>
      </c>
      <c r="F232" s="664"/>
      <c r="G232" s="664"/>
      <c r="H232" s="664"/>
      <c r="I232" s="664"/>
      <c r="J232" s="664"/>
      <c r="K232" s="664"/>
      <c r="L232" s="664"/>
      <c r="M232" s="664"/>
      <c r="N232" s="664">
        <v>1</v>
      </c>
      <c r="O232" s="664">
        <v>565.85</v>
      </c>
      <c r="P232" s="677"/>
      <c r="Q232" s="665">
        <v>565.85</v>
      </c>
    </row>
    <row r="233" spans="1:17" ht="14.4" customHeight="1" x14ac:dyDescent="0.3">
      <c r="A233" s="660" t="s">
        <v>6835</v>
      </c>
      <c r="B233" s="661" t="s">
        <v>6494</v>
      </c>
      <c r="C233" s="661" t="s">
        <v>6060</v>
      </c>
      <c r="D233" s="661" t="s">
        <v>6922</v>
      </c>
      <c r="E233" s="661" t="s">
        <v>6923</v>
      </c>
      <c r="F233" s="664">
        <v>8</v>
      </c>
      <c r="G233" s="664">
        <v>7151.2</v>
      </c>
      <c r="H233" s="664">
        <v>1</v>
      </c>
      <c r="I233" s="664">
        <v>893.9</v>
      </c>
      <c r="J233" s="664">
        <v>13</v>
      </c>
      <c r="K233" s="664">
        <v>11620.7</v>
      </c>
      <c r="L233" s="664">
        <v>1.6250000000000002</v>
      </c>
      <c r="M233" s="664">
        <v>893.90000000000009</v>
      </c>
      <c r="N233" s="664">
        <v>6</v>
      </c>
      <c r="O233" s="664">
        <v>5363.4</v>
      </c>
      <c r="P233" s="677">
        <v>0.75</v>
      </c>
      <c r="Q233" s="665">
        <v>893.9</v>
      </c>
    </row>
    <row r="234" spans="1:17" ht="14.4" customHeight="1" x14ac:dyDescent="0.3">
      <c r="A234" s="660" t="s">
        <v>6835</v>
      </c>
      <c r="B234" s="661" t="s">
        <v>6494</v>
      </c>
      <c r="C234" s="661" t="s">
        <v>6060</v>
      </c>
      <c r="D234" s="661" t="s">
        <v>6924</v>
      </c>
      <c r="E234" s="661" t="s">
        <v>6925</v>
      </c>
      <c r="F234" s="664">
        <v>1</v>
      </c>
      <c r="G234" s="664">
        <v>893.9</v>
      </c>
      <c r="H234" s="664">
        <v>1</v>
      </c>
      <c r="I234" s="664">
        <v>893.9</v>
      </c>
      <c r="J234" s="664">
        <v>3</v>
      </c>
      <c r="K234" s="664">
        <v>2681.7</v>
      </c>
      <c r="L234" s="664">
        <v>3</v>
      </c>
      <c r="M234" s="664">
        <v>893.9</v>
      </c>
      <c r="N234" s="664">
        <v>1</v>
      </c>
      <c r="O234" s="664">
        <v>893.9</v>
      </c>
      <c r="P234" s="677">
        <v>1</v>
      </c>
      <c r="Q234" s="665">
        <v>893.9</v>
      </c>
    </row>
    <row r="235" spans="1:17" ht="14.4" customHeight="1" x14ac:dyDescent="0.3">
      <c r="A235" s="660" t="s">
        <v>6835</v>
      </c>
      <c r="B235" s="661" t="s">
        <v>6494</v>
      </c>
      <c r="C235" s="661" t="s">
        <v>6060</v>
      </c>
      <c r="D235" s="661" t="s">
        <v>6926</v>
      </c>
      <c r="E235" s="661" t="s">
        <v>6927</v>
      </c>
      <c r="F235" s="664">
        <v>5</v>
      </c>
      <c r="G235" s="664">
        <v>84158.45</v>
      </c>
      <c r="H235" s="664">
        <v>1</v>
      </c>
      <c r="I235" s="664">
        <v>16831.689999999999</v>
      </c>
      <c r="J235" s="664">
        <v>1</v>
      </c>
      <c r="K235" s="664">
        <v>16831.689999999999</v>
      </c>
      <c r="L235" s="664">
        <v>0.19999999999999998</v>
      </c>
      <c r="M235" s="664">
        <v>16831.689999999999</v>
      </c>
      <c r="N235" s="664">
        <v>1</v>
      </c>
      <c r="O235" s="664">
        <v>16831.689999999999</v>
      </c>
      <c r="P235" s="677">
        <v>0.19999999999999998</v>
      </c>
      <c r="Q235" s="665">
        <v>16831.689999999999</v>
      </c>
    </row>
    <row r="236" spans="1:17" ht="14.4" customHeight="1" x14ac:dyDescent="0.3">
      <c r="A236" s="660" t="s">
        <v>6835</v>
      </c>
      <c r="B236" s="661" t="s">
        <v>6494</v>
      </c>
      <c r="C236" s="661" t="s">
        <v>6060</v>
      </c>
      <c r="D236" s="661" t="s">
        <v>6928</v>
      </c>
      <c r="E236" s="661" t="s">
        <v>6929</v>
      </c>
      <c r="F236" s="664">
        <v>1</v>
      </c>
      <c r="G236" s="664">
        <v>5200.68</v>
      </c>
      <c r="H236" s="664">
        <v>1</v>
      </c>
      <c r="I236" s="664">
        <v>5200.68</v>
      </c>
      <c r="J236" s="664">
        <v>1</v>
      </c>
      <c r="K236" s="664">
        <v>5200.68</v>
      </c>
      <c r="L236" s="664">
        <v>1</v>
      </c>
      <c r="M236" s="664">
        <v>5200.68</v>
      </c>
      <c r="N236" s="664"/>
      <c r="O236" s="664"/>
      <c r="P236" s="677"/>
      <c r="Q236" s="665"/>
    </row>
    <row r="237" spans="1:17" ht="14.4" customHeight="1" x14ac:dyDescent="0.3">
      <c r="A237" s="660" t="s">
        <v>6835</v>
      </c>
      <c r="B237" s="661" t="s">
        <v>6494</v>
      </c>
      <c r="C237" s="661" t="s">
        <v>6060</v>
      </c>
      <c r="D237" s="661" t="s">
        <v>6930</v>
      </c>
      <c r="E237" s="661" t="s">
        <v>6931</v>
      </c>
      <c r="F237" s="664">
        <v>1</v>
      </c>
      <c r="G237" s="664">
        <v>6587.13</v>
      </c>
      <c r="H237" s="664">
        <v>1</v>
      </c>
      <c r="I237" s="664">
        <v>6587.13</v>
      </c>
      <c r="J237" s="664">
        <v>6</v>
      </c>
      <c r="K237" s="664">
        <v>39522.78</v>
      </c>
      <c r="L237" s="664">
        <v>6</v>
      </c>
      <c r="M237" s="664">
        <v>6587.13</v>
      </c>
      <c r="N237" s="664">
        <v>5</v>
      </c>
      <c r="O237" s="664">
        <v>32935.65</v>
      </c>
      <c r="P237" s="677">
        <v>5</v>
      </c>
      <c r="Q237" s="665">
        <v>6587.13</v>
      </c>
    </row>
    <row r="238" spans="1:17" ht="14.4" customHeight="1" x14ac:dyDescent="0.3">
      <c r="A238" s="660" t="s">
        <v>6835</v>
      </c>
      <c r="B238" s="661" t="s">
        <v>6494</v>
      </c>
      <c r="C238" s="661" t="s">
        <v>6060</v>
      </c>
      <c r="D238" s="661" t="s">
        <v>6932</v>
      </c>
      <c r="E238" s="661" t="s">
        <v>6933</v>
      </c>
      <c r="F238" s="664">
        <v>1</v>
      </c>
      <c r="G238" s="664">
        <v>1841.62</v>
      </c>
      <c r="H238" s="664">
        <v>1</v>
      </c>
      <c r="I238" s="664">
        <v>1841.62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6835</v>
      </c>
      <c r="B239" s="661" t="s">
        <v>6494</v>
      </c>
      <c r="C239" s="661" t="s">
        <v>6060</v>
      </c>
      <c r="D239" s="661" t="s">
        <v>6934</v>
      </c>
      <c r="E239" s="661" t="s">
        <v>6935</v>
      </c>
      <c r="F239" s="664"/>
      <c r="G239" s="664"/>
      <c r="H239" s="664"/>
      <c r="I239" s="664"/>
      <c r="J239" s="664">
        <v>1</v>
      </c>
      <c r="K239" s="664">
        <v>2013.14</v>
      </c>
      <c r="L239" s="664"/>
      <c r="M239" s="664">
        <v>2013.14</v>
      </c>
      <c r="N239" s="664"/>
      <c r="O239" s="664"/>
      <c r="P239" s="677"/>
      <c r="Q239" s="665"/>
    </row>
    <row r="240" spans="1:17" ht="14.4" customHeight="1" x14ac:dyDescent="0.3">
      <c r="A240" s="660" t="s">
        <v>6835</v>
      </c>
      <c r="B240" s="661" t="s">
        <v>6494</v>
      </c>
      <c r="C240" s="661" t="s">
        <v>6060</v>
      </c>
      <c r="D240" s="661" t="s">
        <v>6936</v>
      </c>
      <c r="E240" s="661" t="s">
        <v>6937</v>
      </c>
      <c r="F240" s="664">
        <v>2</v>
      </c>
      <c r="G240" s="664">
        <v>18655.2</v>
      </c>
      <c r="H240" s="664">
        <v>1</v>
      </c>
      <c r="I240" s="664">
        <v>9327.6</v>
      </c>
      <c r="J240" s="664">
        <v>1</v>
      </c>
      <c r="K240" s="664">
        <v>9327.6</v>
      </c>
      <c r="L240" s="664">
        <v>0.5</v>
      </c>
      <c r="M240" s="664">
        <v>9327.6</v>
      </c>
      <c r="N240" s="664"/>
      <c r="O240" s="664"/>
      <c r="P240" s="677"/>
      <c r="Q240" s="665"/>
    </row>
    <row r="241" spans="1:17" ht="14.4" customHeight="1" x14ac:dyDescent="0.3">
      <c r="A241" s="660" t="s">
        <v>6835</v>
      </c>
      <c r="B241" s="661" t="s">
        <v>6494</v>
      </c>
      <c r="C241" s="661" t="s">
        <v>6060</v>
      </c>
      <c r="D241" s="661" t="s">
        <v>6938</v>
      </c>
      <c r="E241" s="661" t="s">
        <v>6939</v>
      </c>
      <c r="F241" s="664">
        <v>1</v>
      </c>
      <c r="G241" s="664">
        <v>15954.82</v>
      </c>
      <c r="H241" s="664">
        <v>1</v>
      </c>
      <c r="I241" s="664">
        <v>15954.82</v>
      </c>
      <c r="J241" s="664">
        <v>2</v>
      </c>
      <c r="K241" s="664">
        <v>31909.64</v>
      </c>
      <c r="L241" s="664">
        <v>2</v>
      </c>
      <c r="M241" s="664">
        <v>15954.82</v>
      </c>
      <c r="N241" s="664"/>
      <c r="O241" s="664"/>
      <c r="P241" s="677"/>
      <c r="Q241" s="665"/>
    </row>
    <row r="242" spans="1:17" ht="14.4" customHeight="1" x14ac:dyDescent="0.3">
      <c r="A242" s="660" t="s">
        <v>6835</v>
      </c>
      <c r="B242" s="661" t="s">
        <v>6494</v>
      </c>
      <c r="C242" s="661" t="s">
        <v>6060</v>
      </c>
      <c r="D242" s="661" t="s">
        <v>6940</v>
      </c>
      <c r="E242" s="661" t="s">
        <v>6941</v>
      </c>
      <c r="F242" s="664"/>
      <c r="G242" s="664"/>
      <c r="H242" s="664"/>
      <c r="I242" s="664"/>
      <c r="J242" s="664">
        <v>1</v>
      </c>
      <c r="K242" s="664">
        <v>1450.7</v>
      </c>
      <c r="L242" s="664"/>
      <c r="M242" s="664">
        <v>1450.7</v>
      </c>
      <c r="N242" s="664"/>
      <c r="O242" s="664"/>
      <c r="P242" s="677"/>
      <c r="Q242" s="665"/>
    </row>
    <row r="243" spans="1:17" ht="14.4" customHeight="1" x14ac:dyDescent="0.3">
      <c r="A243" s="660" t="s">
        <v>6835</v>
      </c>
      <c r="B243" s="661" t="s">
        <v>6494</v>
      </c>
      <c r="C243" s="661" t="s">
        <v>6060</v>
      </c>
      <c r="D243" s="661" t="s">
        <v>6942</v>
      </c>
      <c r="E243" s="661" t="s">
        <v>6943</v>
      </c>
      <c r="F243" s="664"/>
      <c r="G243" s="664"/>
      <c r="H243" s="664"/>
      <c r="I243" s="664"/>
      <c r="J243" s="664">
        <v>1</v>
      </c>
      <c r="K243" s="664">
        <v>23556.23</v>
      </c>
      <c r="L243" s="664"/>
      <c r="M243" s="664">
        <v>23556.23</v>
      </c>
      <c r="N243" s="664">
        <v>3</v>
      </c>
      <c r="O243" s="664">
        <v>70668.69</v>
      </c>
      <c r="P243" s="677"/>
      <c r="Q243" s="665">
        <v>23556.23</v>
      </c>
    </row>
    <row r="244" spans="1:17" ht="14.4" customHeight="1" x14ac:dyDescent="0.3">
      <c r="A244" s="660" t="s">
        <v>6835</v>
      </c>
      <c r="B244" s="661" t="s">
        <v>6494</v>
      </c>
      <c r="C244" s="661" t="s">
        <v>6060</v>
      </c>
      <c r="D244" s="661" t="s">
        <v>6944</v>
      </c>
      <c r="E244" s="661" t="s">
        <v>6945</v>
      </c>
      <c r="F244" s="664"/>
      <c r="G244" s="664"/>
      <c r="H244" s="664"/>
      <c r="I244" s="664"/>
      <c r="J244" s="664">
        <v>1</v>
      </c>
      <c r="K244" s="664">
        <v>380.86</v>
      </c>
      <c r="L244" s="664"/>
      <c r="M244" s="664">
        <v>380.86</v>
      </c>
      <c r="N244" s="664">
        <v>2</v>
      </c>
      <c r="O244" s="664">
        <v>761.72</v>
      </c>
      <c r="P244" s="677"/>
      <c r="Q244" s="665">
        <v>380.86</v>
      </c>
    </row>
    <row r="245" spans="1:17" ht="14.4" customHeight="1" x14ac:dyDescent="0.3">
      <c r="A245" s="660" t="s">
        <v>6835</v>
      </c>
      <c r="B245" s="661" t="s">
        <v>6494</v>
      </c>
      <c r="C245" s="661" t="s">
        <v>6060</v>
      </c>
      <c r="D245" s="661" t="s">
        <v>6946</v>
      </c>
      <c r="E245" s="661" t="s">
        <v>6947</v>
      </c>
      <c r="F245" s="664"/>
      <c r="G245" s="664"/>
      <c r="H245" s="664"/>
      <c r="I245" s="664"/>
      <c r="J245" s="664">
        <v>4</v>
      </c>
      <c r="K245" s="664">
        <v>4340.8</v>
      </c>
      <c r="L245" s="664"/>
      <c r="M245" s="664">
        <v>1085.2</v>
      </c>
      <c r="N245" s="664"/>
      <c r="O245" s="664"/>
      <c r="P245" s="677"/>
      <c r="Q245" s="665"/>
    </row>
    <row r="246" spans="1:17" ht="14.4" customHeight="1" x14ac:dyDescent="0.3">
      <c r="A246" s="660" t="s">
        <v>6835</v>
      </c>
      <c r="B246" s="661" t="s">
        <v>6494</v>
      </c>
      <c r="C246" s="661" t="s">
        <v>6060</v>
      </c>
      <c r="D246" s="661" t="s">
        <v>6948</v>
      </c>
      <c r="E246" s="661" t="s">
        <v>6949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20319.98</v>
      </c>
      <c r="P246" s="677"/>
      <c r="Q246" s="665">
        <v>20319.98</v>
      </c>
    </row>
    <row r="247" spans="1:17" ht="14.4" customHeight="1" x14ac:dyDescent="0.3">
      <c r="A247" s="660" t="s">
        <v>6835</v>
      </c>
      <c r="B247" s="661" t="s">
        <v>6494</v>
      </c>
      <c r="C247" s="661" t="s">
        <v>6072</v>
      </c>
      <c r="D247" s="661" t="s">
        <v>6950</v>
      </c>
      <c r="E247" s="661" t="s">
        <v>6951</v>
      </c>
      <c r="F247" s="664">
        <v>1</v>
      </c>
      <c r="G247" s="664">
        <v>205</v>
      </c>
      <c r="H247" s="664">
        <v>1</v>
      </c>
      <c r="I247" s="664">
        <v>205</v>
      </c>
      <c r="J247" s="664">
        <v>2</v>
      </c>
      <c r="K247" s="664">
        <v>411</v>
      </c>
      <c r="L247" s="664">
        <v>2.0048780487804878</v>
      </c>
      <c r="M247" s="664">
        <v>205.5</v>
      </c>
      <c r="N247" s="664">
        <v>3</v>
      </c>
      <c r="O247" s="664">
        <v>621</v>
      </c>
      <c r="P247" s="677">
        <v>3.0292682926829269</v>
      </c>
      <c r="Q247" s="665">
        <v>207</v>
      </c>
    </row>
    <row r="248" spans="1:17" ht="14.4" customHeight="1" x14ac:dyDescent="0.3">
      <c r="A248" s="660" t="s">
        <v>6835</v>
      </c>
      <c r="B248" s="661" t="s">
        <v>6494</v>
      </c>
      <c r="C248" s="661" t="s">
        <v>6072</v>
      </c>
      <c r="D248" s="661" t="s">
        <v>6952</v>
      </c>
      <c r="E248" s="661" t="s">
        <v>6953</v>
      </c>
      <c r="F248" s="664">
        <v>4</v>
      </c>
      <c r="G248" s="664">
        <v>600</v>
      </c>
      <c r="H248" s="664">
        <v>1</v>
      </c>
      <c r="I248" s="664">
        <v>150</v>
      </c>
      <c r="J248" s="664">
        <v>3</v>
      </c>
      <c r="K248" s="664">
        <v>453</v>
      </c>
      <c r="L248" s="664">
        <v>0.755</v>
      </c>
      <c r="M248" s="664">
        <v>151</v>
      </c>
      <c r="N248" s="664">
        <v>4</v>
      </c>
      <c r="O248" s="664">
        <v>604</v>
      </c>
      <c r="P248" s="677">
        <v>1.0066666666666666</v>
      </c>
      <c r="Q248" s="665">
        <v>151</v>
      </c>
    </row>
    <row r="249" spans="1:17" ht="14.4" customHeight="1" x14ac:dyDescent="0.3">
      <c r="A249" s="660" t="s">
        <v>6835</v>
      </c>
      <c r="B249" s="661" t="s">
        <v>6494</v>
      </c>
      <c r="C249" s="661" t="s">
        <v>6072</v>
      </c>
      <c r="D249" s="661" t="s">
        <v>6954</v>
      </c>
      <c r="E249" s="661" t="s">
        <v>6955</v>
      </c>
      <c r="F249" s="664">
        <v>19</v>
      </c>
      <c r="G249" s="664">
        <v>3458</v>
      </c>
      <c r="H249" s="664">
        <v>1</v>
      </c>
      <c r="I249" s="664">
        <v>182</v>
      </c>
      <c r="J249" s="664">
        <v>17</v>
      </c>
      <c r="K249" s="664">
        <v>3101</v>
      </c>
      <c r="L249" s="664">
        <v>0.89676113360323884</v>
      </c>
      <c r="M249" s="664">
        <v>182.41176470588235</v>
      </c>
      <c r="N249" s="664">
        <v>19</v>
      </c>
      <c r="O249" s="664">
        <v>3477</v>
      </c>
      <c r="P249" s="677">
        <v>1.0054945054945055</v>
      </c>
      <c r="Q249" s="665">
        <v>183</v>
      </c>
    </row>
    <row r="250" spans="1:17" ht="14.4" customHeight="1" x14ac:dyDescent="0.3">
      <c r="A250" s="660" t="s">
        <v>6835</v>
      </c>
      <c r="B250" s="661" t="s">
        <v>6494</v>
      </c>
      <c r="C250" s="661" t="s">
        <v>6072</v>
      </c>
      <c r="D250" s="661" t="s">
        <v>6956</v>
      </c>
      <c r="E250" s="661" t="s">
        <v>6957</v>
      </c>
      <c r="F250" s="664">
        <v>14</v>
      </c>
      <c r="G250" s="664">
        <v>1736</v>
      </c>
      <c r="H250" s="664">
        <v>1</v>
      </c>
      <c r="I250" s="664">
        <v>124</v>
      </c>
      <c r="J250" s="664">
        <v>13</v>
      </c>
      <c r="K250" s="664">
        <v>1614</v>
      </c>
      <c r="L250" s="664">
        <v>0.92972350230414746</v>
      </c>
      <c r="M250" s="664">
        <v>124.15384615384616</v>
      </c>
      <c r="N250" s="664">
        <v>7</v>
      </c>
      <c r="O250" s="664">
        <v>875</v>
      </c>
      <c r="P250" s="677">
        <v>0.50403225806451613</v>
      </c>
      <c r="Q250" s="665">
        <v>125</v>
      </c>
    </row>
    <row r="251" spans="1:17" ht="14.4" customHeight="1" x14ac:dyDescent="0.3">
      <c r="A251" s="660" t="s">
        <v>6835</v>
      </c>
      <c r="B251" s="661" t="s">
        <v>6494</v>
      </c>
      <c r="C251" s="661" t="s">
        <v>6072</v>
      </c>
      <c r="D251" s="661" t="s">
        <v>6958</v>
      </c>
      <c r="E251" s="661" t="s">
        <v>6959</v>
      </c>
      <c r="F251" s="664">
        <v>14</v>
      </c>
      <c r="G251" s="664">
        <v>3038</v>
      </c>
      <c r="H251" s="664">
        <v>1</v>
      </c>
      <c r="I251" s="664">
        <v>217</v>
      </c>
      <c r="J251" s="664">
        <v>2</v>
      </c>
      <c r="K251" s="664">
        <v>435</v>
      </c>
      <c r="L251" s="664">
        <v>0.14318630678077682</v>
      </c>
      <c r="M251" s="664">
        <v>217.5</v>
      </c>
      <c r="N251" s="664">
        <v>12</v>
      </c>
      <c r="O251" s="664">
        <v>2628</v>
      </c>
      <c r="P251" s="677">
        <v>0.86504279131007245</v>
      </c>
      <c r="Q251" s="665">
        <v>219</v>
      </c>
    </row>
    <row r="252" spans="1:17" ht="14.4" customHeight="1" x14ac:dyDescent="0.3">
      <c r="A252" s="660" t="s">
        <v>6835</v>
      </c>
      <c r="B252" s="661" t="s">
        <v>6494</v>
      </c>
      <c r="C252" s="661" t="s">
        <v>6072</v>
      </c>
      <c r="D252" s="661" t="s">
        <v>6960</v>
      </c>
      <c r="E252" s="661" t="s">
        <v>6961</v>
      </c>
      <c r="F252" s="664"/>
      <c r="G252" s="664"/>
      <c r="H252" s="664"/>
      <c r="I252" s="664"/>
      <c r="J252" s="664">
        <v>1</v>
      </c>
      <c r="K252" s="664">
        <v>217</v>
      </c>
      <c r="L252" s="664"/>
      <c r="M252" s="664">
        <v>217</v>
      </c>
      <c r="N252" s="664"/>
      <c r="O252" s="664"/>
      <c r="P252" s="677"/>
      <c r="Q252" s="665"/>
    </row>
    <row r="253" spans="1:17" ht="14.4" customHeight="1" x14ac:dyDescent="0.3">
      <c r="A253" s="660" t="s">
        <v>6835</v>
      </c>
      <c r="B253" s="661" t="s">
        <v>6494</v>
      </c>
      <c r="C253" s="661" t="s">
        <v>6072</v>
      </c>
      <c r="D253" s="661" t="s">
        <v>6962</v>
      </c>
      <c r="E253" s="661" t="s">
        <v>6963</v>
      </c>
      <c r="F253" s="664">
        <v>39</v>
      </c>
      <c r="G253" s="664">
        <v>8541</v>
      </c>
      <c r="H253" s="664">
        <v>1</v>
      </c>
      <c r="I253" s="664">
        <v>219</v>
      </c>
      <c r="J253" s="664">
        <v>36</v>
      </c>
      <c r="K253" s="664">
        <v>7904</v>
      </c>
      <c r="L253" s="664">
        <v>0.92541856925418564</v>
      </c>
      <c r="M253" s="664">
        <v>219.55555555555554</v>
      </c>
      <c r="N253" s="664">
        <v>86</v>
      </c>
      <c r="O253" s="664">
        <v>19006</v>
      </c>
      <c r="P253" s="677">
        <v>2.2252663622526638</v>
      </c>
      <c r="Q253" s="665">
        <v>221</v>
      </c>
    </row>
    <row r="254" spans="1:17" ht="14.4" customHeight="1" x14ac:dyDescent="0.3">
      <c r="A254" s="660" t="s">
        <v>6835</v>
      </c>
      <c r="B254" s="661" t="s">
        <v>6494</v>
      </c>
      <c r="C254" s="661" t="s">
        <v>6072</v>
      </c>
      <c r="D254" s="661" t="s">
        <v>6964</v>
      </c>
      <c r="E254" s="661" t="s">
        <v>6965</v>
      </c>
      <c r="F254" s="664">
        <v>9</v>
      </c>
      <c r="G254" s="664">
        <v>5481</v>
      </c>
      <c r="H254" s="664">
        <v>1</v>
      </c>
      <c r="I254" s="664">
        <v>609</v>
      </c>
      <c r="J254" s="664">
        <v>11</v>
      </c>
      <c r="K254" s="664">
        <v>6714</v>
      </c>
      <c r="L254" s="664">
        <v>1.2249589490968802</v>
      </c>
      <c r="M254" s="664">
        <v>610.36363636363637</v>
      </c>
      <c r="N254" s="664">
        <v>3</v>
      </c>
      <c r="O254" s="664">
        <v>1839</v>
      </c>
      <c r="P254" s="677">
        <v>0.33552271483305968</v>
      </c>
      <c r="Q254" s="665">
        <v>613</v>
      </c>
    </row>
    <row r="255" spans="1:17" ht="14.4" customHeight="1" x14ac:dyDescent="0.3">
      <c r="A255" s="660" t="s">
        <v>6835</v>
      </c>
      <c r="B255" s="661" t="s">
        <v>6494</v>
      </c>
      <c r="C255" s="661" t="s">
        <v>6072</v>
      </c>
      <c r="D255" s="661" t="s">
        <v>6504</v>
      </c>
      <c r="E255" s="661" t="s">
        <v>6505</v>
      </c>
      <c r="F255" s="664">
        <v>36</v>
      </c>
      <c r="G255" s="664">
        <v>11736</v>
      </c>
      <c r="H255" s="664">
        <v>1</v>
      </c>
      <c r="I255" s="664">
        <v>326</v>
      </c>
      <c r="J255" s="664">
        <v>50</v>
      </c>
      <c r="K255" s="664">
        <v>16357</v>
      </c>
      <c r="L255" s="664">
        <v>1.3937457396046353</v>
      </c>
      <c r="M255" s="664">
        <v>327.14</v>
      </c>
      <c r="N255" s="664">
        <v>43</v>
      </c>
      <c r="O255" s="664">
        <v>14190</v>
      </c>
      <c r="P255" s="677">
        <v>1.2091002044989776</v>
      </c>
      <c r="Q255" s="665">
        <v>330</v>
      </c>
    </row>
    <row r="256" spans="1:17" ht="14.4" customHeight="1" x14ac:dyDescent="0.3">
      <c r="A256" s="660" t="s">
        <v>6835</v>
      </c>
      <c r="B256" s="661" t="s">
        <v>6494</v>
      </c>
      <c r="C256" s="661" t="s">
        <v>6072</v>
      </c>
      <c r="D256" s="661" t="s">
        <v>6966</v>
      </c>
      <c r="E256" s="661" t="s">
        <v>6967</v>
      </c>
      <c r="F256" s="664">
        <v>6</v>
      </c>
      <c r="G256" s="664">
        <v>24762</v>
      </c>
      <c r="H256" s="664">
        <v>1</v>
      </c>
      <c r="I256" s="664">
        <v>4127</v>
      </c>
      <c r="J256" s="664">
        <v>9</v>
      </c>
      <c r="K256" s="664">
        <v>20651</v>
      </c>
      <c r="L256" s="664">
        <v>0.83397948469428962</v>
      </c>
      <c r="M256" s="664">
        <v>2294.5555555555557</v>
      </c>
      <c r="N256" s="664">
        <v>5</v>
      </c>
      <c r="O256" s="664">
        <v>20695</v>
      </c>
      <c r="P256" s="677">
        <v>0.8357564009369195</v>
      </c>
      <c r="Q256" s="665">
        <v>4139</v>
      </c>
    </row>
    <row r="257" spans="1:17" ht="14.4" customHeight="1" x14ac:dyDescent="0.3">
      <c r="A257" s="660" t="s">
        <v>6835</v>
      </c>
      <c r="B257" s="661" t="s">
        <v>6494</v>
      </c>
      <c r="C257" s="661" t="s">
        <v>6072</v>
      </c>
      <c r="D257" s="661" t="s">
        <v>6968</v>
      </c>
      <c r="E257" s="661" t="s">
        <v>6969</v>
      </c>
      <c r="F257" s="664"/>
      <c r="G257" s="664"/>
      <c r="H257" s="664"/>
      <c r="I257" s="664"/>
      <c r="J257" s="664"/>
      <c r="K257" s="664"/>
      <c r="L257" s="664"/>
      <c r="M257" s="664"/>
      <c r="N257" s="664">
        <v>9</v>
      </c>
      <c r="O257" s="664">
        <v>2511</v>
      </c>
      <c r="P257" s="677"/>
      <c r="Q257" s="665">
        <v>279</v>
      </c>
    </row>
    <row r="258" spans="1:17" ht="14.4" customHeight="1" x14ac:dyDescent="0.3">
      <c r="A258" s="660" t="s">
        <v>6835</v>
      </c>
      <c r="B258" s="661" t="s">
        <v>6494</v>
      </c>
      <c r="C258" s="661" t="s">
        <v>6072</v>
      </c>
      <c r="D258" s="661" t="s">
        <v>6970</v>
      </c>
      <c r="E258" s="661" t="s">
        <v>6971</v>
      </c>
      <c r="F258" s="664">
        <v>11</v>
      </c>
      <c r="G258" s="664">
        <v>68750</v>
      </c>
      <c r="H258" s="664">
        <v>1</v>
      </c>
      <c r="I258" s="664">
        <v>6250</v>
      </c>
      <c r="J258" s="664">
        <v>15</v>
      </c>
      <c r="K258" s="664">
        <v>93790</v>
      </c>
      <c r="L258" s="664">
        <v>1.3642181818181818</v>
      </c>
      <c r="M258" s="664">
        <v>6252.666666666667</v>
      </c>
      <c r="N258" s="664">
        <v>16</v>
      </c>
      <c r="O258" s="664">
        <v>100224</v>
      </c>
      <c r="P258" s="677">
        <v>1.4578036363636364</v>
      </c>
      <c r="Q258" s="665">
        <v>6264</v>
      </c>
    </row>
    <row r="259" spans="1:17" ht="14.4" customHeight="1" x14ac:dyDescent="0.3">
      <c r="A259" s="660" t="s">
        <v>6835</v>
      </c>
      <c r="B259" s="661" t="s">
        <v>6494</v>
      </c>
      <c r="C259" s="661" t="s">
        <v>6072</v>
      </c>
      <c r="D259" s="661" t="s">
        <v>6972</v>
      </c>
      <c r="E259" s="661" t="s">
        <v>6973</v>
      </c>
      <c r="F259" s="664">
        <v>1</v>
      </c>
      <c r="G259" s="664">
        <v>1515</v>
      </c>
      <c r="H259" s="664">
        <v>1</v>
      </c>
      <c r="I259" s="664">
        <v>1515</v>
      </c>
      <c r="J259" s="664">
        <v>4</v>
      </c>
      <c r="K259" s="664">
        <v>6076</v>
      </c>
      <c r="L259" s="664">
        <v>4.0105610561056109</v>
      </c>
      <c r="M259" s="664">
        <v>1519</v>
      </c>
      <c r="N259" s="664">
        <v>4</v>
      </c>
      <c r="O259" s="664">
        <v>6108</v>
      </c>
      <c r="P259" s="677">
        <v>4.0316831683168317</v>
      </c>
      <c r="Q259" s="665">
        <v>1527</v>
      </c>
    </row>
    <row r="260" spans="1:17" ht="14.4" customHeight="1" x14ac:dyDescent="0.3">
      <c r="A260" s="660" t="s">
        <v>6835</v>
      </c>
      <c r="B260" s="661" t="s">
        <v>6494</v>
      </c>
      <c r="C260" s="661" t="s">
        <v>6072</v>
      </c>
      <c r="D260" s="661" t="s">
        <v>6974</v>
      </c>
      <c r="E260" s="661" t="s">
        <v>6975</v>
      </c>
      <c r="F260" s="664"/>
      <c r="G260" s="664"/>
      <c r="H260" s="664"/>
      <c r="I260" s="664"/>
      <c r="J260" s="664"/>
      <c r="K260" s="664"/>
      <c r="L260" s="664"/>
      <c r="M260" s="664"/>
      <c r="N260" s="664">
        <v>1</v>
      </c>
      <c r="O260" s="664">
        <v>1096</v>
      </c>
      <c r="P260" s="677"/>
      <c r="Q260" s="665">
        <v>1096</v>
      </c>
    </row>
    <row r="261" spans="1:17" ht="14.4" customHeight="1" x14ac:dyDescent="0.3">
      <c r="A261" s="660" t="s">
        <v>6835</v>
      </c>
      <c r="B261" s="661" t="s">
        <v>6494</v>
      </c>
      <c r="C261" s="661" t="s">
        <v>6072</v>
      </c>
      <c r="D261" s="661" t="s">
        <v>6976</v>
      </c>
      <c r="E261" s="661" t="s">
        <v>6977</v>
      </c>
      <c r="F261" s="664">
        <v>14</v>
      </c>
      <c r="G261" s="664">
        <v>53410</v>
      </c>
      <c r="H261" s="664">
        <v>1</v>
      </c>
      <c r="I261" s="664">
        <v>3815</v>
      </c>
      <c r="J261" s="664">
        <v>14</v>
      </c>
      <c r="K261" s="664">
        <v>38174</v>
      </c>
      <c r="L261" s="664">
        <v>0.71473506833926226</v>
      </c>
      <c r="M261" s="664">
        <v>2726.7142857142858</v>
      </c>
      <c r="N261" s="664">
        <v>9</v>
      </c>
      <c r="O261" s="664">
        <v>34416</v>
      </c>
      <c r="P261" s="677">
        <v>0.64437371278786748</v>
      </c>
      <c r="Q261" s="665">
        <v>3824</v>
      </c>
    </row>
    <row r="262" spans="1:17" ht="14.4" customHeight="1" x14ac:dyDescent="0.3">
      <c r="A262" s="660" t="s">
        <v>6835</v>
      </c>
      <c r="B262" s="661" t="s">
        <v>6494</v>
      </c>
      <c r="C262" s="661" t="s">
        <v>6072</v>
      </c>
      <c r="D262" s="661" t="s">
        <v>6978</v>
      </c>
      <c r="E262" s="661" t="s">
        <v>6979</v>
      </c>
      <c r="F262" s="664">
        <v>1</v>
      </c>
      <c r="G262" s="664">
        <v>5150</v>
      </c>
      <c r="H262" s="664">
        <v>1</v>
      </c>
      <c r="I262" s="664">
        <v>5150</v>
      </c>
      <c r="J262" s="664">
        <v>3</v>
      </c>
      <c r="K262" s="664">
        <v>15450</v>
      </c>
      <c r="L262" s="664">
        <v>3</v>
      </c>
      <c r="M262" s="664">
        <v>5150</v>
      </c>
      <c r="N262" s="664">
        <v>1</v>
      </c>
      <c r="O262" s="664">
        <v>5162</v>
      </c>
      <c r="P262" s="677">
        <v>1.0023300970873787</v>
      </c>
      <c r="Q262" s="665">
        <v>5162</v>
      </c>
    </row>
    <row r="263" spans="1:17" ht="14.4" customHeight="1" x14ac:dyDescent="0.3">
      <c r="A263" s="660" t="s">
        <v>6835</v>
      </c>
      <c r="B263" s="661" t="s">
        <v>6494</v>
      </c>
      <c r="C263" s="661" t="s">
        <v>6072</v>
      </c>
      <c r="D263" s="661" t="s">
        <v>6980</v>
      </c>
      <c r="E263" s="661" t="s">
        <v>6981</v>
      </c>
      <c r="F263" s="664">
        <v>8</v>
      </c>
      <c r="G263" s="664">
        <v>13256</v>
      </c>
      <c r="H263" s="664">
        <v>1</v>
      </c>
      <c r="I263" s="664">
        <v>1657</v>
      </c>
      <c r="J263" s="664">
        <v>13</v>
      </c>
      <c r="K263" s="664">
        <v>21553</v>
      </c>
      <c r="L263" s="664">
        <v>1.6259052504526252</v>
      </c>
      <c r="M263" s="664">
        <v>1657.9230769230769</v>
      </c>
      <c r="N263" s="664">
        <v>4</v>
      </c>
      <c r="O263" s="664">
        <v>6664</v>
      </c>
      <c r="P263" s="677">
        <v>0.50271575135787572</v>
      </c>
      <c r="Q263" s="665">
        <v>1666</v>
      </c>
    </row>
    <row r="264" spans="1:17" ht="14.4" customHeight="1" x14ac:dyDescent="0.3">
      <c r="A264" s="660" t="s">
        <v>6835</v>
      </c>
      <c r="B264" s="661" t="s">
        <v>6494</v>
      </c>
      <c r="C264" s="661" t="s">
        <v>6072</v>
      </c>
      <c r="D264" s="661" t="s">
        <v>6982</v>
      </c>
      <c r="E264" s="661" t="s">
        <v>6983</v>
      </c>
      <c r="F264" s="664">
        <v>39</v>
      </c>
      <c r="G264" s="664">
        <v>49803</v>
      </c>
      <c r="H264" s="664">
        <v>1</v>
      </c>
      <c r="I264" s="664">
        <v>1277</v>
      </c>
      <c r="J264" s="664">
        <v>40</v>
      </c>
      <c r="K264" s="664">
        <v>51110</v>
      </c>
      <c r="L264" s="664">
        <v>1.0262433989920285</v>
      </c>
      <c r="M264" s="664">
        <v>1277.75</v>
      </c>
      <c r="N264" s="664">
        <v>36</v>
      </c>
      <c r="O264" s="664">
        <v>46116</v>
      </c>
      <c r="P264" s="677">
        <v>0.92596831516173728</v>
      </c>
      <c r="Q264" s="665">
        <v>1281</v>
      </c>
    </row>
    <row r="265" spans="1:17" ht="14.4" customHeight="1" x14ac:dyDescent="0.3">
      <c r="A265" s="660" t="s">
        <v>6835</v>
      </c>
      <c r="B265" s="661" t="s">
        <v>6494</v>
      </c>
      <c r="C265" s="661" t="s">
        <v>6072</v>
      </c>
      <c r="D265" s="661" t="s">
        <v>6984</v>
      </c>
      <c r="E265" s="661" t="s">
        <v>6985</v>
      </c>
      <c r="F265" s="664">
        <v>38</v>
      </c>
      <c r="G265" s="664">
        <v>44232</v>
      </c>
      <c r="H265" s="664">
        <v>1</v>
      </c>
      <c r="I265" s="664">
        <v>1164</v>
      </c>
      <c r="J265" s="664">
        <v>38</v>
      </c>
      <c r="K265" s="664">
        <v>44252</v>
      </c>
      <c r="L265" s="664">
        <v>1.000452161331163</v>
      </c>
      <c r="M265" s="664">
        <v>1164.5263157894738</v>
      </c>
      <c r="N265" s="664">
        <v>33</v>
      </c>
      <c r="O265" s="664">
        <v>38511</v>
      </c>
      <c r="P265" s="677">
        <v>0.87065925122083554</v>
      </c>
      <c r="Q265" s="665">
        <v>1167</v>
      </c>
    </row>
    <row r="266" spans="1:17" ht="14.4" customHeight="1" x14ac:dyDescent="0.3">
      <c r="A266" s="660" t="s">
        <v>6835</v>
      </c>
      <c r="B266" s="661" t="s">
        <v>6494</v>
      </c>
      <c r="C266" s="661" t="s">
        <v>6072</v>
      </c>
      <c r="D266" s="661" t="s">
        <v>6986</v>
      </c>
      <c r="E266" s="661" t="s">
        <v>6987</v>
      </c>
      <c r="F266" s="664">
        <v>6</v>
      </c>
      <c r="G266" s="664">
        <v>30408</v>
      </c>
      <c r="H266" s="664">
        <v>1</v>
      </c>
      <c r="I266" s="664">
        <v>5068</v>
      </c>
      <c r="J266" s="664">
        <v>27</v>
      </c>
      <c r="K266" s="664">
        <v>136926</v>
      </c>
      <c r="L266" s="664">
        <v>4.5029597474348853</v>
      </c>
      <c r="M266" s="664">
        <v>5071.333333333333</v>
      </c>
      <c r="N266" s="664">
        <v>20</v>
      </c>
      <c r="O266" s="664">
        <v>101520</v>
      </c>
      <c r="P266" s="677">
        <v>3.3385951065509079</v>
      </c>
      <c r="Q266" s="665">
        <v>5076</v>
      </c>
    </row>
    <row r="267" spans="1:17" ht="14.4" customHeight="1" x14ac:dyDescent="0.3">
      <c r="A267" s="660" t="s">
        <v>6835</v>
      </c>
      <c r="B267" s="661" t="s">
        <v>6494</v>
      </c>
      <c r="C267" s="661" t="s">
        <v>6072</v>
      </c>
      <c r="D267" s="661" t="s">
        <v>6988</v>
      </c>
      <c r="E267" s="661" t="s">
        <v>6989</v>
      </c>
      <c r="F267" s="664">
        <v>1</v>
      </c>
      <c r="G267" s="664">
        <v>7673</v>
      </c>
      <c r="H267" s="664">
        <v>1</v>
      </c>
      <c r="I267" s="664">
        <v>7673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6835</v>
      </c>
      <c r="B268" s="661" t="s">
        <v>6494</v>
      </c>
      <c r="C268" s="661" t="s">
        <v>6072</v>
      </c>
      <c r="D268" s="661" t="s">
        <v>6990</v>
      </c>
      <c r="E268" s="661" t="s">
        <v>6991</v>
      </c>
      <c r="F268" s="664">
        <v>1</v>
      </c>
      <c r="G268" s="664">
        <v>742</v>
      </c>
      <c r="H268" s="664">
        <v>1</v>
      </c>
      <c r="I268" s="664">
        <v>742</v>
      </c>
      <c r="J268" s="664"/>
      <c r="K268" s="664"/>
      <c r="L268" s="664"/>
      <c r="M268" s="664"/>
      <c r="N268" s="664">
        <v>1</v>
      </c>
      <c r="O268" s="664">
        <v>752</v>
      </c>
      <c r="P268" s="677">
        <v>1.013477088948787</v>
      </c>
      <c r="Q268" s="665">
        <v>752</v>
      </c>
    </row>
    <row r="269" spans="1:17" ht="14.4" customHeight="1" x14ac:dyDescent="0.3">
      <c r="A269" s="660" t="s">
        <v>6835</v>
      </c>
      <c r="B269" s="661" t="s">
        <v>6494</v>
      </c>
      <c r="C269" s="661" t="s">
        <v>6072</v>
      </c>
      <c r="D269" s="661" t="s">
        <v>6992</v>
      </c>
      <c r="E269" s="661" t="s">
        <v>6993</v>
      </c>
      <c r="F269" s="664">
        <v>222</v>
      </c>
      <c r="G269" s="664">
        <v>38406</v>
      </c>
      <c r="H269" s="664">
        <v>1</v>
      </c>
      <c r="I269" s="664">
        <v>173</v>
      </c>
      <c r="J269" s="664">
        <v>276</v>
      </c>
      <c r="K269" s="664">
        <v>47850</v>
      </c>
      <c r="L269" s="664">
        <v>1.2458990782690205</v>
      </c>
      <c r="M269" s="664">
        <v>173.36956521739131</v>
      </c>
      <c r="N269" s="664">
        <v>277</v>
      </c>
      <c r="O269" s="664">
        <v>48475</v>
      </c>
      <c r="P269" s="677">
        <v>1.2621725772014789</v>
      </c>
      <c r="Q269" s="665">
        <v>175</v>
      </c>
    </row>
    <row r="270" spans="1:17" ht="14.4" customHeight="1" x14ac:dyDescent="0.3">
      <c r="A270" s="660" t="s">
        <v>6835</v>
      </c>
      <c r="B270" s="661" t="s">
        <v>6494</v>
      </c>
      <c r="C270" s="661" t="s">
        <v>6072</v>
      </c>
      <c r="D270" s="661" t="s">
        <v>6994</v>
      </c>
      <c r="E270" s="661" t="s">
        <v>6995</v>
      </c>
      <c r="F270" s="664">
        <v>56</v>
      </c>
      <c r="G270" s="664">
        <v>111776</v>
      </c>
      <c r="H270" s="664">
        <v>1</v>
      </c>
      <c r="I270" s="664">
        <v>1996</v>
      </c>
      <c r="J270" s="664">
        <v>56</v>
      </c>
      <c r="K270" s="664">
        <v>111845</v>
      </c>
      <c r="L270" s="664">
        <v>1.0006173060406527</v>
      </c>
      <c r="M270" s="664">
        <v>1997.2321428571429</v>
      </c>
      <c r="N270" s="664">
        <v>51</v>
      </c>
      <c r="O270" s="664">
        <v>102051</v>
      </c>
      <c r="P270" s="677">
        <v>0.91299563412539364</v>
      </c>
      <c r="Q270" s="665">
        <v>2001</v>
      </c>
    </row>
    <row r="271" spans="1:17" ht="14.4" customHeight="1" x14ac:dyDescent="0.3">
      <c r="A271" s="660" t="s">
        <v>6835</v>
      </c>
      <c r="B271" s="661" t="s">
        <v>6494</v>
      </c>
      <c r="C271" s="661" t="s">
        <v>6072</v>
      </c>
      <c r="D271" s="661" t="s">
        <v>6996</v>
      </c>
      <c r="E271" s="661" t="s">
        <v>6997</v>
      </c>
      <c r="F271" s="664">
        <v>4</v>
      </c>
      <c r="G271" s="664">
        <v>10768</v>
      </c>
      <c r="H271" s="664">
        <v>1</v>
      </c>
      <c r="I271" s="664">
        <v>2692</v>
      </c>
      <c r="J271" s="664">
        <v>14</v>
      </c>
      <c r="K271" s="664">
        <v>37712</v>
      </c>
      <c r="L271" s="664">
        <v>3.5022288261515602</v>
      </c>
      <c r="M271" s="664">
        <v>2693.7142857142858</v>
      </c>
      <c r="N271" s="664">
        <v>12</v>
      </c>
      <c r="O271" s="664">
        <v>32352</v>
      </c>
      <c r="P271" s="677">
        <v>3.0044576523031203</v>
      </c>
      <c r="Q271" s="665">
        <v>2696</v>
      </c>
    </row>
    <row r="272" spans="1:17" ht="14.4" customHeight="1" x14ac:dyDescent="0.3">
      <c r="A272" s="660" t="s">
        <v>6835</v>
      </c>
      <c r="B272" s="661" t="s">
        <v>6494</v>
      </c>
      <c r="C272" s="661" t="s">
        <v>6072</v>
      </c>
      <c r="D272" s="661" t="s">
        <v>6998</v>
      </c>
      <c r="E272" s="661" t="s">
        <v>6999</v>
      </c>
      <c r="F272" s="664">
        <v>2</v>
      </c>
      <c r="G272" s="664">
        <v>10360</v>
      </c>
      <c r="H272" s="664">
        <v>1</v>
      </c>
      <c r="I272" s="664">
        <v>5180</v>
      </c>
      <c r="J272" s="664">
        <v>2</v>
      </c>
      <c r="K272" s="664">
        <v>10366</v>
      </c>
      <c r="L272" s="664">
        <v>1.0005791505791506</v>
      </c>
      <c r="M272" s="664">
        <v>5183</v>
      </c>
      <c r="N272" s="664">
        <v>2</v>
      </c>
      <c r="O272" s="664">
        <v>10376</v>
      </c>
      <c r="P272" s="677">
        <v>1.0015444015444015</v>
      </c>
      <c r="Q272" s="665">
        <v>5188</v>
      </c>
    </row>
    <row r="273" spans="1:17" ht="14.4" customHeight="1" x14ac:dyDescent="0.3">
      <c r="A273" s="660" t="s">
        <v>6835</v>
      </c>
      <c r="B273" s="661" t="s">
        <v>6494</v>
      </c>
      <c r="C273" s="661" t="s">
        <v>6072</v>
      </c>
      <c r="D273" s="661" t="s">
        <v>7000</v>
      </c>
      <c r="E273" s="661" t="s">
        <v>7001</v>
      </c>
      <c r="F273" s="664">
        <v>4</v>
      </c>
      <c r="G273" s="664">
        <v>2632</v>
      </c>
      <c r="H273" s="664">
        <v>1</v>
      </c>
      <c r="I273" s="664">
        <v>658</v>
      </c>
      <c r="J273" s="664">
        <v>7</v>
      </c>
      <c r="K273" s="664">
        <v>4618</v>
      </c>
      <c r="L273" s="664">
        <v>1.7545592705167172</v>
      </c>
      <c r="M273" s="664">
        <v>659.71428571428567</v>
      </c>
      <c r="N273" s="664">
        <v>2</v>
      </c>
      <c r="O273" s="664">
        <v>1324</v>
      </c>
      <c r="P273" s="677">
        <v>0.50303951367781152</v>
      </c>
      <c r="Q273" s="665">
        <v>662</v>
      </c>
    </row>
    <row r="274" spans="1:17" ht="14.4" customHeight="1" x14ac:dyDescent="0.3">
      <c r="A274" s="660" t="s">
        <v>6835</v>
      </c>
      <c r="B274" s="661" t="s">
        <v>6494</v>
      </c>
      <c r="C274" s="661" t="s">
        <v>6072</v>
      </c>
      <c r="D274" s="661" t="s">
        <v>7002</v>
      </c>
      <c r="E274" s="661" t="s">
        <v>7003</v>
      </c>
      <c r="F274" s="664"/>
      <c r="G274" s="664"/>
      <c r="H274" s="664"/>
      <c r="I274" s="664"/>
      <c r="J274" s="664">
        <v>1</v>
      </c>
      <c r="K274" s="664">
        <v>150</v>
      </c>
      <c r="L274" s="664"/>
      <c r="M274" s="664">
        <v>150</v>
      </c>
      <c r="N274" s="664"/>
      <c r="O274" s="664"/>
      <c r="P274" s="677"/>
      <c r="Q274" s="665"/>
    </row>
    <row r="275" spans="1:17" ht="14.4" customHeight="1" x14ac:dyDescent="0.3">
      <c r="A275" s="660" t="s">
        <v>6835</v>
      </c>
      <c r="B275" s="661" t="s">
        <v>6494</v>
      </c>
      <c r="C275" s="661" t="s">
        <v>6072</v>
      </c>
      <c r="D275" s="661" t="s">
        <v>7004</v>
      </c>
      <c r="E275" s="661" t="s">
        <v>7005</v>
      </c>
      <c r="F275" s="664">
        <v>5</v>
      </c>
      <c r="G275" s="664">
        <v>965</v>
      </c>
      <c r="H275" s="664">
        <v>1</v>
      </c>
      <c r="I275" s="664">
        <v>193</v>
      </c>
      <c r="J275" s="664">
        <v>4</v>
      </c>
      <c r="K275" s="664">
        <v>772</v>
      </c>
      <c r="L275" s="664">
        <v>0.8</v>
      </c>
      <c r="M275" s="664">
        <v>193</v>
      </c>
      <c r="N275" s="664">
        <v>1</v>
      </c>
      <c r="O275" s="664">
        <v>195</v>
      </c>
      <c r="P275" s="677">
        <v>0.20207253886010362</v>
      </c>
      <c r="Q275" s="665">
        <v>195</v>
      </c>
    </row>
    <row r="276" spans="1:17" ht="14.4" customHeight="1" x14ac:dyDescent="0.3">
      <c r="A276" s="660" t="s">
        <v>6835</v>
      </c>
      <c r="B276" s="661" t="s">
        <v>6494</v>
      </c>
      <c r="C276" s="661" t="s">
        <v>6072</v>
      </c>
      <c r="D276" s="661" t="s">
        <v>7006</v>
      </c>
      <c r="E276" s="661" t="s">
        <v>7007</v>
      </c>
      <c r="F276" s="664">
        <v>1</v>
      </c>
      <c r="G276" s="664">
        <v>198</v>
      </c>
      <c r="H276" s="664">
        <v>1</v>
      </c>
      <c r="I276" s="664">
        <v>198</v>
      </c>
      <c r="J276" s="664">
        <v>11</v>
      </c>
      <c r="K276" s="664">
        <v>2182</v>
      </c>
      <c r="L276" s="664">
        <v>11.020202020202021</v>
      </c>
      <c r="M276" s="664">
        <v>198.36363636363637</v>
      </c>
      <c r="N276" s="664">
        <v>12</v>
      </c>
      <c r="O276" s="664">
        <v>2400</v>
      </c>
      <c r="P276" s="677">
        <v>12.121212121212121</v>
      </c>
      <c r="Q276" s="665">
        <v>200</v>
      </c>
    </row>
    <row r="277" spans="1:17" ht="14.4" customHeight="1" x14ac:dyDescent="0.3">
      <c r="A277" s="660" t="s">
        <v>6835</v>
      </c>
      <c r="B277" s="661" t="s">
        <v>6494</v>
      </c>
      <c r="C277" s="661" t="s">
        <v>6072</v>
      </c>
      <c r="D277" s="661" t="s">
        <v>7008</v>
      </c>
      <c r="E277" s="661" t="s">
        <v>7009</v>
      </c>
      <c r="F277" s="664">
        <v>13</v>
      </c>
      <c r="G277" s="664">
        <v>5395</v>
      </c>
      <c r="H277" s="664">
        <v>1</v>
      </c>
      <c r="I277" s="664">
        <v>415</v>
      </c>
      <c r="J277" s="664">
        <v>16</v>
      </c>
      <c r="K277" s="664">
        <v>6658</v>
      </c>
      <c r="L277" s="664">
        <v>1.2341056533827619</v>
      </c>
      <c r="M277" s="664">
        <v>416.125</v>
      </c>
      <c r="N277" s="664">
        <v>5</v>
      </c>
      <c r="O277" s="664">
        <v>2090</v>
      </c>
      <c r="P277" s="677">
        <v>0.38739573679332717</v>
      </c>
      <c r="Q277" s="665">
        <v>418</v>
      </c>
    </row>
    <row r="278" spans="1:17" ht="14.4" customHeight="1" x14ac:dyDescent="0.3">
      <c r="A278" s="660" t="s">
        <v>6835</v>
      </c>
      <c r="B278" s="661" t="s">
        <v>6494</v>
      </c>
      <c r="C278" s="661" t="s">
        <v>6072</v>
      </c>
      <c r="D278" s="661" t="s">
        <v>7010</v>
      </c>
      <c r="E278" s="661" t="s">
        <v>7011</v>
      </c>
      <c r="F278" s="664">
        <v>5</v>
      </c>
      <c r="G278" s="664">
        <v>790</v>
      </c>
      <c r="H278" s="664">
        <v>1</v>
      </c>
      <c r="I278" s="664">
        <v>158</v>
      </c>
      <c r="J278" s="664">
        <v>1</v>
      </c>
      <c r="K278" s="664">
        <v>159</v>
      </c>
      <c r="L278" s="664">
        <v>0.20126582278481012</v>
      </c>
      <c r="M278" s="664">
        <v>159</v>
      </c>
      <c r="N278" s="664">
        <v>1</v>
      </c>
      <c r="O278" s="664">
        <v>159</v>
      </c>
      <c r="P278" s="677">
        <v>0.20126582278481012</v>
      </c>
      <c r="Q278" s="665">
        <v>159</v>
      </c>
    </row>
    <row r="279" spans="1:17" ht="14.4" customHeight="1" x14ac:dyDescent="0.3">
      <c r="A279" s="660" t="s">
        <v>6835</v>
      </c>
      <c r="B279" s="661" t="s">
        <v>6494</v>
      </c>
      <c r="C279" s="661" t="s">
        <v>6072</v>
      </c>
      <c r="D279" s="661" t="s">
        <v>7012</v>
      </c>
      <c r="E279" s="661" t="s">
        <v>7013</v>
      </c>
      <c r="F279" s="664"/>
      <c r="G279" s="664"/>
      <c r="H279" s="664"/>
      <c r="I279" s="664"/>
      <c r="J279" s="664">
        <v>2</v>
      </c>
      <c r="K279" s="664">
        <v>850</v>
      </c>
      <c r="L279" s="664"/>
      <c r="M279" s="664">
        <v>425</v>
      </c>
      <c r="N279" s="664">
        <v>2</v>
      </c>
      <c r="O279" s="664">
        <v>856</v>
      </c>
      <c r="P279" s="677"/>
      <c r="Q279" s="665">
        <v>428</v>
      </c>
    </row>
    <row r="280" spans="1:17" ht="14.4" customHeight="1" x14ac:dyDescent="0.3">
      <c r="A280" s="660" t="s">
        <v>6835</v>
      </c>
      <c r="B280" s="661" t="s">
        <v>6494</v>
      </c>
      <c r="C280" s="661" t="s">
        <v>6072</v>
      </c>
      <c r="D280" s="661" t="s">
        <v>7014</v>
      </c>
      <c r="E280" s="661" t="s">
        <v>7015</v>
      </c>
      <c r="F280" s="664">
        <v>17</v>
      </c>
      <c r="G280" s="664">
        <v>36006</v>
      </c>
      <c r="H280" s="664">
        <v>1</v>
      </c>
      <c r="I280" s="664">
        <v>2118</v>
      </c>
      <c r="J280" s="664">
        <v>21</v>
      </c>
      <c r="K280" s="664">
        <v>44505</v>
      </c>
      <c r="L280" s="664">
        <v>1.2360439926678888</v>
      </c>
      <c r="M280" s="664">
        <v>2119.2857142857142</v>
      </c>
      <c r="N280" s="664">
        <v>24</v>
      </c>
      <c r="O280" s="664">
        <v>50952</v>
      </c>
      <c r="P280" s="677">
        <v>1.4150974837527079</v>
      </c>
      <c r="Q280" s="665">
        <v>2123</v>
      </c>
    </row>
    <row r="281" spans="1:17" ht="14.4" customHeight="1" x14ac:dyDescent="0.3">
      <c r="A281" s="660" t="s">
        <v>6835</v>
      </c>
      <c r="B281" s="661" t="s">
        <v>6494</v>
      </c>
      <c r="C281" s="661" t="s">
        <v>6072</v>
      </c>
      <c r="D281" s="661" t="s">
        <v>7016</v>
      </c>
      <c r="E281" s="661" t="s">
        <v>6977</v>
      </c>
      <c r="F281" s="664">
        <v>14</v>
      </c>
      <c r="G281" s="664">
        <v>26096</v>
      </c>
      <c r="H281" s="664">
        <v>1</v>
      </c>
      <c r="I281" s="664">
        <v>1864</v>
      </c>
      <c r="J281" s="664">
        <v>14</v>
      </c>
      <c r="K281" s="664">
        <v>18652</v>
      </c>
      <c r="L281" s="664">
        <v>0.71474555487431024</v>
      </c>
      <c r="M281" s="664">
        <v>1332.2857142857142</v>
      </c>
      <c r="N281" s="664">
        <v>10</v>
      </c>
      <c r="O281" s="664">
        <v>18690</v>
      </c>
      <c r="P281" s="677">
        <v>0.71620171673819744</v>
      </c>
      <c r="Q281" s="665">
        <v>1869</v>
      </c>
    </row>
    <row r="282" spans="1:17" ht="14.4" customHeight="1" x14ac:dyDescent="0.3">
      <c r="A282" s="660" t="s">
        <v>6835</v>
      </c>
      <c r="B282" s="661" t="s">
        <v>6494</v>
      </c>
      <c r="C282" s="661" t="s">
        <v>6072</v>
      </c>
      <c r="D282" s="661" t="s">
        <v>7017</v>
      </c>
      <c r="E282" s="661" t="s">
        <v>7018</v>
      </c>
      <c r="F282" s="664">
        <v>1</v>
      </c>
      <c r="G282" s="664">
        <v>158</v>
      </c>
      <c r="H282" s="664">
        <v>1</v>
      </c>
      <c r="I282" s="664">
        <v>158</v>
      </c>
      <c r="J282" s="664">
        <v>1</v>
      </c>
      <c r="K282" s="664">
        <v>158</v>
      </c>
      <c r="L282" s="664">
        <v>1</v>
      </c>
      <c r="M282" s="664">
        <v>158</v>
      </c>
      <c r="N282" s="664">
        <v>2</v>
      </c>
      <c r="O282" s="664">
        <v>318</v>
      </c>
      <c r="P282" s="677">
        <v>2.0126582278481013</v>
      </c>
      <c r="Q282" s="665">
        <v>159</v>
      </c>
    </row>
    <row r="283" spans="1:17" ht="14.4" customHeight="1" x14ac:dyDescent="0.3">
      <c r="A283" s="660" t="s">
        <v>6835</v>
      </c>
      <c r="B283" s="661" t="s">
        <v>6494</v>
      </c>
      <c r="C283" s="661" t="s">
        <v>6072</v>
      </c>
      <c r="D283" s="661" t="s">
        <v>7019</v>
      </c>
      <c r="E283" s="661" t="s">
        <v>7020</v>
      </c>
      <c r="F283" s="664">
        <v>31</v>
      </c>
      <c r="G283" s="664">
        <v>259904</v>
      </c>
      <c r="H283" s="664">
        <v>1</v>
      </c>
      <c r="I283" s="664">
        <v>8384</v>
      </c>
      <c r="J283" s="664">
        <v>39</v>
      </c>
      <c r="K283" s="664">
        <v>310373</v>
      </c>
      <c r="L283" s="664">
        <v>1.1941832368874661</v>
      </c>
      <c r="M283" s="664">
        <v>7958.2820512820517</v>
      </c>
      <c r="N283" s="664">
        <v>30</v>
      </c>
      <c r="O283" s="664">
        <v>251970</v>
      </c>
      <c r="P283" s="677">
        <v>0.96947334400393992</v>
      </c>
      <c r="Q283" s="665">
        <v>8399</v>
      </c>
    </row>
    <row r="284" spans="1:17" ht="14.4" customHeight="1" x14ac:dyDescent="0.3">
      <c r="A284" s="660" t="s">
        <v>6835</v>
      </c>
      <c r="B284" s="661" t="s">
        <v>6494</v>
      </c>
      <c r="C284" s="661" t="s">
        <v>6072</v>
      </c>
      <c r="D284" s="661" t="s">
        <v>7021</v>
      </c>
      <c r="E284" s="661" t="s">
        <v>7022</v>
      </c>
      <c r="F284" s="664"/>
      <c r="G284" s="664"/>
      <c r="H284" s="664"/>
      <c r="I284" s="664"/>
      <c r="J284" s="664">
        <v>1</v>
      </c>
      <c r="K284" s="664">
        <v>152</v>
      </c>
      <c r="L284" s="664"/>
      <c r="M284" s="664">
        <v>152</v>
      </c>
      <c r="N284" s="664"/>
      <c r="O284" s="664"/>
      <c r="P284" s="677"/>
      <c r="Q284" s="665"/>
    </row>
    <row r="285" spans="1:17" ht="14.4" customHeight="1" x14ac:dyDescent="0.3">
      <c r="A285" s="660" t="s">
        <v>7023</v>
      </c>
      <c r="B285" s="661" t="s">
        <v>7024</v>
      </c>
      <c r="C285" s="661" t="s">
        <v>6072</v>
      </c>
      <c r="D285" s="661" t="s">
        <v>7025</v>
      </c>
      <c r="E285" s="661" t="s">
        <v>7026</v>
      </c>
      <c r="F285" s="664">
        <v>38</v>
      </c>
      <c r="G285" s="664">
        <v>7714</v>
      </c>
      <c r="H285" s="664">
        <v>1</v>
      </c>
      <c r="I285" s="664">
        <v>203</v>
      </c>
      <c r="J285" s="664">
        <v>22</v>
      </c>
      <c r="K285" s="664">
        <v>4488</v>
      </c>
      <c r="L285" s="664">
        <v>0.58179932590095929</v>
      </c>
      <c r="M285" s="664">
        <v>204</v>
      </c>
      <c r="N285" s="664">
        <v>33</v>
      </c>
      <c r="O285" s="664">
        <v>6798</v>
      </c>
      <c r="P285" s="677">
        <v>0.88125486129115893</v>
      </c>
      <c r="Q285" s="665">
        <v>206</v>
      </c>
    </row>
    <row r="286" spans="1:17" ht="14.4" customHeight="1" x14ac:dyDescent="0.3">
      <c r="A286" s="660" t="s">
        <v>7023</v>
      </c>
      <c r="B286" s="661" t="s">
        <v>7024</v>
      </c>
      <c r="C286" s="661" t="s">
        <v>6072</v>
      </c>
      <c r="D286" s="661" t="s">
        <v>7027</v>
      </c>
      <c r="E286" s="661" t="s">
        <v>7026</v>
      </c>
      <c r="F286" s="664"/>
      <c r="G286" s="664"/>
      <c r="H286" s="664"/>
      <c r="I286" s="664"/>
      <c r="J286" s="664"/>
      <c r="K286" s="664"/>
      <c r="L286" s="664"/>
      <c r="M286" s="664"/>
      <c r="N286" s="664">
        <v>3</v>
      </c>
      <c r="O286" s="664">
        <v>255</v>
      </c>
      <c r="P286" s="677"/>
      <c r="Q286" s="665">
        <v>85</v>
      </c>
    </row>
    <row r="287" spans="1:17" ht="14.4" customHeight="1" x14ac:dyDescent="0.3">
      <c r="A287" s="660" t="s">
        <v>7023</v>
      </c>
      <c r="B287" s="661" t="s">
        <v>7024</v>
      </c>
      <c r="C287" s="661" t="s">
        <v>6072</v>
      </c>
      <c r="D287" s="661" t="s">
        <v>7028</v>
      </c>
      <c r="E287" s="661" t="s">
        <v>7029</v>
      </c>
      <c r="F287" s="664">
        <v>265</v>
      </c>
      <c r="G287" s="664">
        <v>77380</v>
      </c>
      <c r="H287" s="664">
        <v>1</v>
      </c>
      <c r="I287" s="664">
        <v>292</v>
      </c>
      <c r="J287" s="664">
        <v>265</v>
      </c>
      <c r="K287" s="664">
        <v>77632</v>
      </c>
      <c r="L287" s="664">
        <v>1.0032566554665288</v>
      </c>
      <c r="M287" s="664">
        <v>292.95094339622642</v>
      </c>
      <c r="N287" s="664">
        <v>240</v>
      </c>
      <c r="O287" s="664">
        <v>70800</v>
      </c>
      <c r="P287" s="677">
        <v>0.91496510726285862</v>
      </c>
      <c r="Q287" s="665">
        <v>295</v>
      </c>
    </row>
    <row r="288" spans="1:17" ht="14.4" customHeight="1" x14ac:dyDescent="0.3">
      <c r="A288" s="660" t="s">
        <v>7023</v>
      </c>
      <c r="B288" s="661" t="s">
        <v>7024</v>
      </c>
      <c r="C288" s="661" t="s">
        <v>6072</v>
      </c>
      <c r="D288" s="661" t="s">
        <v>7030</v>
      </c>
      <c r="E288" s="661" t="s">
        <v>7031</v>
      </c>
      <c r="F288" s="664">
        <v>6</v>
      </c>
      <c r="G288" s="664">
        <v>558</v>
      </c>
      <c r="H288" s="664">
        <v>1</v>
      </c>
      <c r="I288" s="664">
        <v>93</v>
      </c>
      <c r="J288" s="664">
        <v>3</v>
      </c>
      <c r="K288" s="664">
        <v>279</v>
      </c>
      <c r="L288" s="664">
        <v>0.5</v>
      </c>
      <c r="M288" s="664">
        <v>93</v>
      </c>
      <c r="N288" s="664"/>
      <c r="O288" s="664"/>
      <c r="P288" s="677"/>
      <c r="Q288" s="665"/>
    </row>
    <row r="289" spans="1:17" ht="14.4" customHeight="1" x14ac:dyDescent="0.3">
      <c r="A289" s="660" t="s">
        <v>7023</v>
      </c>
      <c r="B289" s="661" t="s">
        <v>7024</v>
      </c>
      <c r="C289" s="661" t="s">
        <v>6072</v>
      </c>
      <c r="D289" s="661" t="s">
        <v>7032</v>
      </c>
      <c r="E289" s="661" t="s">
        <v>7033</v>
      </c>
      <c r="F289" s="664">
        <v>152</v>
      </c>
      <c r="G289" s="664">
        <v>20368</v>
      </c>
      <c r="H289" s="664">
        <v>1</v>
      </c>
      <c r="I289" s="664">
        <v>134</v>
      </c>
      <c r="J289" s="664">
        <v>139</v>
      </c>
      <c r="K289" s="664">
        <v>18688</v>
      </c>
      <c r="L289" s="664">
        <v>0.91751767478397483</v>
      </c>
      <c r="M289" s="664">
        <v>134.44604316546761</v>
      </c>
      <c r="N289" s="664">
        <v>146</v>
      </c>
      <c r="O289" s="664">
        <v>19710</v>
      </c>
      <c r="P289" s="677">
        <v>0.96769442262372352</v>
      </c>
      <c r="Q289" s="665">
        <v>135</v>
      </c>
    </row>
    <row r="290" spans="1:17" ht="14.4" customHeight="1" x14ac:dyDescent="0.3">
      <c r="A290" s="660" t="s">
        <v>7023</v>
      </c>
      <c r="B290" s="661" t="s">
        <v>7024</v>
      </c>
      <c r="C290" s="661" t="s">
        <v>6072</v>
      </c>
      <c r="D290" s="661" t="s">
        <v>7034</v>
      </c>
      <c r="E290" s="661" t="s">
        <v>7033</v>
      </c>
      <c r="F290" s="664"/>
      <c r="G290" s="664"/>
      <c r="H290" s="664"/>
      <c r="I290" s="664"/>
      <c r="J290" s="664"/>
      <c r="K290" s="664"/>
      <c r="L290" s="664"/>
      <c r="M290" s="664"/>
      <c r="N290" s="664">
        <v>1</v>
      </c>
      <c r="O290" s="664">
        <v>178</v>
      </c>
      <c r="P290" s="677"/>
      <c r="Q290" s="665">
        <v>178</v>
      </c>
    </row>
    <row r="291" spans="1:17" ht="14.4" customHeight="1" x14ac:dyDescent="0.3">
      <c r="A291" s="660" t="s">
        <v>7023</v>
      </c>
      <c r="B291" s="661" t="s">
        <v>7024</v>
      </c>
      <c r="C291" s="661" t="s">
        <v>6072</v>
      </c>
      <c r="D291" s="661" t="s">
        <v>7035</v>
      </c>
      <c r="E291" s="661" t="s">
        <v>7036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620</v>
      </c>
      <c r="P291" s="677"/>
      <c r="Q291" s="665">
        <v>620</v>
      </c>
    </row>
    <row r="292" spans="1:17" ht="14.4" customHeight="1" x14ac:dyDescent="0.3">
      <c r="A292" s="660" t="s">
        <v>7023</v>
      </c>
      <c r="B292" s="661" t="s">
        <v>7024</v>
      </c>
      <c r="C292" s="661" t="s">
        <v>6072</v>
      </c>
      <c r="D292" s="661" t="s">
        <v>7037</v>
      </c>
      <c r="E292" s="661" t="s">
        <v>7038</v>
      </c>
      <c r="F292" s="664">
        <v>10</v>
      </c>
      <c r="G292" s="664">
        <v>1590</v>
      </c>
      <c r="H292" s="664">
        <v>1</v>
      </c>
      <c r="I292" s="664">
        <v>159</v>
      </c>
      <c r="J292" s="664">
        <v>12</v>
      </c>
      <c r="K292" s="664">
        <v>1915</v>
      </c>
      <c r="L292" s="664">
        <v>1.2044025157232705</v>
      </c>
      <c r="M292" s="664">
        <v>159.58333333333334</v>
      </c>
      <c r="N292" s="664">
        <v>11</v>
      </c>
      <c r="O292" s="664">
        <v>1771</v>
      </c>
      <c r="P292" s="677">
        <v>1.1138364779874215</v>
      </c>
      <c r="Q292" s="665">
        <v>161</v>
      </c>
    </row>
    <row r="293" spans="1:17" ht="14.4" customHeight="1" x14ac:dyDescent="0.3">
      <c r="A293" s="660" t="s">
        <v>7023</v>
      </c>
      <c r="B293" s="661" t="s">
        <v>7024</v>
      </c>
      <c r="C293" s="661" t="s">
        <v>6072</v>
      </c>
      <c r="D293" s="661" t="s">
        <v>7039</v>
      </c>
      <c r="E293" s="661" t="s">
        <v>7040</v>
      </c>
      <c r="F293" s="664">
        <v>1</v>
      </c>
      <c r="G293" s="664">
        <v>382</v>
      </c>
      <c r="H293" s="664">
        <v>1</v>
      </c>
      <c r="I293" s="664">
        <v>382</v>
      </c>
      <c r="J293" s="664">
        <v>4</v>
      </c>
      <c r="K293" s="664">
        <v>1528</v>
      </c>
      <c r="L293" s="664">
        <v>4</v>
      </c>
      <c r="M293" s="664">
        <v>382</v>
      </c>
      <c r="N293" s="664"/>
      <c r="O293" s="664"/>
      <c r="P293" s="677"/>
      <c r="Q293" s="665"/>
    </row>
    <row r="294" spans="1:17" ht="14.4" customHeight="1" x14ac:dyDescent="0.3">
      <c r="A294" s="660" t="s">
        <v>7023</v>
      </c>
      <c r="B294" s="661" t="s">
        <v>7024</v>
      </c>
      <c r="C294" s="661" t="s">
        <v>6072</v>
      </c>
      <c r="D294" s="661" t="s">
        <v>7041</v>
      </c>
      <c r="E294" s="661" t="s">
        <v>7042</v>
      </c>
      <c r="F294" s="664">
        <v>10</v>
      </c>
      <c r="G294" s="664">
        <v>2620</v>
      </c>
      <c r="H294" s="664">
        <v>1</v>
      </c>
      <c r="I294" s="664">
        <v>262</v>
      </c>
      <c r="J294" s="664">
        <v>7</v>
      </c>
      <c r="K294" s="664">
        <v>1843</v>
      </c>
      <c r="L294" s="664">
        <v>0.70343511450381679</v>
      </c>
      <c r="M294" s="664">
        <v>263.28571428571428</v>
      </c>
      <c r="N294" s="664">
        <v>13</v>
      </c>
      <c r="O294" s="664">
        <v>3458</v>
      </c>
      <c r="P294" s="677">
        <v>1.3198473282442749</v>
      </c>
      <c r="Q294" s="665">
        <v>266</v>
      </c>
    </row>
    <row r="295" spans="1:17" ht="14.4" customHeight="1" x14ac:dyDescent="0.3">
      <c r="A295" s="660" t="s">
        <v>7023</v>
      </c>
      <c r="B295" s="661" t="s">
        <v>7024</v>
      </c>
      <c r="C295" s="661" t="s">
        <v>6072</v>
      </c>
      <c r="D295" s="661" t="s">
        <v>7043</v>
      </c>
      <c r="E295" s="661" t="s">
        <v>7044</v>
      </c>
      <c r="F295" s="664">
        <v>7</v>
      </c>
      <c r="G295" s="664">
        <v>987</v>
      </c>
      <c r="H295" s="664">
        <v>1</v>
      </c>
      <c r="I295" s="664">
        <v>141</v>
      </c>
      <c r="J295" s="664">
        <v>7</v>
      </c>
      <c r="K295" s="664">
        <v>987</v>
      </c>
      <c r="L295" s="664">
        <v>1</v>
      </c>
      <c r="M295" s="664">
        <v>141</v>
      </c>
      <c r="N295" s="664">
        <v>12</v>
      </c>
      <c r="O295" s="664">
        <v>1692</v>
      </c>
      <c r="P295" s="677">
        <v>1.7142857142857142</v>
      </c>
      <c r="Q295" s="665">
        <v>141</v>
      </c>
    </row>
    <row r="296" spans="1:17" ht="14.4" customHeight="1" x14ac:dyDescent="0.3">
      <c r="A296" s="660" t="s">
        <v>7023</v>
      </c>
      <c r="B296" s="661" t="s">
        <v>7024</v>
      </c>
      <c r="C296" s="661" t="s">
        <v>6072</v>
      </c>
      <c r="D296" s="661" t="s">
        <v>7045</v>
      </c>
      <c r="E296" s="661" t="s">
        <v>7044</v>
      </c>
      <c r="F296" s="664">
        <v>152</v>
      </c>
      <c r="G296" s="664">
        <v>11856</v>
      </c>
      <c r="H296" s="664">
        <v>1</v>
      </c>
      <c r="I296" s="664">
        <v>78</v>
      </c>
      <c r="J296" s="664">
        <v>139</v>
      </c>
      <c r="K296" s="664">
        <v>10842</v>
      </c>
      <c r="L296" s="664">
        <v>0.91447368421052633</v>
      </c>
      <c r="M296" s="664">
        <v>78</v>
      </c>
      <c r="N296" s="664">
        <v>146</v>
      </c>
      <c r="O296" s="664">
        <v>11388</v>
      </c>
      <c r="P296" s="677">
        <v>0.96052631578947367</v>
      </c>
      <c r="Q296" s="665">
        <v>78</v>
      </c>
    </row>
    <row r="297" spans="1:17" ht="14.4" customHeight="1" x14ac:dyDescent="0.3">
      <c r="A297" s="660" t="s">
        <v>7023</v>
      </c>
      <c r="B297" s="661" t="s">
        <v>7024</v>
      </c>
      <c r="C297" s="661" t="s">
        <v>6072</v>
      </c>
      <c r="D297" s="661" t="s">
        <v>7046</v>
      </c>
      <c r="E297" s="661" t="s">
        <v>7047</v>
      </c>
      <c r="F297" s="664">
        <v>7</v>
      </c>
      <c r="G297" s="664">
        <v>2121</v>
      </c>
      <c r="H297" s="664">
        <v>1</v>
      </c>
      <c r="I297" s="664">
        <v>303</v>
      </c>
      <c r="J297" s="664">
        <v>7</v>
      </c>
      <c r="K297" s="664">
        <v>2130</v>
      </c>
      <c r="L297" s="664">
        <v>1.0042432814710043</v>
      </c>
      <c r="M297" s="664">
        <v>304.28571428571428</v>
      </c>
      <c r="N297" s="664">
        <v>12</v>
      </c>
      <c r="O297" s="664">
        <v>3684</v>
      </c>
      <c r="P297" s="677">
        <v>1.7369165487977369</v>
      </c>
      <c r="Q297" s="665">
        <v>307</v>
      </c>
    </row>
    <row r="298" spans="1:17" ht="14.4" customHeight="1" x14ac:dyDescent="0.3">
      <c r="A298" s="660" t="s">
        <v>7023</v>
      </c>
      <c r="B298" s="661" t="s">
        <v>7024</v>
      </c>
      <c r="C298" s="661" t="s">
        <v>6072</v>
      </c>
      <c r="D298" s="661" t="s">
        <v>7048</v>
      </c>
      <c r="E298" s="661" t="s">
        <v>7049</v>
      </c>
      <c r="F298" s="664">
        <v>1</v>
      </c>
      <c r="G298" s="664">
        <v>486</v>
      </c>
      <c r="H298" s="664">
        <v>1</v>
      </c>
      <c r="I298" s="664">
        <v>486</v>
      </c>
      <c r="J298" s="664">
        <v>4</v>
      </c>
      <c r="K298" s="664">
        <v>1944</v>
      </c>
      <c r="L298" s="664">
        <v>4</v>
      </c>
      <c r="M298" s="664">
        <v>486</v>
      </c>
      <c r="N298" s="664"/>
      <c r="O298" s="664"/>
      <c r="P298" s="677"/>
      <c r="Q298" s="665"/>
    </row>
    <row r="299" spans="1:17" ht="14.4" customHeight="1" x14ac:dyDescent="0.3">
      <c r="A299" s="660" t="s">
        <v>7023</v>
      </c>
      <c r="B299" s="661" t="s">
        <v>7024</v>
      </c>
      <c r="C299" s="661" t="s">
        <v>6072</v>
      </c>
      <c r="D299" s="661" t="s">
        <v>7050</v>
      </c>
      <c r="E299" s="661" t="s">
        <v>7051</v>
      </c>
      <c r="F299" s="664">
        <v>112</v>
      </c>
      <c r="G299" s="664">
        <v>17920</v>
      </c>
      <c r="H299" s="664">
        <v>1</v>
      </c>
      <c r="I299" s="664">
        <v>160</v>
      </c>
      <c r="J299" s="664">
        <v>110</v>
      </c>
      <c r="K299" s="664">
        <v>17652</v>
      </c>
      <c r="L299" s="664">
        <v>0.98504464285714288</v>
      </c>
      <c r="M299" s="664">
        <v>160.47272727272727</v>
      </c>
      <c r="N299" s="664">
        <v>106</v>
      </c>
      <c r="O299" s="664">
        <v>17066</v>
      </c>
      <c r="P299" s="677">
        <v>0.95234375000000004</v>
      </c>
      <c r="Q299" s="665">
        <v>161</v>
      </c>
    </row>
    <row r="300" spans="1:17" ht="14.4" customHeight="1" x14ac:dyDescent="0.3">
      <c r="A300" s="660" t="s">
        <v>7023</v>
      </c>
      <c r="B300" s="661" t="s">
        <v>7024</v>
      </c>
      <c r="C300" s="661" t="s">
        <v>6072</v>
      </c>
      <c r="D300" s="661" t="s">
        <v>7052</v>
      </c>
      <c r="E300" s="661" t="s">
        <v>7026</v>
      </c>
      <c r="F300" s="664">
        <v>362</v>
      </c>
      <c r="G300" s="664">
        <v>25340</v>
      </c>
      <c r="H300" s="664">
        <v>1</v>
      </c>
      <c r="I300" s="664">
        <v>70</v>
      </c>
      <c r="J300" s="664">
        <v>374</v>
      </c>
      <c r="K300" s="664">
        <v>26353</v>
      </c>
      <c r="L300" s="664">
        <v>1.0399763220205209</v>
      </c>
      <c r="M300" s="664">
        <v>70.462566844919792</v>
      </c>
      <c r="N300" s="664">
        <v>390</v>
      </c>
      <c r="O300" s="664">
        <v>27690</v>
      </c>
      <c r="P300" s="677">
        <v>1.0927387529597474</v>
      </c>
      <c r="Q300" s="665">
        <v>71</v>
      </c>
    </row>
    <row r="301" spans="1:17" ht="14.4" customHeight="1" x14ac:dyDescent="0.3">
      <c r="A301" s="660" t="s">
        <v>7023</v>
      </c>
      <c r="B301" s="661" t="s">
        <v>7024</v>
      </c>
      <c r="C301" s="661" t="s">
        <v>6072</v>
      </c>
      <c r="D301" s="661" t="s">
        <v>7053</v>
      </c>
      <c r="E301" s="661" t="s">
        <v>7054</v>
      </c>
      <c r="F301" s="664"/>
      <c r="G301" s="664"/>
      <c r="H301" s="664"/>
      <c r="I301" s="664"/>
      <c r="J301" s="664"/>
      <c r="K301" s="664"/>
      <c r="L301" s="664"/>
      <c r="M301" s="664"/>
      <c r="N301" s="664">
        <v>3</v>
      </c>
      <c r="O301" s="664">
        <v>660</v>
      </c>
      <c r="P301" s="677"/>
      <c r="Q301" s="665">
        <v>220</v>
      </c>
    </row>
    <row r="302" spans="1:17" ht="14.4" customHeight="1" x14ac:dyDescent="0.3">
      <c r="A302" s="660" t="s">
        <v>7023</v>
      </c>
      <c r="B302" s="661" t="s">
        <v>7024</v>
      </c>
      <c r="C302" s="661" t="s">
        <v>6072</v>
      </c>
      <c r="D302" s="661" t="s">
        <v>7055</v>
      </c>
      <c r="E302" s="661" t="s">
        <v>7056</v>
      </c>
      <c r="F302" s="664">
        <v>7</v>
      </c>
      <c r="G302" s="664">
        <v>8323</v>
      </c>
      <c r="H302" s="664">
        <v>1</v>
      </c>
      <c r="I302" s="664">
        <v>1189</v>
      </c>
      <c r="J302" s="664">
        <v>6</v>
      </c>
      <c r="K302" s="664">
        <v>7142</v>
      </c>
      <c r="L302" s="664">
        <v>0.85810404902078574</v>
      </c>
      <c r="M302" s="664">
        <v>1190.3333333333333</v>
      </c>
      <c r="N302" s="664">
        <v>5</v>
      </c>
      <c r="O302" s="664">
        <v>5975</v>
      </c>
      <c r="P302" s="677">
        <v>0.71789018382794667</v>
      </c>
      <c r="Q302" s="665">
        <v>1195</v>
      </c>
    </row>
    <row r="303" spans="1:17" ht="14.4" customHeight="1" x14ac:dyDescent="0.3">
      <c r="A303" s="660" t="s">
        <v>7023</v>
      </c>
      <c r="B303" s="661" t="s">
        <v>7024</v>
      </c>
      <c r="C303" s="661" t="s">
        <v>6072</v>
      </c>
      <c r="D303" s="661" t="s">
        <v>7057</v>
      </c>
      <c r="E303" s="661" t="s">
        <v>7058</v>
      </c>
      <c r="F303" s="664">
        <v>7</v>
      </c>
      <c r="G303" s="664">
        <v>756</v>
      </c>
      <c r="H303" s="664">
        <v>1</v>
      </c>
      <c r="I303" s="664">
        <v>108</v>
      </c>
      <c r="J303" s="664">
        <v>7</v>
      </c>
      <c r="K303" s="664">
        <v>758</v>
      </c>
      <c r="L303" s="664">
        <v>1.0026455026455026</v>
      </c>
      <c r="M303" s="664">
        <v>108.28571428571429</v>
      </c>
      <c r="N303" s="664">
        <v>6</v>
      </c>
      <c r="O303" s="664">
        <v>660</v>
      </c>
      <c r="P303" s="677">
        <v>0.87301587301587302</v>
      </c>
      <c r="Q303" s="665">
        <v>110</v>
      </c>
    </row>
    <row r="304" spans="1:17" ht="14.4" customHeight="1" x14ac:dyDescent="0.3">
      <c r="A304" s="660" t="s">
        <v>7023</v>
      </c>
      <c r="B304" s="661" t="s">
        <v>7024</v>
      </c>
      <c r="C304" s="661" t="s">
        <v>6072</v>
      </c>
      <c r="D304" s="661" t="s">
        <v>7059</v>
      </c>
      <c r="E304" s="661" t="s">
        <v>7060</v>
      </c>
      <c r="F304" s="664"/>
      <c r="G304" s="664"/>
      <c r="H304" s="664"/>
      <c r="I304" s="664"/>
      <c r="J304" s="664"/>
      <c r="K304" s="664"/>
      <c r="L304" s="664"/>
      <c r="M304" s="664"/>
      <c r="N304" s="664">
        <v>1</v>
      </c>
      <c r="O304" s="664">
        <v>323</v>
      </c>
      <c r="P304" s="677"/>
      <c r="Q304" s="665">
        <v>323</v>
      </c>
    </row>
    <row r="305" spans="1:17" ht="14.4" customHeight="1" x14ac:dyDescent="0.3">
      <c r="A305" s="660" t="s">
        <v>7061</v>
      </c>
      <c r="B305" s="661" t="s">
        <v>7062</v>
      </c>
      <c r="C305" s="661" t="s">
        <v>6072</v>
      </c>
      <c r="D305" s="661" t="s">
        <v>7063</v>
      </c>
      <c r="E305" s="661" t="s">
        <v>7064</v>
      </c>
      <c r="F305" s="664">
        <v>20</v>
      </c>
      <c r="G305" s="664">
        <v>1060</v>
      </c>
      <c r="H305" s="664">
        <v>1</v>
      </c>
      <c r="I305" s="664">
        <v>53</v>
      </c>
      <c r="J305" s="664">
        <v>16</v>
      </c>
      <c r="K305" s="664">
        <v>852</v>
      </c>
      <c r="L305" s="664">
        <v>0.80377358490566042</v>
      </c>
      <c r="M305" s="664">
        <v>53.25</v>
      </c>
      <c r="N305" s="664">
        <v>28</v>
      </c>
      <c r="O305" s="664">
        <v>1512</v>
      </c>
      <c r="P305" s="677">
        <v>1.4264150943396225</v>
      </c>
      <c r="Q305" s="665">
        <v>54</v>
      </c>
    </row>
    <row r="306" spans="1:17" ht="14.4" customHeight="1" x14ac:dyDescent="0.3">
      <c r="A306" s="660" t="s">
        <v>7061</v>
      </c>
      <c r="B306" s="661" t="s">
        <v>7062</v>
      </c>
      <c r="C306" s="661" t="s">
        <v>6072</v>
      </c>
      <c r="D306" s="661" t="s">
        <v>7065</v>
      </c>
      <c r="E306" s="661" t="s">
        <v>7066</v>
      </c>
      <c r="F306" s="664">
        <v>2</v>
      </c>
      <c r="G306" s="664">
        <v>242</v>
      </c>
      <c r="H306" s="664">
        <v>1</v>
      </c>
      <c r="I306" s="664">
        <v>121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7061</v>
      </c>
      <c r="B307" s="661" t="s">
        <v>7062</v>
      </c>
      <c r="C307" s="661" t="s">
        <v>6072</v>
      </c>
      <c r="D307" s="661" t="s">
        <v>7067</v>
      </c>
      <c r="E307" s="661" t="s">
        <v>7068</v>
      </c>
      <c r="F307" s="664">
        <v>26</v>
      </c>
      <c r="G307" s="664">
        <v>4368</v>
      </c>
      <c r="H307" s="664">
        <v>1</v>
      </c>
      <c r="I307" s="664">
        <v>168</v>
      </c>
      <c r="J307" s="664">
        <v>20</v>
      </c>
      <c r="K307" s="664">
        <v>3375</v>
      </c>
      <c r="L307" s="664">
        <v>0.7726648351648352</v>
      </c>
      <c r="M307" s="664">
        <v>168.75</v>
      </c>
      <c r="N307" s="664">
        <v>6</v>
      </c>
      <c r="O307" s="664">
        <v>1032</v>
      </c>
      <c r="P307" s="677">
        <v>0.23626373626373626</v>
      </c>
      <c r="Q307" s="665">
        <v>172</v>
      </c>
    </row>
    <row r="308" spans="1:17" ht="14.4" customHeight="1" x14ac:dyDescent="0.3">
      <c r="A308" s="660" t="s">
        <v>7061</v>
      </c>
      <c r="B308" s="661" t="s">
        <v>7062</v>
      </c>
      <c r="C308" s="661" t="s">
        <v>6072</v>
      </c>
      <c r="D308" s="661" t="s">
        <v>7069</v>
      </c>
      <c r="E308" s="661" t="s">
        <v>7070</v>
      </c>
      <c r="F308" s="664">
        <v>25</v>
      </c>
      <c r="G308" s="664">
        <v>7900</v>
      </c>
      <c r="H308" s="664">
        <v>1</v>
      </c>
      <c r="I308" s="664">
        <v>316</v>
      </c>
      <c r="J308" s="664">
        <v>11</v>
      </c>
      <c r="K308" s="664">
        <v>3488</v>
      </c>
      <c r="L308" s="664">
        <v>0.44151898734177214</v>
      </c>
      <c r="M308" s="664">
        <v>317.09090909090907</v>
      </c>
      <c r="N308" s="664">
        <v>9</v>
      </c>
      <c r="O308" s="664">
        <v>2898</v>
      </c>
      <c r="P308" s="677">
        <v>0.36683544303797466</v>
      </c>
      <c r="Q308" s="665">
        <v>322</v>
      </c>
    </row>
    <row r="309" spans="1:17" ht="14.4" customHeight="1" x14ac:dyDescent="0.3">
      <c r="A309" s="660" t="s">
        <v>7061</v>
      </c>
      <c r="B309" s="661" t="s">
        <v>7062</v>
      </c>
      <c r="C309" s="661" t="s">
        <v>6072</v>
      </c>
      <c r="D309" s="661" t="s">
        <v>7071</v>
      </c>
      <c r="E309" s="661" t="s">
        <v>7072</v>
      </c>
      <c r="F309" s="664">
        <v>65</v>
      </c>
      <c r="G309" s="664">
        <v>21970</v>
      </c>
      <c r="H309" s="664">
        <v>1</v>
      </c>
      <c r="I309" s="664">
        <v>338</v>
      </c>
      <c r="J309" s="664">
        <v>92</v>
      </c>
      <c r="K309" s="664">
        <v>31138</v>
      </c>
      <c r="L309" s="664">
        <v>1.4172963131543013</v>
      </c>
      <c r="M309" s="664">
        <v>338.45652173913044</v>
      </c>
      <c r="N309" s="664">
        <v>55</v>
      </c>
      <c r="O309" s="664">
        <v>18755</v>
      </c>
      <c r="P309" s="677">
        <v>0.85366408739189803</v>
      </c>
      <c r="Q309" s="665">
        <v>341</v>
      </c>
    </row>
    <row r="310" spans="1:17" ht="14.4" customHeight="1" x14ac:dyDescent="0.3">
      <c r="A310" s="660" t="s">
        <v>7061</v>
      </c>
      <c r="B310" s="661" t="s">
        <v>7062</v>
      </c>
      <c r="C310" s="661" t="s">
        <v>6072</v>
      </c>
      <c r="D310" s="661" t="s">
        <v>7073</v>
      </c>
      <c r="E310" s="661" t="s">
        <v>7074</v>
      </c>
      <c r="F310" s="664">
        <v>1</v>
      </c>
      <c r="G310" s="664">
        <v>365</v>
      </c>
      <c r="H310" s="664">
        <v>1</v>
      </c>
      <c r="I310" s="664">
        <v>365</v>
      </c>
      <c r="J310" s="664">
        <v>4</v>
      </c>
      <c r="K310" s="664">
        <v>1460</v>
      </c>
      <c r="L310" s="664">
        <v>4</v>
      </c>
      <c r="M310" s="664">
        <v>365</v>
      </c>
      <c r="N310" s="664"/>
      <c r="O310" s="664"/>
      <c r="P310" s="677"/>
      <c r="Q310" s="665"/>
    </row>
    <row r="311" spans="1:17" ht="14.4" customHeight="1" x14ac:dyDescent="0.3">
      <c r="A311" s="660" t="s">
        <v>7061</v>
      </c>
      <c r="B311" s="661" t="s">
        <v>7062</v>
      </c>
      <c r="C311" s="661" t="s">
        <v>6072</v>
      </c>
      <c r="D311" s="661" t="s">
        <v>7075</v>
      </c>
      <c r="E311" s="661" t="s">
        <v>7076</v>
      </c>
      <c r="F311" s="664"/>
      <c r="G311" s="664"/>
      <c r="H311" s="664"/>
      <c r="I311" s="664"/>
      <c r="J311" s="664">
        <v>1</v>
      </c>
      <c r="K311" s="664">
        <v>37</v>
      </c>
      <c r="L311" s="664"/>
      <c r="M311" s="664">
        <v>37</v>
      </c>
      <c r="N311" s="664">
        <v>2</v>
      </c>
      <c r="O311" s="664">
        <v>74</v>
      </c>
      <c r="P311" s="677"/>
      <c r="Q311" s="665">
        <v>37</v>
      </c>
    </row>
    <row r="312" spans="1:17" ht="14.4" customHeight="1" x14ac:dyDescent="0.3">
      <c r="A312" s="660" t="s">
        <v>7061</v>
      </c>
      <c r="B312" s="661" t="s">
        <v>7062</v>
      </c>
      <c r="C312" s="661" t="s">
        <v>6072</v>
      </c>
      <c r="D312" s="661" t="s">
        <v>7077</v>
      </c>
      <c r="E312" s="661" t="s">
        <v>7078</v>
      </c>
      <c r="F312" s="664"/>
      <c r="G312" s="664"/>
      <c r="H312" s="664"/>
      <c r="I312" s="664"/>
      <c r="J312" s="664">
        <v>1</v>
      </c>
      <c r="K312" s="664">
        <v>251</v>
      </c>
      <c r="L312" s="664"/>
      <c r="M312" s="664">
        <v>251</v>
      </c>
      <c r="N312" s="664"/>
      <c r="O312" s="664"/>
      <c r="P312" s="677"/>
      <c r="Q312" s="665"/>
    </row>
    <row r="313" spans="1:17" ht="14.4" customHeight="1" x14ac:dyDescent="0.3">
      <c r="A313" s="660" t="s">
        <v>7061</v>
      </c>
      <c r="B313" s="661" t="s">
        <v>7062</v>
      </c>
      <c r="C313" s="661" t="s">
        <v>6072</v>
      </c>
      <c r="D313" s="661" t="s">
        <v>6502</v>
      </c>
      <c r="E313" s="661" t="s">
        <v>6503</v>
      </c>
      <c r="F313" s="664">
        <v>2</v>
      </c>
      <c r="G313" s="664">
        <v>1328</v>
      </c>
      <c r="H313" s="664">
        <v>1</v>
      </c>
      <c r="I313" s="664">
        <v>664</v>
      </c>
      <c r="J313" s="664">
        <v>5</v>
      </c>
      <c r="K313" s="664">
        <v>3328</v>
      </c>
      <c r="L313" s="664">
        <v>2.5060240963855422</v>
      </c>
      <c r="M313" s="664">
        <v>665.6</v>
      </c>
      <c r="N313" s="664"/>
      <c r="O313" s="664"/>
      <c r="P313" s="677"/>
      <c r="Q313" s="665"/>
    </row>
    <row r="314" spans="1:17" ht="14.4" customHeight="1" x14ac:dyDescent="0.3">
      <c r="A314" s="660" t="s">
        <v>7061</v>
      </c>
      <c r="B314" s="661" t="s">
        <v>7062</v>
      </c>
      <c r="C314" s="661" t="s">
        <v>6072</v>
      </c>
      <c r="D314" s="661" t="s">
        <v>7079</v>
      </c>
      <c r="E314" s="661" t="s">
        <v>7080</v>
      </c>
      <c r="F314" s="664">
        <v>5</v>
      </c>
      <c r="G314" s="664">
        <v>1405</v>
      </c>
      <c r="H314" s="664">
        <v>1</v>
      </c>
      <c r="I314" s="664">
        <v>281</v>
      </c>
      <c r="J314" s="664">
        <v>3</v>
      </c>
      <c r="K314" s="664">
        <v>846</v>
      </c>
      <c r="L314" s="664">
        <v>0.60213523131672597</v>
      </c>
      <c r="M314" s="664">
        <v>282</v>
      </c>
      <c r="N314" s="664">
        <v>1</v>
      </c>
      <c r="O314" s="664">
        <v>285</v>
      </c>
      <c r="P314" s="677">
        <v>0.20284697508896798</v>
      </c>
      <c r="Q314" s="665">
        <v>285</v>
      </c>
    </row>
    <row r="315" spans="1:17" ht="14.4" customHeight="1" x14ac:dyDescent="0.3">
      <c r="A315" s="660" t="s">
        <v>7061</v>
      </c>
      <c r="B315" s="661" t="s">
        <v>7062</v>
      </c>
      <c r="C315" s="661" t="s">
        <v>6072</v>
      </c>
      <c r="D315" s="661" t="s">
        <v>7081</v>
      </c>
      <c r="E315" s="661" t="s">
        <v>7082</v>
      </c>
      <c r="F315" s="664">
        <v>19</v>
      </c>
      <c r="G315" s="664">
        <v>8664</v>
      </c>
      <c r="H315" s="664">
        <v>1</v>
      </c>
      <c r="I315" s="664">
        <v>456</v>
      </c>
      <c r="J315" s="664">
        <v>22</v>
      </c>
      <c r="K315" s="664">
        <v>10068</v>
      </c>
      <c r="L315" s="664">
        <v>1.1620498614958448</v>
      </c>
      <c r="M315" s="664">
        <v>457.63636363636363</v>
      </c>
      <c r="N315" s="664">
        <v>17</v>
      </c>
      <c r="O315" s="664">
        <v>7854</v>
      </c>
      <c r="P315" s="677">
        <v>0.90650969529085867</v>
      </c>
      <c r="Q315" s="665">
        <v>462</v>
      </c>
    </row>
    <row r="316" spans="1:17" ht="14.4" customHeight="1" x14ac:dyDescent="0.3">
      <c r="A316" s="660" t="s">
        <v>7061</v>
      </c>
      <c r="B316" s="661" t="s">
        <v>7062</v>
      </c>
      <c r="C316" s="661" t="s">
        <v>6072</v>
      </c>
      <c r="D316" s="661" t="s">
        <v>7083</v>
      </c>
      <c r="E316" s="661" t="s">
        <v>7084</v>
      </c>
      <c r="F316" s="664">
        <v>23</v>
      </c>
      <c r="G316" s="664">
        <v>8004</v>
      </c>
      <c r="H316" s="664">
        <v>1</v>
      </c>
      <c r="I316" s="664">
        <v>348</v>
      </c>
      <c r="J316" s="664">
        <v>23</v>
      </c>
      <c r="K316" s="664">
        <v>8052</v>
      </c>
      <c r="L316" s="664">
        <v>1.0059970014992503</v>
      </c>
      <c r="M316" s="664">
        <v>350.08695652173913</v>
      </c>
      <c r="N316" s="664">
        <v>19</v>
      </c>
      <c r="O316" s="664">
        <v>6764</v>
      </c>
      <c r="P316" s="677">
        <v>0.84507746126936534</v>
      </c>
      <c r="Q316" s="665">
        <v>356</v>
      </c>
    </row>
    <row r="317" spans="1:17" ht="14.4" customHeight="1" x14ac:dyDescent="0.3">
      <c r="A317" s="660" t="s">
        <v>7061</v>
      </c>
      <c r="B317" s="661" t="s">
        <v>7062</v>
      </c>
      <c r="C317" s="661" t="s">
        <v>6072</v>
      </c>
      <c r="D317" s="661" t="s">
        <v>7085</v>
      </c>
      <c r="E317" s="661" t="s">
        <v>7086</v>
      </c>
      <c r="F317" s="664">
        <v>1</v>
      </c>
      <c r="G317" s="664">
        <v>2886</v>
      </c>
      <c r="H317" s="664">
        <v>1</v>
      </c>
      <c r="I317" s="664">
        <v>2886</v>
      </c>
      <c r="J317" s="664">
        <v>1</v>
      </c>
      <c r="K317" s="664">
        <v>2886</v>
      </c>
      <c r="L317" s="664">
        <v>1</v>
      </c>
      <c r="M317" s="664">
        <v>2886</v>
      </c>
      <c r="N317" s="664"/>
      <c r="O317" s="664"/>
      <c r="P317" s="677"/>
      <c r="Q317" s="665"/>
    </row>
    <row r="318" spans="1:17" ht="14.4" customHeight="1" x14ac:dyDescent="0.3">
      <c r="A318" s="660" t="s">
        <v>7061</v>
      </c>
      <c r="B318" s="661" t="s">
        <v>7062</v>
      </c>
      <c r="C318" s="661" t="s">
        <v>6072</v>
      </c>
      <c r="D318" s="661" t="s">
        <v>7087</v>
      </c>
      <c r="E318" s="661" t="s">
        <v>7088</v>
      </c>
      <c r="F318" s="664">
        <v>4</v>
      </c>
      <c r="G318" s="664">
        <v>412</v>
      </c>
      <c r="H318" s="664">
        <v>1</v>
      </c>
      <c r="I318" s="664">
        <v>103</v>
      </c>
      <c r="J318" s="664">
        <v>5</v>
      </c>
      <c r="K318" s="664">
        <v>520</v>
      </c>
      <c r="L318" s="664">
        <v>1.2621359223300972</v>
      </c>
      <c r="M318" s="664">
        <v>104</v>
      </c>
      <c r="N318" s="664"/>
      <c r="O318" s="664"/>
      <c r="P318" s="677"/>
      <c r="Q318" s="665"/>
    </row>
    <row r="319" spans="1:17" ht="14.4" customHeight="1" x14ac:dyDescent="0.3">
      <c r="A319" s="660" t="s">
        <v>7061</v>
      </c>
      <c r="B319" s="661" t="s">
        <v>7062</v>
      </c>
      <c r="C319" s="661" t="s">
        <v>6072</v>
      </c>
      <c r="D319" s="661" t="s">
        <v>6506</v>
      </c>
      <c r="E319" s="661" t="s">
        <v>6507</v>
      </c>
      <c r="F319" s="664">
        <v>1</v>
      </c>
      <c r="G319" s="664">
        <v>457</v>
      </c>
      <c r="H319" s="664">
        <v>1</v>
      </c>
      <c r="I319" s="664">
        <v>457</v>
      </c>
      <c r="J319" s="664">
        <v>3</v>
      </c>
      <c r="K319" s="664">
        <v>1371</v>
      </c>
      <c r="L319" s="664">
        <v>3</v>
      </c>
      <c r="M319" s="664">
        <v>457</v>
      </c>
      <c r="N319" s="664"/>
      <c r="O319" s="664"/>
      <c r="P319" s="677"/>
      <c r="Q319" s="665"/>
    </row>
    <row r="320" spans="1:17" ht="14.4" customHeight="1" x14ac:dyDescent="0.3">
      <c r="A320" s="660" t="s">
        <v>7061</v>
      </c>
      <c r="B320" s="661" t="s">
        <v>7062</v>
      </c>
      <c r="C320" s="661" t="s">
        <v>6072</v>
      </c>
      <c r="D320" s="661" t="s">
        <v>3929</v>
      </c>
      <c r="E320" s="661" t="s">
        <v>7089</v>
      </c>
      <c r="F320" s="664">
        <v>9</v>
      </c>
      <c r="G320" s="664">
        <v>3861</v>
      </c>
      <c r="H320" s="664">
        <v>1</v>
      </c>
      <c r="I320" s="664">
        <v>429</v>
      </c>
      <c r="J320" s="664">
        <v>7</v>
      </c>
      <c r="K320" s="664">
        <v>3033</v>
      </c>
      <c r="L320" s="664">
        <v>0.78554778554778559</v>
      </c>
      <c r="M320" s="664">
        <v>433.28571428571428</v>
      </c>
      <c r="N320" s="664">
        <v>3</v>
      </c>
      <c r="O320" s="664">
        <v>1311</v>
      </c>
      <c r="P320" s="677">
        <v>0.33954933954933952</v>
      </c>
      <c r="Q320" s="665">
        <v>437</v>
      </c>
    </row>
    <row r="321" spans="1:17" ht="14.4" customHeight="1" x14ac:dyDescent="0.3">
      <c r="A321" s="660" t="s">
        <v>7061</v>
      </c>
      <c r="B321" s="661" t="s">
        <v>7062</v>
      </c>
      <c r="C321" s="661" t="s">
        <v>6072</v>
      </c>
      <c r="D321" s="661" t="s">
        <v>7090</v>
      </c>
      <c r="E321" s="661" t="s">
        <v>7091</v>
      </c>
      <c r="F321" s="664">
        <v>60</v>
      </c>
      <c r="G321" s="664">
        <v>3180</v>
      </c>
      <c r="H321" s="664">
        <v>1</v>
      </c>
      <c r="I321" s="664">
        <v>53</v>
      </c>
      <c r="J321" s="664">
        <v>40</v>
      </c>
      <c r="K321" s="664">
        <v>2140</v>
      </c>
      <c r="L321" s="664">
        <v>0.67295597484276726</v>
      </c>
      <c r="M321" s="664">
        <v>53.5</v>
      </c>
      <c r="N321" s="664">
        <v>22</v>
      </c>
      <c r="O321" s="664">
        <v>1188</v>
      </c>
      <c r="P321" s="677">
        <v>0.37358490566037733</v>
      </c>
      <c r="Q321" s="665">
        <v>54</v>
      </c>
    </row>
    <row r="322" spans="1:17" ht="14.4" customHeight="1" x14ac:dyDescent="0.3">
      <c r="A322" s="660" t="s">
        <v>7061</v>
      </c>
      <c r="B322" s="661" t="s">
        <v>7062</v>
      </c>
      <c r="C322" s="661" t="s">
        <v>6072</v>
      </c>
      <c r="D322" s="661" t="s">
        <v>7092</v>
      </c>
      <c r="E322" s="661" t="s">
        <v>7093</v>
      </c>
      <c r="F322" s="664">
        <v>152</v>
      </c>
      <c r="G322" s="664">
        <v>25080</v>
      </c>
      <c r="H322" s="664">
        <v>1</v>
      </c>
      <c r="I322" s="664">
        <v>165</v>
      </c>
      <c r="J322" s="664">
        <v>57</v>
      </c>
      <c r="K322" s="664">
        <v>9480</v>
      </c>
      <c r="L322" s="664">
        <v>0.37799043062200954</v>
      </c>
      <c r="M322" s="664">
        <v>166.31578947368422</v>
      </c>
      <c r="N322" s="664">
        <v>36</v>
      </c>
      <c r="O322" s="664">
        <v>6084</v>
      </c>
      <c r="P322" s="677">
        <v>0.24258373205741626</v>
      </c>
      <c r="Q322" s="665">
        <v>169</v>
      </c>
    </row>
    <row r="323" spans="1:17" ht="14.4" customHeight="1" x14ac:dyDescent="0.3">
      <c r="A323" s="660" t="s">
        <v>7061</v>
      </c>
      <c r="B323" s="661" t="s">
        <v>7062</v>
      </c>
      <c r="C323" s="661" t="s">
        <v>6072</v>
      </c>
      <c r="D323" s="661" t="s">
        <v>6508</v>
      </c>
      <c r="E323" s="661" t="s">
        <v>6509</v>
      </c>
      <c r="F323" s="664">
        <v>7</v>
      </c>
      <c r="G323" s="664">
        <v>553</v>
      </c>
      <c r="H323" s="664">
        <v>1</v>
      </c>
      <c r="I323" s="664">
        <v>79</v>
      </c>
      <c r="J323" s="664">
        <v>27</v>
      </c>
      <c r="K323" s="664">
        <v>2135</v>
      </c>
      <c r="L323" s="664">
        <v>3.8607594936708862</v>
      </c>
      <c r="M323" s="664">
        <v>79.074074074074076</v>
      </c>
      <c r="N323" s="664">
        <v>9</v>
      </c>
      <c r="O323" s="664">
        <v>729</v>
      </c>
      <c r="P323" s="677">
        <v>1.3182640144665461</v>
      </c>
      <c r="Q323" s="665">
        <v>81</v>
      </c>
    </row>
    <row r="324" spans="1:17" ht="14.4" customHeight="1" x14ac:dyDescent="0.3">
      <c r="A324" s="660" t="s">
        <v>7061</v>
      </c>
      <c r="B324" s="661" t="s">
        <v>7062</v>
      </c>
      <c r="C324" s="661" t="s">
        <v>6072</v>
      </c>
      <c r="D324" s="661" t="s">
        <v>7094</v>
      </c>
      <c r="E324" s="661" t="s">
        <v>7095</v>
      </c>
      <c r="F324" s="664">
        <v>5</v>
      </c>
      <c r="G324" s="664">
        <v>800</v>
      </c>
      <c r="H324" s="664">
        <v>1</v>
      </c>
      <c r="I324" s="664">
        <v>160</v>
      </c>
      <c r="J324" s="664">
        <v>1</v>
      </c>
      <c r="K324" s="664">
        <v>162</v>
      </c>
      <c r="L324" s="664">
        <v>0.20250000000000001</v>
      </c>
      <c r="M324" s="664">
        <v>162</v>
      </c>
      <c r="N324" s="664">
        <v>2</v>
      </c>
      <c r="O324" s="664">
        <v>326</v>
      </c>
      <c r="P324" s="677">
        <v>0.40749999999999997</v>
      </c>
      <c r="Q324" s="665">
        <v>163</v>
      </c>
    </row>
    <row r="325" spans="1:17" ht="14.4" customHeight="1" x14ac:dyDescent="0.3">
      <c r="A325" s="660" t="s">
        <v>7061</v>
      </c>
      <c r="B325" s="661" t="s">
        <v>7062</v>
      </c>
      <c r="C325" s="661" t="s">
        <v>6072</v>
      </c>
      <c r="D325" s="661" t="s">
        <v>6512</v>
      </c>
      <c r="E325" s="661" t="s">
        <v>6513</v>
      </c>
      <c r="F325" s="664">
        <v>1</v>
      </c>
      <c r="G325" s="664">
        <v>167</v>
      </c>
      <c r="H325" s="664">
        <v>1</v>
      </c>
      <c r="I325" s="664">
        <v>167</v>
      </c>
      <c r="J325" s="664"/>
      <c r="K325" s="664"/>
      <c r="L325" s="664"/>
      <c r="M325" s="664"/>
      <c r="N325" s="664">
        <v>1</v>
      </c>
      <c r="O325" s="664">
        <v>170</v>
      </c>
      <c r="P325" s="677">
        <v>1.0179640718562875</v>
      </c>
      <c r="Q325" s="665">
        <v>170</v>
      </c>
    </row>
    <row r="326" spans="1:17" ht="14.4" customHeight="1" x14ac:dyDescent="0.3">
      <c r="A326" s="660" t="s">
        <v>7061</v>
      </c>
      <c r="B326" s="661" t="s">
        <v>7062</v>
      </c>
      <c r="C326" s="661" t="s">
        <v>6072</v>
      </c>
      <c r="D326" s="661" t="s">
        <v>7096</v>
      </c>
      <c r="E326" s="661" t="s">
        <v>7097</v>
      </c>
      <c r="F326" s="664">
        <v>2</v>
      </c>
      <c r="G326" s="664">
        <v>486</v>
      </c>
      <c r="H326" s="664">
        <v>1</v>
      </c>
      <c r="I326" s="664">
        <v>243</v>
      </c>
      <c r="J326" s="664">
        <v>4</v>
      </c>
      <c r="K326" s="664">
        <v>975</v>
      </c>
      <c r="L326" s="664">
        <v>2.0061728395061729</v>
      </c>
      <c r="M326" s="664">
        <v>243.75</v>
      </c>
      <c r="N326" s="664">
        <v>3</v>
      </c>
      <c r="O326" s="664">
        <v>741</v>
      </c>
      <c r="P326" s="677">
        <v>1.5246913580246915</v>
      </c>
      <c r="Q326" s="665">
        <v>247</v>
      </c>
    </row>
    <row r="327" spans="1:17" ht="14.4" customHeight="1" x14ac:dyDescent="0.3">
      <c r="A327" s="660" t="s">
        <v>7061</v>
      </c>
      <c r="B327" s="661" t="s">
        <v>7062</v>
      </c>
      <c r="C327" s="661" t="s">
        <v>6072</v>
      </c>
      <c r="D327" s="661" t="s">
        <v>7098</v>
      </c>
      <c r="E327" s="661" t="s">
        <v>7099</v>
      </c>
      <c r="F327" s="664">
        <v>6</v>
      </c>
      <c r="G327" s="664">
        <v>11958</v>
      </c>
      <c r="H327" s="664">
        <v>1</v>
      </c>
      <c r="I327" s="664">
        <v>1993</v>
      </c>
      <c r="J327" s="664">
        <v>5</v>
      </c>
      <c r="K327" s="664">
        <v>10017</v>
      </c>
      <c r="L327" s="664">
        <v>0.83768188660311094</v>
      </c>
      <c r="M327" s="664">
        <v>2003.4</v>
      </c>
      <c r="N327" s="664">
        <v>12</v>
      </c>
      <c r="O327" s="664">
        <v>24144</v>
      </c>
      <c r="P327" s="677">
        <v>2.0190667335674863</v>
      </c>
      <c r="Q327" s="665">
        <v>2012</v>
      </c>
    </row>
    <row r="328" spans="1:17" ht="14.4" customHeight="1" x14ac:dyDescent="0.3">
      <c r="A328" s="660" t="s">
        <v>7061</v>
      </c>
      <c r="B328" s="661" t="s">
        <v>7062</v>
      </c>
      <c r="C328" s="661" t="s">
        <v>6072</v>
      </c>
      <c r="D328" s="661" t="s">
        <v>7100</v>
      </c>
      <c r="E328" s="661" t="s">
        <v>7101</v>
      </c>
      <c r="F328" s="664">
        <v>8</v>
      </c>
      <c r="G328" s="664">
        <v>3232</v>
      </c>
      <c r="H328" s="664">
        <v>1</v>
      </c>
      <c r="I328" s="664">
        <v>404</v>
      </c>
      <c r="J328" s="664">
        <v>1</v>
      </c>
      <c r="K328" s="664">
        <v>414</v>
      </c>
      <c r="L328" s="664">
        <v>0.1280940594059406</v>
      </c>
      <c r="M328" s="664">
        <v>414</v>
      </c>
      <c r="N328" s="664">
        <v>1</v>
      </c>
      <c r="O328" s="664">
        <v>418</v>
      </c>
      <c r="P328" s="677">
        <v>0.12933168316831684</v>
      </c>
      <c r="Q328" s="665">
        <v>418</v>
      </c>
    </row>
    <row r="329" spans="1:17" ht="14.4" customHeight="1" x14ac:dyDescent="0.3">
      <c r="A329" s="660" t="s">
        <v>7061</v>
      </c>
      <c r="B329" s="661" t="s">
        <v>7062</v>
      </c>
      <c r="C329" s="661" t="s">
        <v>6072</v>
      </c>
      <c r="D329" s="661" t="s">
        <v>7102</v>
      </c>
      <c r="E329" s="661" t="s">
        <v>7103</v>
      </c>
      <c r="F329" s="664">
        <v>1</v>
      </c>
      <c r="G329" s="664">
        <v>266</v>
      </c>
      <c r="H329" s="664">
        <v>1</v>
      </c>
      <c r="I329" s="664">
        <v>266</v>
      </c>
      <c r="J329" s="664">
        <v>1</v>
      </c>
      <c r="K329" s="664">
        <v>266</v>
      </c>
      <c r="L329" s="664">
        <v>1</v>
      </c>
      <c r="M329" s="664">
        <v>266</v>
      </c>
      <c r="N329" s="664">
        <v>3</v>
      </c>
      <c r="O329" s="664">
        <v>807</v>
      </c>
      <c r="P329" s="677">
        <v>3.0338345864661656</v>
      </c>
      <c r="Q329" s="665">
        <v>269</v>
      </c>
    </row>
    <row r="330" spans="1:17" ht="14.4" customHeight="1" x14ac:dyDescent="0.3">
      <c r="A330" s="660" t="s">
        <v>7104</v>
      </c>
      <c r="B330" s="661" t="s">
        <v>7105</v>
      </c>
      <c r="C330" s="661" t="s">
        <v>6072</v>
      </c>
      <c r="D330" s="661" t="s">
        <v>7106</v>
      </c>
      <c r="E330" s="661" t="s">
        <v>7107</v>
      </c>
      <c r="F330" s="664">
        <v>59</v>
      </c>
      <c r="G330" s="664">
        <v>9381</v>
      </c>
      <c r="H330" s="664">
        <v>1</v>
      </c>
      <c r="I330" s="664">
        <v>159</v>
      </c>
      <c r="J330" s="664">
        <v>72</v>
      </c>
      <c r="K330" s="664">
        <v>11478</v>
      </c>
      <c r="L330" s="664">
        <v>1.2235369363607291</v>
      </c>
      <c r="M330" s="664">
        <v>159.41666666666666</v>
      </c>
      <c r="N330" s="664">
        <v>108</v>
      </c>
      <c r="O330" s="664">
        <v>17388</v>
      </c>
      <c r="P330" s="677">
        <v>1.8535337384074193</v>
      </c>
      <c r="Q330" s="665">
        <v>161</v>
      </c>
    </row>
    <row r="331" spans="1:17" ht="14.4" customHeight="1" x14ac:dyDescent="0.3">
      <c r="A331" s="660" t="s">
        <v>7104</v>
      </c>
      <c r="B331" s="661" t="s">
        <v>7105</v>
      </c>
      <c r="C331" s="661" t="s">
        <v>6072</v>
      </c>
      <c r="D331" s="661" t="s">
        <v>7108</v>
      </c>
      <c r="E331" s="661" t="s">
        <v>7109</v>
      </c>
      <c r="F331" s="664"/>
      <c r="G331" s="664"/>
      <c r="H331" s="664"/>
      <c r="I331" s="664"/>
      <c r="J331" s="664">
        <v>1</v>
      </c>
      <c r="K331" s="664">
        <v>1165</v>
      </c>
      <c r="L331" s="664"/>
      <c r="M331" s="664">
        <v>1165</v>
      </c>
      <c r="N331" s="664"/>
      <c r="O331" s="664"/>
      <c r="P331" s="677"/>
      <c r="Q331" s="665"/>
    </row>
    <row r="332" spans="1:17" ht="14.4" customHeight="1" x14ac:dyDescent="0.3">
      <c r="A332" s="660" t="s">
        <v>7104</v>
      </c>
      <c r="B332" s="661" t="s">
        <v>7105</v>
      </c>
      <c r="C332" s="661" t="s">
        <v>6072</v>
      </c>
      <c r="D332" s="661" t="s">
        <v>7110</v>
      </c>
      <c r="E332" s="661" t="s">
        <v>7111</v>
      </c>
      <c r="F332" s="664">
        <v>60</v>
      </c>
      <c r="G332" s="664">
        <v>2340</v>
      </c>
      <c r="H332" s="664">
        <v>1</v>
      </c>
      <c r="I332" s="664">
        <v>39</v>
      </c>
      <c r="J332" s="664">
        <v>66</v>
      </c>
      <c r="K332" s="664">
        <v>2598</v>
      </c>
      <c r="L332" s="664">
        <v>1.1102564102564103</v>
      </c>
      <c r="M332" s="664">
        <v>39.363636363636367</v>
      </c>
      <c r="N332" s="664">
        <v>55</v>
      </c>
      <c r="O332" s="664">
        <v>2200</v>
      </c>
      <c r="P332" s="677">
        <v>0.94017094017094016</v>
      </c>
      <c r="Q332" s="665">
        <v>40</v>
      </c>
    </row>
    <row r="333" spans="1:17" ht="14.4" customHeight="1" x14ac:dyDescent="0.3">
      <c r="A333" s="660" t="s">
        <v>7104</v>
      </c>
      <c r="B333" s="661" t="s">
        <v>7105</v>
      </c>
      <c r="C333" s="661" t="s">
        <v>6072</v>
      </c>
      <c r="D333" s="661" t="s">
        <v>7039</v>
      </c>
      <c r="E333" s="661" t="s">
        <v>7040</v>
      </c>
      <c r="F333" s="664">
        <v>1</v>
      </c>
      <c r="G333" s="664">
        <v>382</v>
      </c>
      <c r="H333" s="664">
        <v>1</v>
      </c>
      <c r="I333" s="664">
        <v>382</v>
      </c>
      <c r="J333" s="664">
        <v>16</v>
      </c>
      <c r="K333" s="664">
        <v>6117</v>
      </c>
      <c r="L333" s="664">
        <v>16.013089005235603</v>
      </c>
      <c r="M333" s="664">
        <v>382.3125</v>
      </c>
      <c r="N333" s="664">
        <v>13</v>
      </c>
      <c r="O333" s="664">
        <v>4979</v>
      </c>
      <c r="P333" s="677">
        <v>13.034031413612565</v>
      </c>
      <c r="Q333" s="665">
        <v>383</v>
      </c>
    </row>
    <row r="334" spans="1:17" ht="14.4" customHeight="1" x14ac:dyDescent="0.3">
      <c r="A334" s="660" t="s">
        <v>7104</v>
      </c>
      <c r="B334" s="661" t="s">
        <v>7105</v>
      </c>
      <c r="C334" s="661" t="s">
        <v>6072</v>
      </c>
      <c r="D334" s="661" t="s">
        <v>7112</v>
      </c>
      <c r="E334" s="661" t="s">
        <v>7113</v>
      </c>
      <c r="F334" s="664"/>
      <c r="G334" s="664"/>
      <c r="H334" s="664"/>
      <c r="I334" s="664"/>
      <c r="J334" s="664"/>
      <c r="K334" s="664"/>
      <c r="L334" s="664"/>
      <c r="M334" s="664"/>
      <c r="N334" s="664">
        <v>9</v>
      </c>
      <c r="O334" s="664">
        <v>333</v>
      </c>
      <c r="P334" s="677"/>
      <c r="Q334" s="665">
        <v>37</v>
      </c>
    </row>
    <row r="335" spans="1:17" ht="14.4" customHeight="1" x14ac:dyDescent="0.3">
      <c r="A335" s="660" t="s">
        <v>7104</v>
      </c>
      <c r="B335" s="661" t="s">
        <v>7105</v>
      </c>
      <c r="C335" s="661" t="s">
        <v>6072</v>
      </c>
      <c r="D335" s="661" t="s">
        <v>7114</v>
      </c>
      <c r="E335" s="661" t="s">
        <v>7115</v>
      </c>
      <c r="F335" s="664">
        <v>6</v>
      </c>
      <c r="G335" s="664">
        <v>2664</v>
      </c>
      <c r="H335" s="664">
        <v>1</v>
      </c>
      <c r="I335" s="664">
        <v>444</v>
      </c>
      <c r="J335" s="664">
        <v>13</v>
      </c>
      <c r="K335" s="664">
        <v>5779</v>
      </c>
      <c r="L335" s="664">
        <v>2.1692942942942941</v>
      </c>
      <c r="M335" s="664">
        <v>444.53846153846155</v>
      </c>
      <c r="N335" s="664">
        <v>4</v>
      </c>
      <c r="O335" s="664">
        <v>1780</v>
      </c>
      <c r="P335" s="677">
        <v>0.66816816816816815</v>
      </c>
      <c r="Q335" s="665">
        <v>445</v>
      </c>
    </row>
    <row r="336" spans="1:17" ht="14.4" customHeight="1" x14ac:dyDescent="0.3">
      <c r="A336" s="660" t="s">
        <v>7104</v>
      </c>
      <c r="B336" s="661" t="s">
        <v>7105</v>
      </c>
      <c r="C336" s="661" t="s">
        <v>6072</v>
      </c>
      <c r="D336" s="661" t="s">
        <v>7116</v>
      </c>
      <c r="E336" s="661" t="s">
        <v>7117</v>
      </c>
      <c r="F336" s="664">
        <v>1</v>
      </c>
      <c r="G336" s="664">
        <v>490</v>
      </c>
      <c r="H336" s="664">
        <v>1</v>
      </c>
      <c r="I336" s="664">
        <v>490</v>
      </c>
      <c r="J336" s="664">
        <v>2</v>
      </c>
      <c r="K336" s="664">
        <v>982</v>
      </c>
      <c r="L336" s="664">
        <v>2.0040816326530613</v>
      </c>
      <c r="M336" s="664">
        <v>491</v>
      </c>
      <c r="N336" s="664">
        <v>5</v>
      </c>
      <c r="O336" s="664">
        <v>2455</v>
      </c>
      <c r="P336" s="677">
        <v>5.0102040816326534</v>
      </c>
      <c r="Q336" s="665">
        <v>491</v>
      </c>
    </row>
    <row r="337" spans="1:17" ht="14.4" customHeight="1" x14ac:dyDescent="0.3">
      <c r="A337" s="660" t="s">
        <v>7104</v>
      </c>
      <c r="B337" s="661" t="s">
        <v>7105</v>
      </c>
      <c r="C337" s="661" t="s">
        <v>6072</v>
      </c>
      <c r="D337" s="661" t="s">
        <v>7118</v>
      </c>
      <c r="E337" s="661" t="s">
        <v>7119</v>
      </c>
      <c r="F337" s="664">
        <v>1</v>
      </c>
      <c r="G337" s="664">
        <v>31</v>
      </c>
      <c r="H337" s="664">
        <v>1</v>
      </c>
      <c r="I337" s="664">
        <v>31</v>
      </c>
      <c r="J337" s="664">
        <v>7</v>
      </c>
      <c r="K337" s="664">
        <v>217</v>
      </c>
      <c r="L337" s="664">
        <v>7</v>
      </c>
      <c r="M337" s="664">
        <v>31</v>
      </c>
      <c r="N337" s="664">
        <v>3</v>
      </c>
      <c r="O337" s="664">
        <v>93</v>
      </c>
      <c r="P337" s="677">
        <v>3</v>
      </c>
      <c r="Q337" s="665">
        <v>31</v>
      </c>
    </row>
    <row r="338" spans="1:17" ht="14.4" customHeight="1" x14ac:dyDescent="0.3">
      <c r="A338" s="660" t="s">
        <v>7104</v>
      </c>
      <c r="B338" s="661" t="s">
        <v>7105</v>
      </c>
      <c r="C338" s="661" t="s">
        <v>6072</v>
      </c>
      <c r="D338" s="661" t="s">
        <v>7120</v>
      </c>
      <c r="E338" s="661" t="s">
        <v>7121</v>
      </c>
      <c r="F338" s="664">
        <v>4</v>
      </c>
      <c r="G338" s="664">
        <v>820</v>
      </c>
      <c r="H338" s="664">
        <v>1</v>
      </c>
      <c r="I338" s="664">
        <v>205</v>
      </c>
      <c r="J338" s="664">
        <v>1</v>
      </c>
      <c r="K338" s="664">
        <v>205</v>
      </c>
      <c r="L338" s="664">
        <v>0.25</v>
      </c>
      <c r="M338" s="664">
        <v>205</v>
      </c>
      <c r="N338" s="664">
        <v>1</v>
      </c>
      <c r="O338" s="664">
        <v>207</v>
      </c>
      <c r="P338" s="677">
        <v>0.2524390243902439</v>
      </c>
      <c r="Q338" s="665">
        <v>207</v>
      </c>
    </row>
    <row r="339" spans="1:17" ht="14.4" customHeight="1" x14ac:dyDescent="0.3">
      <c r="A339" s="660" t="s">
        <v>7104</v>
      </c>
      <c r="B339" s="661" t="s">
        <v>7105</v>
      </c>
      <c r="C339" s="661" t="s">
        <v>6072</v>
      </c>
      <c r="D339" s="661" t="s">
        <v>7122</v>
      </c>
      <c r="E339" s="661" t="s">
        <v>7123</v>
      </c>
      <c r="F339" s="664">
        <v>3</v>
      </c>
      <c r="G339" s="664">
        <v>1131</v>
      </c>
      <c r="H339" s="664">
        <v>1</v>
      </c>
      <c r="I339" s="664">
        <v>377</v>
      </c>
      <c r="J339" s="664">
        <v>1</v>
      </c>
      <c r="K339" s="664">
        <v>377</v>
      </c>
      <c r="L339" s="664">
        <v>0.33333333333333331</v>
      </c>
      <c r="M339" s="664">
        <v>377</v>
      </c>
      <c r="N339" s="664">
        <v>1</v>
      </c>
      <c r="O339" s="664">
        <v>380</v>
      </c>
      <c r="P339" s="677">
        <v>0.33598585322723251</v>
      </c>
      <c r="Q339" s="665">
        <v>380</v>
      </c>
    </row>
    <row r="340" spans="1:17" ht="14.4" customHeight="1" x14ac:dyDescent="0.3">
      <c r="A340" s="660" t="s">
        <v>7104</v>
      </c>
      <c r="B340" s="661" t="s">
        <v>7105</v>
      </c>
      <c r="C340" s="661" t="s">
        <v>6072</v>
      </c>
      <c r="D340" s="661" t="s">
        <v>7124</v>
      </c>
      <c r="E340" s="661" t="s">
        <v>7125</v>
      </c>
      <c r="F340" s="664">
        <v>121</v>
      </c>
      <c r="G340" s="664">
        <v>13673</v>
      </c>
      <c r="H340" s="664">
        <v>1</v>
      </c>
      <c r="I340" s="664">
        <v>113</v>
      </c>
      <c r="J340" s="664">
        <v>160</v>
      </c>
      <c r="K340" s="664">
        <v>18224</v>
      </c>
      <c r="L340" s="664">
        <v>1.3328457544064944</v>
      </c>
      <c r="M340" s="664">
        <v>113.9</v>
      </c>
      <c r="N340" s="664">
        <v>184</v>
      </c>
      <c r="O340" s="664">
        <v>21344</v>
      </c>
      <c r="P340" s="677">
        <v>1.5610326921670445</v>
      </c>
      <c r="Q340" s="665">
        <v>116</v>
      </c>
    </row>
    <row r="341" spans="1:17" ht="14.4" customHeight="1" x14ac:dyDescent="0.3">
      <c r="A341" s="660" t="s">
        <v>7104</v>
      </c>
      <c r="B341" s="661" t="s">
        <v>7105</v>
      </c>
      <c r="C341" s="661" t="s">
        <v>6072</v>
      </c>
      <c r="D341" s="661" t="s">
        <v>7126</v>
      </c>
      <c r="E341" s="661" t="s">
        <v>7127</v>
      </c>
      <c r="F341" s="664">
        <v>17</v>
      </c>
      <c r="G341" s="664">
        <v>1428</v>
      </c>
      <c r="H341" s="664">
        <v>1</v>
      </c>
      <c r="I341" s="664">
        <v>84</v>
      </c>
      <c r="J341" s="664">
        <v>24</v>
      </c>
      <c r="K341" s="664">
        <v>2028</v>
      </c>
      <c r="L341" s="664">
        <v>1.4201680672268908</v>
      </c>
      <c r="M341" s="664">
        <v>84.5</v>
      </c>
      <c r="N341" s="664">
        <v>37</v>
      </c>
      <c r="O341" s="664">
        <v>3145</v>
      </c>
      <c r="P341" s="677">
        <v>2.2023809523809526</v>
      </c>
      <c r="Q341" s="665">
        <v>85</v>
      </c>
    </row>
    <row r="342" spans="1:17" ht="14.4" customHeight="1" x14ac:dyDescent="0.3">
      <c r="A342" s="660" t="s">
        <v>7104</v>
      </c>
      <c r="B342" s="661" t="s">
        <v>7105</v>
      </c>
      <c r="C342" s="661" t="s">
        <v>6072</v>
      </c>
      <c r="D342" s="661" t="s">
        <v>7128</v>
      </c>
      <c r="E342" s="661" t="s">
        <v>7129</v>
      </c>
      <c r="F342" s="664">
        <v>1</v>
      </c>
      <c r="G342" s="664">
        <v>96</v>
      </c>
      <c r="H342" s="664">
        <v>1</v>
      </c>
      <c r="I342" s="664">
        <v>96</v>
      </c>
      <c r="J342" s="664">
        <v>1</v>
      </c>
      <c r="K342" s="664">
        <v>96</v>
      </c>
      <c r="L342" s="664">
        <v>1</v>
      </c>
      <c r="M342" s="664">
        <v>96</v>
      </c>
      <c r="N342" s="664">
        <v>3</v>
      </c>
      <c r="O342" s="664">
        <v>294</v>
      </c>
      <c r="P342" s="677">
        <v>3.0625</v>
      </c>
      <c r="Q342" s="665">
        <v>98</v>
      </c>
    </row>
    <row r="343" spans="1:17" ht="14.4" customHeight="1" x14ac:dyDescent="0.3">
      <c r="A343" s="660" t="s">
        <v>7104</v>
      </c>
      <c r="B343" s="661" t="s">
        <v>7105</v>
      </c>
      <c r="C343" s="661" t="s">
        <v>6072</v>
      </c>
      <c r="D343" s="661" t="s">
        <v>7130</v>
      </c>
      <c r="E343" s="661" t="s">
        <v>7131</v>
      </c>
      <c r="F343" s="664">
        <v>1</v>
      </c>
      <c r="G343" s="664">
        <v>21</v>
      </c>
      <c r="H343" s="664">
        <v>1</v>
      </c>
      <c r="I343" s="664">
        <v>21</v>
      </c>
      <c r="J343" s="664">
        <v>13</v>
      </c>
      <c r="K343" s="664">
        <v>273</v>
      </c>
      <c r="L343" s="664">
        <v>13</v>
      </c>
      <c r="M343" s="664">
        <v>21</v>
      </c>
      <c r="N343" s="664">
        <v>8</v>
      </c>
      <c r="O343" s="664">
        <v>168</v>
      </c>
      <c r="P343" s="677">
        <v>8</v>
      </c>
      <c r="Q343" s="665">
        <v>21</v>
      </c>
    </row>
    <row r="344" spans="1:17" ht="14.4" customHeight="1" x14ac:dyDescent="0.3">
      <c r="A344" s="660" t="s">
        <v>7104</v>
      </c>
      <c r="B344" s="661" t="s">
        <v>7105</v>
      </c>
      <c r="C344" s="661" t="s">
        <v>6072</v>
      </c>
      <c r="D344" s="661" t="s">
        <v>7048</v>
      </c>
      <c r="E344" s="661" t="s">
        <v>7049</v>
      </c>
      <c r="F344" s="664">
        <v>62</v>
      </c>
      <c r="G344" s="664">
        <v>30132</v>
      </c>
      <c r="H344" s="664">
        <v>1</v>
      </c>
      <c r="I344" s="664">
        <v>486</v>
      </c>
      <c r="J344" s="664">
        <v>48</v>
      </c>
      <c r="K344" s="664">
        <v>23351</v>
      </c>
      <c r="L344" s="664">
        <v>0.77495685649807511</v>
      </c>
      <c r="M344" s="664">
        <v>486.47916666666669</v>
      </c>
      <c r="N344" s="664">
        <v>36</v>
      </c>
      <c r="O344" s="664">
        <v>17532</v>
      </c>
      <c r="P344" s="677">
        <v>0.58183990442054956</v>
      </c>
      <c r="Q344" s="665">
        <v>487</v>
      </c>
    </row>
    <row r="345" spans="1:17" ht="14.4" customHeight="1" x14ac:dyDescent="0.3">
      <c r="A345" s="660" t="s">
        <v>7104</v>
      </c>
      <c r="B345" s="661" t="s">
        <v>7105</v>
      </c>
      <c r="C345" s="661" t="s">
        <v>6072</v>
      </c>
      <c r="D345" s="661" t="s">
        <v>7132</v>
      </c>
      <c r="E345" s="661" t="s">
        <v>7133</v>
      </c>
      <c r="F345" s="664">
        <v>11</v>
      </c>
      <c r="G345" s="664">
        <v>440</v>
      </c>
      <c r="H345" s="664">
        <v>1</v>
      </c>
      <c r="I345" s="664">
        <v>40</v>
      </c>
      <c r="J345" s="664">
        <v>20</v>
      </c>
      <c r="K345" s="664">
        <v>804</v>
      </c>
      <c r="L345" s="664">
        <v>1.8272727272727274</v>
      </c>
      <c r="M345" s="664">
        <v>40.200000000000003</v>
      </c>
      <c r="N345" s="664">
        <v>23</v>
      </c>
      <c r="O345" s="664">
        <v>943</v>
      </c>
      <c r="P345" s="677">
        <v>2.1431818181818181</v>
      </c>
      <c r="Q345" s="665">
        <v>41</v>
      </c>
    </row>
    <row r="346" spans="1:17" ht="14.4" customHeight="1" x14ac:dyDescent="0.3">
      <c r="A346" s="660" t="s">
        <v>7104</v>
      </c>
      <c r="B346" s="661" t="s">
        <v>7105</v>
      </c>
      <c r="C346" s="661" t="s">
        <v>6072</v>
      </c>
      <c r="D346" s="661" t="s">
        <v>7134</v>
      </c>
      <c r="E346" s="661" t="s">
        <v>7135</v>
      </c>
      <c r="F346" s="664">
        <v>1</v>
      </c>
      <c r="G346" s="664">
        <v>761</v>
      </c>
      <c r="H346" s="664">
        <v>1</v>
      </c>
      <c r="I346" s="664">
        <v>761</v>
      </c>
      <c r="J346" s="664">
        <v>1</v>
      </c>
      <c r="K346" s="664">
        <v>762</v>
      </c>
      <c r="L346" s="664">
        <v>1.0013140604467805</v>
      </c>
      <c r="M346" s="664">
        <v>762</v>
      </c>
      <c r="N346" s="664"/>
      <c r="O346" s="664"/>
      <c r="P346" s="677"/>
      <c r="Q346" s="665"/>
    </row>
    <row r="347" spans="1:17" ht="14.4" customHeight="1" x14ac:dyDescent="0.3">
      <c r="A347" s="660" t="s">
        <v>7104</v>
      </c>
      <c r="B347" s="661" t="s">
        <v>7105</v>
      </c>
      <c r="C347" s="661" t="s">
        <v>6072</v>
      </c>
      <c r="D347" s="661" t="s">
        <v>7136</v>
      </c>
      <c r="E347" s="661" t="s">
        <v>7137</v>
      </c>
      <c r="F347" s="664">
        <v>4</v>
      </c>
      <c r="G347" s="664">
        <v>2416</v>
      </c>
      <c r="H347" s="664">
        <v>1</v>
      </c>
      <c r="I347" s="664">
        <v>604</v>
      </c>
      <c r="J347" s="664">
        <v>7</v>
      </c>
      <c r="K347" s="664">
        <v>4246</v>
      </c>
      <c r="L347" s="664">
        <v>1.7574503311258278</v>
      </c>
      <c r="M347" s="664">
        <v>606.57142857142856</v>
      </c>
      <c r="N347" s="664">
        <v>5</v>
      </c>
      <c r="O347" s="664">
        <v>3040</v>
      </c>
      <c r="P347" s="677">
        <v>1.2582781456953642</v>
      </c>
      <c r="Q347" s="665">
        <v>608</v>
      </c>
    </row>
    <row r="348" spans="1:17" ht="14.4" customHeight="1" x14ac:dyDescent="0.3">
      <c r="A348" s="660" t="s">
        <v>7104</v>
      </c>
      <c r="B348" s="661" t="s">
        <v>7105</v>
      </c>
      <c r="C348" s="661" t="s">
        <v>6072</v>
      </c>
      <c r="D348" s="661" t="s">
        <v>7138</v>
      </c>
      <c r="E348" s="661" t="s">
        <v>7139</v>
      </c>
      <c r="F348" s="664"/>
      <c r="G348" s="664"/>
      <c r="H348" s="664"/>
      <c r="I348" s="664"/>
      <c r="J348" s="664">
        <v>2</v>
      </c>
      <c r="K348" s="664">
        <v>304</v>
      </c>
      <c r="L348" s="664"/>
      <c r="M348" s="664">
        <v>152</v>
      </c>
      <c r="N348" s="664"/>
      <c r="O348" s="664"/>
      <c r="P348" s="677"/>
      <c r="Q348" s="665"/>
    </row>
    <row r="349" spans="1:17" ht="14.4" customHeight="1" x14ac:dyDescent="0.3">
      <c r="A349" s="660" t="s">
        <v>7140</v>
      </c>
      <c r="B349" s="661" t="s">
        <v>6830</v>
      </c>
      <c r="C349" s="661" t="s">
        <v>6072</v>
      </c>
      <c r="D349" s="661" t="s">
        <v>7141</v>
      </c>
      <c r="E349" s="661" t="s">
        <v>7142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1184</v>
      </c>
      <c r="P349" s="677"/>
      <c r="Q349" s="665">
        <v>1184</v>
      </c>
    </row>
    <row r="350" spans="1:17" ht="14.4" customHeight="1" x14ac:dyDescent="0.3">
      <c r="A350" s="660" t="s">
        <v>7140</v>
      </c>
      <c r="B350" s="661" t="s">
        <v>6830</v>
      </c>
      <c r="C350" s="661" t="s">
        <v>6072</v>
      </c>
      <c r="D350" s="661" t="s">
        <v>7143</v>
      </c>
      <c r="E350" s="661" t="s">
        <v>7144</v>
      </c>
      <c r="F350" s="664">
        <v>1</v>
      </c>
      <c r="G350" s="664">
        <v>989</v>
      </c>
      <c r="H350" s="664">
        <v>1</v>
      </c>
      <c r="I350" s="664">
        <v>989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7140</v>
      </c>
      <c r="B351" s="661" t="s">
        <v>6830</v>
      </c>
      <c r="C351" s="661" t="s">
        <v>6072</v>
      </c>
      <c r="D351" s="661" t="s">
        <v>7145</v>
      </c>
      <c r="E351" s="661" t="s">
        <v>7146</v>
      </c>
      <c r="F351" s="664">
        <v>1</v>
      </c>
      <c r="G351" s="664">
        <v>826</v>
      </c>
      <c r="H351" s="664">
        <v>1</v>
      </c>
      <c r="I351" s="664">
        <v>826</v>
      </c>
      <c r="J351" s="664"/>
      <c r="K351" s="664"/>
      <c r="L351" s="664"/>
      <c r="M351" s="664"/>
      <c r="N351" s="664">
        <v>2</v>
      </c>
      <c r="O351" s="664">
        <v>1662</v>
      </c>
      <c r="P351" s="677">
        <v>2.0121065375302662</v>
      </c>
      <c r="Q351" s="665">
        <v>831</v>
      </c>
    </row>
    <row r="352" spans="1:17" ht="14.4" customHeight="1" x14ac:dyDescent="0.3">
      <c r="A352" s="660" t="s">
        <v>7140</v>
      </c>
      <c r="B352" s="661" t="s">
        <v>6830</v>
      </c>
      <c r="C352" s="661" t="s">
        <v>6072</v>
      </c>
      <c r="D352" s="661" t="s">
        <v>7147</v>
      </c>
      <c r="E352" s="661" t="s">
        <v>7148</v>
      </c>
      <c r="F352" s="664">
        <v>1</v>
      </c>
      <c r="G352" s="664">
        <v>172</v>
      </c>
      <c r="H352" s="664">
        <v>1</v>
      </c>
      <c r="I352" s="664">
        <v>172</v>
      </c>
      <c r="J352" s="664"/>
      <c r="K352" s="664"/>
      <c r="L352" s="664"/>
      <c r="M352" s="664"/>
      <c r="N352" s="664"/>
      <c r="O352" s="664"/>
      <c r="P352" s="677"/>
      <c r="Q352" s="665"/>
    </row>
    <row r="353" spans="1:17" ht="14.4" customHeight="1" x14ac:dyDescent="0.3">
      <c r="A353" s="660" t="s">
        <v>7140</v>
      </c>
      <c r="B353" s="661" t="s">
        <v>6830</v>
      </c>
      <c r="C353" s="661" t="s">
        <v>6072</v>
      </c>
      <c r="D353" s="661" t="s">
        <v>6831</v>
      </c>
      <c r="E353" s="661" t="s">
        <v>6832</v>
      </c>
      <c r="F353" s="664"/>
      <c r="G353" s="664"/>
      <c r="H353" s="664"/>
      <c r="I353" s="664"/>
      <c r="J353" s="664"/>
      <c r="K353" s="664"/>
      <c r="L353" s="664"/>
      <c r="M353" s="664"/>
      <c r="N353" s="664">
        <v>2</v>
      </c>
      <c r="O353" s="664">
        <v>2074</v>
      </c>
      <c r="P353" s="677"/>
      <c r="Q353" s="665">
        <v>1037</v>
      </c>
    </row>
    <row r="354" spans="1:17" ht="14.4" customHeight="1" x14ac:dyDescent="0.3">
      <c r="A354" s="660" t="s">
        <v>7140</v>
      </c>
      <c r="B354" s="661" t="s">
        <v>6830</v>
      </c>
      <c r="C354" s="661" t="s">
        <v>6072</v>
      </c>
      <c r="D354" s="661" t="s">
        <v>5050</v>
      </c>
      <c r="E354" s="661" t="s">
        <v>7149</v>
      </c>
      <c r="F354" s="664">
        <v>1</v>
      </c>
      <c r="G354" s="664">
        <v>545</v>
      </c>
      <c r="H354" s="664">
        <v>1</v>
      </c>
      <c r="I354" s="664">
        <v>545</v>
      </c>
      <c r="J354" s="664"/>
      <c r="K354" s="664"/>
      <c r="L354" s="664"/>
      <c r="M354" s="664"/>
      <c r="N354" s="664">
        <v>1</v>
      </c>
      <c r="O354" s="664">
        <v>547</v>
      </c>
      <c r="P354" s="677">
        <v>1.0036697247706421</v>
      </c>
      <c r="Q354" s="665">
        <v>547</v>
      </c>
    </row>
    <row r="355" spans="1:17" ht="14.4" customHeight="1" x14ac:dyDescent="0.3">
      <c r="A355" s="660" t="s">
        <v>7140</v>
      </c>
      <c r="B355" s="661" t="s">
        <v>6830</v>
      </c>
      <c r="C355" s="661" t="s">
        <v>6072</v>
      </c>
      <c r="D355" s="661" t="s">
        <v>7150</v>
      </c>
      <c r="E355" s="661" t="s">
        <v>7151</v>
      </c>
      <c r="F355" s="664">
        <v>1</v>
      </c>
      <c r="G355" s="664">
        <v>344</v>
      </c>
      <c r="H355" s="664">
        <v>1</v>
      </c>
      <c r="I355" s="664">
        <v>344</v>
      </c>
      <c r="J355" s="664"/>
      <c r="K355" s="664"/>
      <c r="L355" s="664"/>
      <c r="M355" s="664"/>
      <c r="N355" s="664">
        <v>2</v>
      </c>
      <c r="O355" s="664">
        <v>694</v>
      </c>
      <c r="P355" s="677">
        <v>2.0174418604651163</v>
      </c>
      <c r="Q355" s="665">
        <v>347</v>
      </c>
    </row>
    <row r="356" spans="1:17" ht="14.4" customHeight="1" x14ac:dyDescent="0.3">
      <c r="A356" s="660" t="s">
        <v>7140</v>
      </c>
      <c r="B356" s="661" t="s">
        <v>6830</v>
      </c>
      <c r="C356" s="661" t="s">
        <v>6072</v>
      </c>
      <c r="D356" s="661" t="s">
        <v>6569</v>
      </c>
      <c r="E356" s="661" t="s">
        <v>6570</v>
      </c>
      <c r="F356" s="664"/>
      <c r="G356" s="664"/>
      <c r="H356" s="664"/>
      <c r="I356" s="664"/>
      <c r="J356" s="664"/>
      <c r="K356" s="664"/>
      <c r="L356" s="664"/>
      <c r="M356" s="664"/>
      <c r="N356" s="664">
        <v>1</v>
      </c>
      <c r="O356" s="664">
        <v>219</v>
      </c>
      <c r="P356" s="677"/>
      <c r="Q356" s="665">
        <v>219</v>
      </c>
    </row>
    <row r="357" spans="1:17" ht="14.4" customHeight="1" x14ac:dyDescent="0.3">
      <c r="A357" s="660" t="s">
        <v>7140</v>
      </c>
      <c r="B357" s="661" t="s">
        <v>6830</v>
      </c>
      <c r="C357" s="661" t="s">
        <v>6072</v>
      </c>
      <c r="D357" s="661" t="s">
        <v>7152</v>
      </c>
      <c r="E357" s="661" t="s">
        <v>7153</v>
      </c>
      <c r="F357" s="664"/>
      <c r="G357" s="664"/>
      <c r="H357" s="664"/>
      <c r="I357" s="664"/>
      <c r="J357" s="664"/>
      <c r="K357" s="664"/>
      <c r="L357" s="664"/>
      <c r="M357" s="664"/>
      <c r="N357" s="664">
        <v>1</v>
      </c>
      <c r="O357" s="664">
        <v>111</v>
      </c>
      <c r="P357" s="677"/>
      <c r="Q357" s="665">
        <v>111</v>
      </c>
    </row>
    <row r="358" spans="1:17" ht="14.4" customHeight="1" x14ac:dyDescent="0.3">
      <c r="A358" s="660" t="s">
        <v>7140</v>
      </c>
      <c r="B358" s="661" t="s">
        <v>6830</v>
      </c>
      <c r="C358" s="661" t="s">
        <v>6072</v>
      </c>
      <c r="D358" s="661" t="s">
        <v>7154</v>
      </c>
      <c r="E358" s="661" t="s">
        <v>7155</v>
      </c>
      <c r="F358" s="664">
        <v>2</v>
      </c>
      <c r="G358" s="664">
        <v>656</v>
      </c>
      <c r="H358" s="664">
        <v>1</v>
      </c>
      <c r="I358" s="664">
        <v>328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7140</v>
      </c>
      <c r="B359" s="661" t="s">
        <v>6830</v>
      </c>
      <c r="C359" s="661" t="s">
        <v>6072</v>
      </c>
      <c r="D359" s="661" t="s">
        <v>7156</v>
      </c>
      <c r="E359" s="661" t="s">
        <v>7157</v>
      </c>
      <c r="F359" s="664">
        <v>1</v>
      </c>
      <c r="G359" s="664">
        <v>204</v>
      </c>
      <c r="H359" s="664">
        <v>1</v>
      </c>
      <c r="I359" s="664">
        <v>204</v>
      </c>
      <c r="J359" s="664"/>
      <c r="K359" s="664"/>
      <c r="L359" s="664"/>
      <c r="M359" s="664"/>
      <c r="N359" s="664">
        <v>1</v>
      </c>
      <c r="O359" s="664">
        <v>207</v>
      </c>
      <c r="P359" s="677">
        <v>1.0147058823529411</v>
      </c>
      <c r="Q359" s="665">
        <v>207</v>
      </c>
    </row>
    <row r="360" spans="1:17" ht="14.4" customHeight="1" x14ac:dyDescent="0.3">
      <c r="A360" s="660" t="s">
        <v>7140</v>
      </c>
      <c r="B360" s="661" t="s">
        <v>6830</v>
      </c>
      <c r="C360" s="661" t="s">
        <v>6072</v>
      </c>
      <c r="D360" s="661" t="s">
        <v>7158</v>
      </c>
      <c r="E360" s="661" t="s">
        <v>7159</v>
      </c>
      <c r="F360" s="664">
        <v>1</v>
      </c>
      <c r="G360" s="664">
        <v>38</v>
      </c>
      <c r="H360" s="664">
        <v>1</v>
      </c>
      <c r="I360" s="664">
        <v>38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7140</v>
      </c>
      <c r="B361" s="661" t="s">
        <v>6830</v>
      </c>
      <c r="C361" s="661" t="s">
        <v>6072</v>
      </c>
      <c r="D361" s="661" t="s">
        <v>7160</v>
      </c>
      <c r="E361" s="661" t="s">
        <v>7161</v>
      </c>
      <c r="F361" s="664"/>
      <c r="G361" s="664"/>
      <c r="H361" s="664"/>
      <c r="I361" s="664"/>
      <c r="J361" s="664"/>
      <c r="K361" s="664"/>
      <c r="L361" s="664"/>
      <c r="M361" s="664"/>
      <c r="N361" s="664">
        <v>4</v>
      </c>
      <c r="O361" s="664">
        <v>1600</v>
      </c>
      <c r="P361" s="677"/>
      <c r="Q361" s="665">
        <v>400</v>
      </c>
    </row>
    <row r="362" spans="1:17" ht="14.4" customHeight="1" x14ac:dyDescent="0.3">
      <c r="A362" s="660" t="s">
        <v>7140</v>
      </c>
      <c r="B362" s="661" t="s">
        <v>6830</v>
      </c>
      <c r="C362" s="661" t="s">
        <v>6072</v>
      </c>
      <c r="D362" s="661" t="s">
        <v>7162</v>
      </c>
      <c r="E362" s="661" t="s">
        <v>7163</v>
      </c>
      <c r="F362" s="664">
        <v>1</v>
      </c>
      <c r="G362" s="664">
        <v>473</v>
      </c>
      <c r="H362" s="664">
        <v>1</v>
      </c>
      <c r="I362" s="664">
        <v>473</v>
      </c>
      <c r="J362" s="664"/>
      <c r="K362" s="664"/>
      <c r="L362" s="664"/>
      <c r="M362" s="664"/>
      <c r="N362" s="664">
        <v>1</v>
      </c>
      <c r="O362" s="664">
        <v>475</v>
      </c>
      <c r="P362" s="677">
        <v>1.0042283298097252</v>
      </c>
      <c r="Q362" s="665">
        <v>475</v>
      </c>
    </row>
    <row r="363" spans="1:17" ht="14.4" customHeight="1" x14ac:dyDescent="0.3">
      <c r="A363" s="660" t="s">
        <v>7140</v>
      </c>
      <c r="B363" s="661" t="s">
        <v>6830</v>
      </c>
      <c r="C363" s="661" t="s">
        <v>6072</v>
      </c>
      <c r="D363" s="661" t="s">
        <v>7164</v>
      </c>
      <c r="E363" s="661" t="s">
        <v>7165</v>
      </c>
      <c r="F363" s="664">
        <v>1</v>
      </c>
      <c r="G363" s="664">
        <v>166</v>
      </c>
      <c r="H363" s="664">
        <v>1</v>
      </c>
      <c r="I363" s="664">
        <v>166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7140</v>
      </c>
      <c r="B364" s="661" t="s">
        <v>6830</v>
      </c>
      <c r="C364" s="661" t="s">
        <v>6072</v>
      </c>
      <c r="D364" s="661" t="s">
        <v>7166</v>
      </c>
      <c r="E364" s="661" t="s">
        <v>7167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573</v>
      </c>
      <c r="P364" s="677"/>
      <c r="Q364" s="665">
        <v>573</v>
      </c>
    </row>
    <row r="365" spans="1:17" ht="14.4" customHeight="1" x14ac:dyDescent="0.3">
      <c r="A365" s="660" t="s">
        <v>7168</v>
      </c>
      <c r="B365" s="661" t="s">
        <v>6555</v>
      </c>
      <c r="C365" s="661" t="s">
        <v>6072</v>
      </c>
      <c r="D365" s="661" t="s">
        <v>6558</v>
      </c>
      <c r="E365" s="661" t="s">
        <v>6559</v>
      </c>
      <c r="F365" s="664">
        <v>2</v>
      </c>
      <c r="G365" s="664">
        <v>2490</v>
      </c>
      <c r="H365" s="664">
        <v>1</v>
      </c>
      <c r="I365" s="664">
        <v>1245</v>
      </c>
      <c r="J365" s="664">
        <v>7</v>
      </c>
      <c r="K365" s="664">
        <v>8715</v>
      </c>
      <c r="L365" s="664">
        <v>3.5</v>
      </c>
      <c r="M365" s="664">
        <v>1245</v>
      </c>
      <c r="N365" s="664">
        <v>3</v>
      </c>
      <c r="O365" s="664">
        <v>3804</v>
      </c>
      <c r="P365" s="677">
        <v>1.5277108433734941</v>
      </c>
      <c r="Q365" s="665">
        <v>1268</v>
      </c>
    </row>
    <row r="366" spans="1:17" ht="14.4" customHeight="1" x14ac:dyDescent="0.3">
      <c r="A366" s="660" t="s">
        <v>7168</v>
      </c>
      <c r="B366" s="661" t="s">
        <v>6555</v>
      </c>
      <c r="C366" s="661" t="s">
        <v>6072</v>
      </c>
      <c r="D366" s="661" t="s">
        <v>7169</v>
      </c>
      <c r="E366" s="661" t="s">
        <v>7170</v>
      </c>
      <c r="F366" s="664">
        <v>2</v>
      </c>
      <c r="G366" s="664">
        <v>18674</v>
      </c>
      <c r="H366" s="664">
        <v>1</v>
      </c>
      <c r="I366" s="664">
        <v>9337</v>
      </c>
      <c r="J366" s="664">
        <v>10</v>
      </c>
      <c r="K366" s="664">
        <v>93370</v>
      </c>
      <c r="L366" s="664">
        <v>5</v>
      </c>
      <c r="M366" s="664">
        <v>9337</v>
      </c>
      <c r="N366" s="664">
        <v>6</v>
      </c>
      <c r="O366" s="664">
        <v>56676</v>
      </c>
      <c r="P366" s="677">
        <v>3.0350219556602762</v>
      </c>
      <c r="Q366" s="665">
        <v>9446</v>
      </c>
    </row>
    <row r="367" spans="1:17" ht="14.4" customHeight="1" x14ac:dyDescent="0.3">
      <c r="A367" s="660" t="s">
        <v>7168</v>
      </c>
      <c r="B367" s="661" t="s">
        <v>6555</v>
      </c>
      <c r="C367" s="661" t="s">
        <v>6072</v>
      </c>
      <c r="D367" s="661" t="s">
        <v>6562</v>
      </c>
      <c r="E367" s="661" t="s">
        <v>6563</v>
      </c>
      <c r="F367" s="664"/>
      <c r="G367" s="664"/>
      <c r="H367" s="664"/>
      <c r="I367" s="664"/>
      <c r="J367" s="664"/>
      <c r="K367" s="664"/>
      <c r="L367" s="664"/>
      <c r="M367" s="664"/>
      <c r="N367" s="664">
        <v>6</v>
      </c>
      <c r="O367" s="664">
        <v>6048</v>
      </c>
      <c r="P367" s="677"/>
      <c r="Q367" s="665">
        <v>1008</v>
      </c>
    </row>
    <row r="368" spans="1:17" ht="14.4" customHeight="1" x14ac:dyDescent="0.3">
      <c r="A368" s="660" t="s">
        <v>7168</v>
      </c>
      <c r="B368" s="661" t="s">
        <v>6555</v>
      </c>
      <c r="C368" s="661" t="s">
        <v>6072</v>
      </c>
      <c r="D368" s="661" t="s">
        <v>6564</v>
      </c>
      <c r="E368" s="661" t="s">
        <v>6565</v>
      </c>
      <c r="F368" s="664">
        <v>15</v>
      </c>
      <c r="G368" s="664">
        <v>33495</v>
      </c>
      <c r="H368" s="664">
        <v>1</v>
      </c>
      <c r="I368" s="664">
        <v>2233</v>
      </c>
      <c r="J368" s="664">
        <v>1</v>
      </c>
      <c r="K368" s="664">
        <v>2233</v>
      </c>
      <c r="L368" s="664">
        <v>6.6666666666666666E-2</v>
      </c>
      <c r="M368" s="664">
        <v>2233</v>
      </c>
      <c r="N368" s="664">
        <v>6</v>
      </c>
      <c r="O368" s="664">
        <v>13584</v>
      </c>
      <c r="P368" s="677">
        <v>0.40555306762203314</v>
      </c>
      <c r="Q368" s="665">
        <v>2264</v>
      </c>
    </row>
    <row r="369" spans="1:17" ht="14.4" customHeight="1" x14ac:dyDescent="0.3">
      <c r="A369" s="660" t="s">
        <v>7168</v>
      </c>
      <c r="B369" s="661" t="s">
        <v>6555</v>
      </c>
      <c r="C369" s="661" t="s">
        <v>6072</v>
      </c>
      <c r="D369" s="661" t="s">
        <v>7171</v>
      </c>
      <c r="E369" s="661" t="s">
        <v>7172</v>
      </c>
      <c r="F369" s="664"/>
      <c r="G369" s="664"/>
      <c r="H369" s="664"/>
      <c r="I369" s="664"/>
      <c r="J369" s="664">
        <v>7</v>
      </c>
      <c r="K369" s="664">
        <v>52843</v>
      </c>
      <c r="L369" s="664"/>
      <c r="M369" s="664">
        <v>7549</v>
      </c>
      <c r="N369" s="664">
        <v>8</v>
      </c>
      <c r="O369" s="664">
        <v>60440</v>
      </c>
      <c r="P369" s="677"/>
      <c r="Q369" s="665">
        <v>7555</v>
      </c>
    </row>
    <row r="370" spans="1:17" ht="14.4" customHeight="1" x14ac:dyDescent="0.3">
      <c r="A370" s="660" t="s">
        <v>7168</v>
      </c>
      <c r="B370" s="661" t="s">
        <v>6555</v>
      </c>
      <c r="C370" s="661" t="s">
        <v>6072</v>
      </c>
      <c r="D370" s="661" t="s">
        <v>7173</v>
      </c>
      <c r="E370" s="661" t="s">
        <v>7174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0</v>
      </c>
      <c r="P370" s="677"/>
      <c r="Q370" s="665">
        <v>0</v>
      </c>
    </row>
    <row r="371" spans="1:17" ht="14.4" customHeight="1" x14ac:dyDescent="0.3">
      <c r="A371" s="660" t="s">
        <v>7168</v>
      </c>
      <c r="B371" s="661" t="s">
        <v>6555</v>
      </c>
      <c r="C371" s="661" t="s">
        <v>6072</v>
      </c>
      <c r="D371" s="661" t="s">
        <v>7175</v>
      </c>
      <c r="E371" s="661" t="s">
        <v>7176</v>
      </c>
      <c r="F371" s="664"/>
      <c r="G371" s="664"/>
      <c r="H371" s="664"/>
      <c r="I371" s="664"/>
      <c r="J371" s="664"/>
      <c r="K371" s="664"/>
      <c r="L371" s="664"/>
      <c r="M371" s="664"/>
      <c r="N371" s="664">
        <v>4</v>
      </c>
      <c r="O371" s="664">
        <v>0</v>
      </c>
      <c r="P371" s="677"/>
      <c r="Q371" s="665">
        <v>0</v>
      </c>
    </row>
    <row r="372" spans="1:17" ht="14.4" customHeight="1" thickBot="1" x14ac:dyDescent="0.35">
      <c r="A372" s="666" t="s">
        <v>7168</v>
      </c>
      <c r="B372" s="667" t="s">
        <v>6555</v>
      </c>
      <c r="C372" s="667" t="s">
        <v>6072</v>
      </c>
      <c r="D372" s="667" t="s">
        <v>7177</v>
      </c>
      <c r="E372" s="667" t="s">
        <v>7178</v>
      </c>
      <c r="F372" s="670"/>
      <c r="G372" s="670"/>
      <c r="H372" s="670"/>
      <c r="I372" s="670"/>
      <c r="J372" s="670"/>
      <c r="K372" s="670"/>
      <c r="L372" s="670"/>
      <c r="M372" s="670"/>
      <c r="N372" s="670">
        <v>4</v>
      </c>
      <c r="O372" s="670">
        <v>0</v>
      </c>
      <c r="P372" s="678"/>
      <c r="Q372" s="67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5352</v>
      </c>
      <c r="D3" s="197">
        <f>SUBTOTAL(9,D6:D1048576)</f>
        <v>5972</v>
      </c>
      <c r="E3" s="197">
        <f>SUBTOTAL(9,E6:E1048576)</f>
        <v>5624</v>
      </c>
      <c r="F3" s="198">
        <f>IF(OR(E3=0,C3=0),"",E3/C3)</f>
        <v>1.0508221225710015</v>
      </c>
      <c r="G3" s="452">
        <f>SUBTOTAL(9,G6:G1048576)</f>
        <v>4896.3879000000006</v>
      </c>
      <c r="H3" s="453">
        <f>SUBTOTAL(9,H6:H1048576)</f>
        <v>5370.2036999999991</v>
      </c>
      <c r="I3" s="453">
        <f>SUBTOTAL(9,I6:I1048576)</f>
        <v>5091.1352999999999</v>
      </c>
      <c r="J3" s="198">
        <f>IF(OR(I3=0,G3=0),"",I3/G3)</f>
        <v>1.0397736870479561</v>
      </c>
      <c r="K3" s="452">
        <f>SUBTOTAL(9,K6:K1048576)</f>
        <v>428.16</v>
      </c>
      <c r="L3" s="453">
        <f>SUBTOTAL(9,L6:L1048576)</f>
        <v>477.76</v>
      </c>
      <c r="M3" s="453">
        <f>SUBTOTAL(9,M6:M1048576)</f>
        <v>449.92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07">
        <v>2013</v>
      </c>
      <c r="D5" s="907">
        <v>2014</v>
      </c>
      <c r="E5" s="907">
        <v>2015</v>
      </c>
      <c r="F5" s="908" t="s">
        <v>2</v>
      </c>
      <c r="G5" s="912">
        <v>2013</v>
      </c>
      <c r="H5" s="907">
        <v>2014</v>
      </c>
      <c r="I5" s="907">
        <v>2015</v>
      </c>
      <c r="J5" s="908" t="s">
        <v>2</v>
      </c>
      <c r="K5" s="912">
        <v>2013</v>
      </c>
      <c r="L5" s="907">
        <v>2014</v>
      </c>
      <c r="M5" s="907">
        <v>2015</v>
      </c>
      <c r="N5" s="913" t="s">
        <v>93</v>
      </c>
    </row>
    <row r="6" spans="1:14" ht="14.4" customHeight="1" thickBot="1" x14ac:dyDescent="0.35">
      <c r="A6" s="905" t="s">
        <v>6272</v>
      </c>
      <c r="B6" s="906" t="s">
        <v>7180</v>
      </c>
      <c r="C6" s="909">
        <v>5352</v>
      </c>
      <c r="D6" s="910">
        <v>5972</v>
      </c>
      <c r="E6" s="910">
        <v>5624</v>
      </c>
      <c r="F6" s="911">
        <v>1.0508221225710015</v>
      </c>
      <c r="G6" s="909">
        <v>4896.3879000000006</v>
      </c>
      <c r="H6" s="910">
        <v>5370.2036999999991</v>
      </c>
      <c r="I6" s="910">
        <v>5091.1352999999999</v>
      </c>
      <c r="J6" s="911">
        <v>1.0397736870479561</v>
      </c>
      <c r="K6" s="909">
        <v>428.16</v>
      </c>
      <c r="L6" s="910">
        <v>477.76</v>
      </c>
      <c r="M6" s="910">
        <v>449.92</v>
      </c>
      <c r="N6" s="914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2015-06-19T14:51:36Z</dcterms:modified>
</cp:coreProperties>
</file>